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08"/>
  <workbookPr codeName="ThisWorkbook" defaultThemeVersion="166925"/>
  <mc:AlternateContent xmlns:mc="http://schemas.openxmlformats.org/markup-compatibility/2006">
    <mc:Choice Requires="x15">
      <x15ac:absPath xmlns:x15ac="http://schemas.microsoft.com/office/spreadsheetml/2010/11/ac" url="https://mhclg-my.sharepoint.com/personal/craig_bevington_communities_gov_uk/Documents/Desktop/Towns Fund Round 6/"/>
    </mc:Choice>
  </mc:AlternateContent>
  <xr:revisionPtr revIDLastSave="0" documentId="8_{9A6EA85D-DA5E-44D4-80C3-899517028339}" xr6:coauthVersionLast="47" xr6:coauthVersionMax="47" xr10:uidLastSave="{00000000-0000-0000-0000-000000000000}"/>
  <workbookProtection workbookAlgorithmName="SHA-512" workbookHashValue="VOiWWHw/wX0Dq4H1EkfGuSlL/0pVXc/q/BF0ja0OWTJ17J1sFb8JLhfmrX0tz44GXUoBX4YYImT1kG9w9yYeSA==" workbookSaltValue="jplNInZlm7KNOZUUWJ1QZQ==" workbookSpinCount="100000" lockStructure="1"/>
  <bookViews>
    <workbookView xWindow="60" yWindow="90" windowWidth="28590" windowHeight="14550" tabRatio="846" firstSheet="2" activeTab="3" xr2:uid="{00000000-000D-0000-FFFF-FFFF00000000}"/>
  </bookViews>
  <sheets>
    <sheet name="1 - Start Here" sheetId="9" r:id="rId1"/>
    <sheet name="2 - Project Admin" sheetId="1" r:id="rId2"/>
    <sheet name="3 - Programme Progress" sheetId="24" r:id="rId3"/>
    <sheet name="4a - Funding Profiles" sheetId="3" r:id="rId4"/>
    <sheet name="4b - PSI" sheetId="39" state="hidden" r:id="rId5"/>
    <sheet name="5 - Project Outputs" sheetId="14" r:id="rId6"/>
    <sheet name="6 - Outcomes" sheetId="19" r:id="rId7"/>
    <sheet name="7 - Risk Register" sheetId="6" r:id="rId8"/>
    <sheet name="8 - Review &amp; Sign-Off" sheetId="7" r:id="rId9"/>
    <sheet name="LA Lookup" sheetId="42" state="hidden" r:id="rId10"/>
    <sheet name="Hidden sheets&gt;&gt;&gt;" sheetId="35" state="hidden" r:id="rId11"/>
    <sheet name="Backend Data" sheetId="37" state="hidden" r:id="rId12"/>
    <sheet name="Place Identifiers" sheetId="33" state="hidden" r:id="rId13"/>
    <sheet name="Project Identifiers" sheetId="32" state="hidden" r:id="rId14"/>
    <sheet name="Reference Data" sheetId="16" state="hidden" r:id="rId15"/>
    <sheet name="Data validation" sheetId="29" state="hidden" r:id="rId16"/>
    <sheet name="Traffic Light System" sheetId="36" state="hidden" r:id="rId17"/>
    <sheet name="Project Lookup" sheetId="34" state="hidden" r:id="rId18"/>
    <sheet name="MasterOutcomes" sheetId="30" state="hidden" r:id="rId19"/>
    <sheet name="MasterOutputs" sheetId="31" state="hidden" r:id="rId20"/>
  </sheets>
  <externalReferences>
    <externalReference r:id="rId21"/>
  </externalReferences>
  <definedNames>
    <definedName name="_xlnm._FilterDatabase" localSheetId="9" hidden="1">'LA Lookup'!$A$1:$D$173</definedName>
    <definedName name="_xlnm._FilterDatabase" localSheetId="13" hidden="1">'Project Identifiers'!$B$3:$E$728</definedName>
    <definedName name="Connection_point">'Data validation'!$Z$4:$Z$11</definedName>
    <definedName name="Culture">'Data validation'!$AC$4:$AC$14</definedName>
    <definedName name="FHPlace">'Project Identifiers'!$J$4:$J$307</definedName>
    <definedName name="FHProject">'Project Identifiers'!$K$4:$K$307</definedName>
    <definedName name="Fuel">'Data validation'!$AA$4:$AA$11</definedName>
    <definedName name="FundName">'Data validation'!$D$4:$D$6</definedName>
    <definedName name="Future_High_Street_Fund">'Data validation'!$H$4:$H$75</definedName>
    <definedName name="NotA">'Data validation'!$AE$4</definedName>
    <definedName name="Parking">'Data validation'!$AB$4:$AB$9</definedName>
    <definedName name="Public_transport">'Data validation'!$Y$4:$Y$9</definedName>
    <definedName name="Space">'Data validation'!$AD$4:$AD$12</definedName>
    <definedName name="TDPlace">'Project Identifiers'!$C$4:$C$728</definedName>
    <definedName name="TDProject">'Project Identifiers'!$D$4:$D$728</definedName>
    <definedName name="Town_Deal">'Data validation'!$F$4:$F$103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38" i="14" l="1"/>
  <c r="U138" i="14" s="1"/>
  <c r="G122" i="14"/>
  <c r="V122" i="14"/>
  <c r="V138" i="14" l="1"/>
  <c r="W138" i="14" s="1"/>
  <c r="D163" i="14" l="1"/>
  <c r="D162" i="14"/>
  <c r="D161" i="14"/>
  <c r="G143" i="14"/>
  <c r="H143" i="14" s="1"/>
  <c r="G144" i="14"/>
  <c r="H144" i="14" s="1"/>
  <c r="I144" i="14" s="1"/>
  <c r="G145" i="14"/>
  <c r="H145" i="14" s="1"/>
  <c r="G101" i="14"/>
  <c r="H101" i="14" s="1"/>
  <c r="G102" i="14"/>
  <c r="V70" i="14"/>
  <c r="S70" i="14"/>
  <c r="V69" i="14"/>
  <c r="S69" i="14"/>
  <c r="V68" i="14"/>
  <c r="S68" i="14"/>
  <c r="V67" i="14"/>
  <c r="S67" i="14"/>
  <c r="V66" i="14"/>
  <c r="S66" i="14"/>
  <c r="I145" i="14" l="1"/>
  <c r="I143" i="14"/>
  <c r="I101" i="14"/>
  <c r="J101" i="14" s="1"/>
  <c r="H102" i="14"/>
  <c r="K101" i="14" l="1"/>
  <c r="L101" i="14" s="1"/>
  <c r="I102" i="14"/>
  <c r="J102" i="14" l="1"/>
  <c r="K102" i="14" l="1"/>
  <c r="L102" i="14" s="1"/>
  <c r="E9" i="1" l="1"/>
  <c r="U290" i="3" l="1"/>
  <c r="T41" i="3" l="1"/>
  <c r="D92" i="42"/>
  <c r="D66" i="42"/>
  <c r="D90" i="42"/>
  <c r="D86" i="42"/>
  <c r="D84" i="42"/>
  <c r="D83" i="42"/>
  <c r="D27" i="42"/>
  <c r="D79" i="42"/>
  <c r="D112" i="42"/>
  <c r="D103" i="42"/>
  <c r="D163" i="42"/>
  <c r="D156" i="42"/>
  <c r="D94" i="42"/>
  <c r="D93" i="42"/>
  <c r="D87" i="42"/>
  <c r="D40" i="42"/>
  <c r="D63" i="42"/>
  <c r="D134" i="42"/>
  <c r="D22" i="42"/>
  <c r="D61" i="42"/>
  <c r="D59" i="42"/>
  <c r="D58" i="42"/>
  <c r="D57" i="42"/>
  <c r="D121" i="42"/>
  <c r="D53" i="42"/>
  <c r="D52" i="42"/>
  <c r="D70" i="42"/>
  <c r="D80" i="42"/>
  <c r="D75" i="42"/>
  <c r="D77" i="42"/>
  <c r="D21" i="42"/>
  <c r="D49" i="42"/>
  <c r="D128" i="42"/>
  <c r="D78" i="42"/>
  <c r="D9" i="42"/>
  <c r="D8" i="42"/>
  <c r="D19" i="42"/>
  <c r="D43" i="42"/>
  <c r="D42" i="42"/>
  <c r="D136" i="42"/>
  <c r="D41" i="42"/>
  <c r="D39" i="42"/>
  <c r="D37" i="42"/>
  <c r="D82" i="42"/>
  <c r="D25" i="42"/>
  <c r="D172" i="42"/>
  <c r="D85" i="42"/>
  <c r="D30" i="42"/>
  <c r="D24" i="42"/>
  <c r="D34" i="42"/>
  <c r="D108" i="42"/>
  <c r="D158" i="42"/>
  <c r="D133" i="42"/>
  <c r="D107" i="42"/>
  <c r="D23" i="42"/>
  <c r="D31" i="42"/>
  <c r="D169" i="42"/>
  <c r="D168" i="42"/>
  <c r="D73" i="42"/>
  <c r="D127" i="42"/>
  <c r="D64" i="42"/>
  <c r="D167" i="42"/>
  <c r="D36" i="42"/>
  <c r="D35" i="42"/>
  <c r="D76" i="42"/>
  <c r="D56" i="42"/>
  <c r="D44" i="42"/>
  <c r="D154" i="42"/>
  <c r="D20" i="42"/>
  <c r="D62" i="42"/>
  <c r="D137" i="42"/>
  <c r="D17" i="42"/>
  <c r="D16" i="42"/>
  <c r="D67" i="42"/>
  <c r="D45" i="42"/>
  <c r="D15" i="42"/>
  <c r="D11" i="42"/>
  <c r="D38" i="42"/>
  <c r="D5" i="42"/>
  <c r="D2" i="42"/>
  <c r="D48" i="42"/>
  <c r="D146" i="42"/>
  <c r="D69" i="42"/>
  <c r="D60" i="42"/>
  <c r="D145" i="42"/>
  <c r="D138" i="42"/>
  <c r="D91" i="42"/>
  <c r="D65" i="42"/>
  <c r="D10" i="42"/>
  <c r="D171" i="42"/>
  <c r="D89" i="42"/>
  <c r="D7" i="42"/>
  <c r="D6" i="42"/>
  <c r="D157" i="42"/>
  <c r="D122" i="42"/>
  <c r="D166" i="42"/>
  <c r="D4" i="42"/>
  <c r="D98" i="42"/>
  <c r="D97" i="42"/>
  <c r="D71" i="42"/>
  <c r="D162" i="42"/>
  <c r="D161" i="42"/>
  <c r="D160" i="42"/>
  <c r="D12" i="42"/>
  <c r="D159" i="42"/>
  <c r="D26" i="42"/>
  <c r="D143" i="42"/>
  <c r="D106" i="42"/>
  <c r="D155" i="42"/>
  <c r="D153" i="42"/>
  <c r="D51" i="42"/>
  <c r="D113" i="42"/>
  <c r="D81" i="42"/>
  <c r="D151" i="42"/>
  <c r="D95" i="42"/>
  <c r="D149" i="42"/>
  <c r="D148" i="42"/>
  <c r="D147" i="42"/>
  <c r="D144" i="42"/>
  <c r="D142" i="42"/>
  <c r="D152" i="42"/>
  <c r="D140" i="42"/>
  <c r="D28" i="42"/>
  <c r="D139" i="42"/>
  <c r="D135" i="42"/>
  <c r="D132" i="42"/>
  <c r="D130" i="42"/>
  <c r="D72" i="42"/>
  <c r="D50" i="42"/>
  <c r="D68" i="42"/>
  <c r="D173" i="42"/>
  <c r="D150" i="42"/>
  <c r="D47" i="42"/>
  <c r="D18" i="42"/>
  <c r="D126" i="42"/>
  <c r="D141" i="42"/>
  <c r="D131" i="42"/>
  <c r="D164" i="42"/>
  <c r="D129" i="42"/>
  <c r="D120" i="42"/>
  <c r="D170" i="42"/>
  <c r="D119" i="42"/>
  <c r="D118" i="42"/>
  <c r="D117" i="42"/>
  <c r="D116" i="42"/>
  <c r="D115" i="42"/>
  <c r="D74" i="42"/>
  <c r="D114" i="42"/>
  <c r="D111" i="42"/>
  <c r="D46" i="42"/>
  <c r="D32" i="42"/>
  <c r="D110" i="42"/>
  <c r="D109" i="42"/>
  <c r="D88" i="42"/>
  <c r="D105" i="42"/>
  <c r="D104" i="42"/>
  <c r="D101" i="42"/>
  <c r="D102" i="42"/>
  <c r="D100" i="42"/>
  <c r="D99" i="42"/>
  <c r="D14" i="42"/>
  <c r="D13" i="42"/>
  <c r="D96" i="42"/>
  <c r="D165" i="42"/>
  <c r="D123" i="42"/>
  <c r="D33" i="42"/>
  <c r="D125" i="42"/>
  <c r="D124" i="42"/>
  <c r="D55" i="42"/>
  <c r="D54" i="42"/>
  <c r="D29" i="42"/>
  <c r="D3" i="42"/>
  <c r="QA21" i="37"/>
  <c r="QA20" i="37"/>
  <c r="QA19" i="37"/>
  <c r="QA17" i="37"/>
  <c r="QA18" i="37"/>
  <c r="QA16" i="37"/>
  <c r="QA15" i="37"/>
  <c r="QA14" i="37"/>
  <c r="QA13" i="37"/>
  <c r="QA12" i="37"/>
  <c r="QA11" i="37"/>
  <c r="QA10" i="37"/>
  <c r="QA9" i="37"/>
  <c r="QA8" i="37"/>
  <c r="QA7" i="37"/>
  <c r="QA6" i="37"/>
  <c r="QA5" i="37"/>
  <c r="QA4" i="37"/>
  <c r="QA3" i="37"/>
  <c r="QA2" i="37"/>
  <c r="QD3" i="37"/>
  <c r="QE3" i="37"/>
  <c r="QG3" i="37"/>
  <c r="QD4" i="37"/>
  <c r="QE4" i="37"/>
  <c r="QG4" i="37"/>
  <c r="QD5" i="37"/>
  <c r="QE5" i="37"/>
  <c r="QG5" i="37"/>
  <c r="QD6" i="37"/>
  <c r="QE6" i="37"/>
  <c r="QG6" i="37"/>
  <c r="QD7" i="37"/>
  <c r="QE7" i="37"/>
  <c r="QG7" i="37"/>
  <c r="QD8" i="37"/>
  <c r="QE8" i="37"/>
  <c r="QF8" i="37"/>
  <c r="QG8" i="37"/>
  <c r="QD9" i="37"/>
  <c r="QE9" i="37"/>
  <c r="QG9" i="37"/>
  <c r="QD10" i="37"/>
  <c r="QE10" i="37"/>
  <c r="QG10" i="37"/>
  <c r="QD11" i="37"/>
  <c r="QE11" i="37"/>
  <c r="QF11" i="37"/>
  <c r="QG11" i="37"/>
  <c r="QD12" i="37"/>
  <c r="QE12" i="37"/>
  <c r="QF12" i="37"/>
  <c r="QG12" i="37"/>
  <c r="QD13" i="37"/>
  <c r="QE13" i="37"/>
  <c r="QG13" i="37"/>
  <c r="QD14" i="37"/>
  <c r="QE14" i="37"/>
  <c r="QG14" i="37"/>
  <c r="QD15" i="37"/>
  <c r="QE15" i="37"/>
  <c r="QG15" i="37"/>
  <c r="QD16" i="37"/>
  <c r="QE16" i="37"/>
  <c r="QF16" i="37"/>
  <c r="QG16" i="37"/>
  <c r="QD17" i="37"/>
  <c r="QE17" i="37"/>
  <c r="QF17" i="37"/>
  <c r="QG17" i="37"/>
  <c r="QD18" i="37"/>
  <c r="QE18" i="37"/>
  <c r="QG18" i="37"/>
  <c r="QD19" i="37"/>
  <c r="QE19" i="37"/>
  <c r="QF19" i="37"/>
  <c r="QG19" i="37"/>
  <c r="QD20" i="37"/>
  <c r="QE20" i="37"/>
  <c r="QF20" i="37"/>
  <c r="QG20" i="37"/>
  <c r="QD21" i="37"/>
  <c r="QE21" i="37"/>
  <c r="QG21" i="37"/>
  <c r="QD2" i="37"/>
  <c r="QE2" i="37"/>
  <c r="QG2" i="37"/>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QF3" i="37" s="1"/>
  <c r="I15" i="39"/>
  <c r="QF4" i="37" s="1"/>
  <c r="I16" i="39"/>
  <c r="QF5" i="37" s="1"/>
  <c r="I17" i="39"/>
  <c r="QF6" i="37" s="1"/>
  <c r="I18" i="39"/>
  <c r="QF7" i="37" s="1"/>
  <c r="I19" i="39"/>
  <c r="I20" i="39"/>
  <c r="QF9" i="37" s="1"/>
  <c r="I21" i="39"/>
  <c r="QF10" i="37" s="1"/>
  <c r="I22" i="39"/>
  <c r="I23" i="39"/>
  <c r="I24" i="39"/>
  <c r="QF13" i="37" s="1"/>
  <c r="I25" i="39"/>
  <c r="QF14" i="37" s="1"/>
  <c r="I26" i="39"/>
  <c r="QF15" i="37" s="1"/>
  <c r="I27" i="39"/>
  <c r="I28" i="39"/>
  <c r="I29" i="39"/>
  <c r="QF18" i="37" s="1"/>
  <c r="I30" i="39"/>
  <c r="I31" i="39"/>
  <c r="I32" i="39"/>
  <c r="QF21" i="37" s="1"/>
  <c r="I13" i="39"/>
  <c r="QF2" i="37" s="1"/>
  <c r="G33" i="39"/>
  <c r="H33" i="39"/>
  <c r="L27" i="32"/>
  <c r="M27" i="32" s="1"/>
  <c r="V775" i="14"/>
  <c r="S775" i="14"/>
  <c r="P775" i="14"/>
  <c r="M775" i="14"/>
  <c r="J775" i="14"/>
  <c r="G775" i="14"/>
  <c r="V774" i="14"/>
  <c r="S774" i="14"/>
  <c r="P774" i="14"/>
  <c r="X774" i="14" s="1"/>
  <c r="M774" i="14"/>
  <c r="J774" i="14"/>
  <c r="G774" i="14"/>
  <c r="V773" i="14"/>
  <c r="S773" i="14"/>
  <c r="P773" i="14"/>
  <c r="X773" i="14" s="1"/>
  <c r="M773" i="14"/>
  <c r="J773" i="14"/>
  <c r="G773" i="14"/>
  <c r="V772" i="14"/>
  <c r="S772" i="14"/>
  <c r="P772" i="14"/>
  <c r="M772" i="14"/>
  <c r="J772" i="14"/>
  <c r="G772" i="14"/>
  <c r="V771" i="14"/>
  <c r="S771" i="14"/>
  <c r="P771" i="14"/>
  <c r="X771" i="14" s="1"/>
  <c r="M771" i="14"/>
  <c r="J771" i="14"/>
  <c r="G771" i="14"/>
  <c r="V770" i="14"/>
  <c r="S770" i="14"/>
  <c r="P770" i="14"/>
  <c r="M770" i="14"/>
  <c r="J770" i="14"/>
  <c r="G770" i="14"/>
  <c r="V769" i="14"/>
  <c r="S769" i="14"/>
  <c r="P769" i="14"/>
  <c r="M769" i="14"/>
  <c r="J769" i="14"/>
  <c r="G769" i="14"/>
  <c r="V768" i="14"/>
  <c r="S768" i="14"/>
  <c r="P768" i="14"/>
  <c r="M768" i="14"/>
  <c r="J768" i="14"/>
  <c r="G768" i="14"/>
  <c r="V767" i="14"/>
  <c r="S767" i="14"/>
  <c r="P767" i="14"/>
  <c r="X767" i="14" s="1"/>
  <c r="M767" i="14"/>
  <c r="J767" i="14"/>
  <c r="G767" i="14"/>
  <c r="X766" i="14"/>
  <c r="V766" i="14"/>
  <c r="S766" i="14"/>
  <c r="P766" i="14"/>
  <c r="M766" i="14"/>
  <c r="J766" i="14"/>
  <c r="G766" i="14"/>
  <c r="V764" i="14"/>
  <c r="S764" i="14"/>
  <c r="P764" i="14"/>
  <c r="M764" i="14"/>
  <c r="J764" i="14"/>
  <c r="G764" i="14"/>
  <c r="D764" i="14"/>
  <c r="V763" i="14"/>
  <c r="S763" i="14"/>
  <c r="P763" i="14"/>
  <c r="X763" i="14" s="1"/>
  <c r="M763" i="14"/>
  <c r="J763" i="14"/>
  <c r="G763" i="14"/>
  <c r="D763" i="14"/>
  <c r="V762" i="14"/>
  <c r="S762" i="14"/>
  <c r="P762" i="14"/>
  <c r="M762" i="14"/>
  <c r="J762" i="14"/>
  <c r="G762" i="14"/>
  <c r="D762" i="14"/>
  <c r="V761" i="14"/>
  <c r="S761" i="14"/>
  <c r="P761" i="14"/>
  <c r="M761" i="14"/>
  <c r="J761" i="14"/>
  <c r="G761" i="14"/>
  <c r="D761" i="14"/>
  <c r="V760" i="14"/>
  <c r="S760" i="14"/>
  <c r="P760" i="14"/>
  <c r="M760" i="14"/>
  <c r="J760" i="14"/>
  <c r="G760" i="14"/>
  <c r="D760" i="14"/>
  <c r="V759" i="14"/>
  <c r="S759" i="14"/>
  <c r="P759" i="14"/>
  <c r="X759" i="14" s="1"/>
  <c r="M759" i="14"/>
  <c r="J759" i="14"/>
  <c r="G759" i="14"/>
  <c r="D759" i="14"/>
  <c r="V758" i="14"/>
  <c r="S758" i="14"/>
  <c r="P758" i="14"/>
  <c r="M758" i="14"/>
  <c r="J758" i="14"/>
  <c r="G758" i="14"/>
  <c r="D758" i="14"/>
  <c r="V757" i="14"/>
  <c r="S757" i="14"/>
  <c r="P757" i="14"/>
  <c r="M757" i="14"/>
  <c r="J757" i="14"/>
  <c r="G757" i="14"/>
  <c r="D757" i="14"/>
  <c r="V756" i="14"/>
  <c r="S756" i="14"/>
  <c r="P756" i="14"/>
  <c r="M756" i="14"/>
  <c r="J756" i="14"/>
  <c r="G756" i="14"/>
  <c r="D756" i="14"/>
  <c r="V755" i="14"/>
  <c r="S755" i="14"/>
  <c r="P755" i="14"/>
  <c r="X755" i="14" s="1"/>
  <c r="M755" i="14"/>
  <c r="J755" i="14"/>
  <c r="G755" i="14"/>
  <c r="D755" i="14"/>
  <c r="V754" i="14"/>
  <c r="S754" i="14"/>
  <c r="P754" i="14"/>
  <c r="M754" i="14"/>
  <c r="J754" i="14"/>
  <c r="G754" i="14"/>
  <c r="D754" i="14"/>
  <c r="V753" i="14"/>
  <c r="S753" i="14"/>
  <c r="P753" i="14"/>
  <c r="M753" i="14"/>
  <c r="J753" i="14"/>
  <c r="G753" i="14"/>
  <c r="D753" i="14"/>
  <c r="V752" i="14"/>
  <c r="S752" i="14"/>
  <c r="P752" i="14"/>
  <c r="M752" i="14"/>
  <c r="J752" i="14"/>
  <c r="G752" i="14"/>
  <c r="D752" i="14"/>
  <c r="V751" i="14"/>
  <c r="S751" i="14"/>
  <c r="P751" i="14"/>
  <c r="X751" i="14" s="1"/>
  <c r="M751" i="14"/>
  <c r="J751" i="14"/>
  <c r="G751" i="14"/>
  <c r="D751" i="14"/>
  <c r="V750" i="14"/>
  <c r="S750" i="14"/>
  <c r="P750" i="14"/>
  <c r="M750" i="14"/>
  <c r="J750" i="14"/>
  <c r="G750" i="14"/>
  <c r="D750" i="14"/>
  <c r="V748" i="14"/>
  <c r="S748" i="14"/>
  <c r="P748" i="14"/>
  <c r="M748" i="14"/>
  <c r="J748" i="14"/>
  <c r="G748" i="14"/>
  <c r="V747" i="14"/>
  <c r="S747" i="14"/>
  <c r="P747" i="14"/>
  <c r="M747" i="14"/>
  <c r="J747" i="14"/>
  <c r="G747" i="14"/>
  <c r="V746" i="14"/>
  <c r="S746" i="14"/>
  <c r="P746" i="14"/>
  <c r="M746" i="14"/>
  <c r="J746" i="14"/>
  <c r="G746" i="14"/>
  <c r="V737" i="14"/>
  <c r="S737" i="14"/>
  <c r="P737" i="14"/>
  <c r="M737" i="14"/>
  <c r="J737" i="14"/>
  <c r="G737" i="14"/>
  <c r="X736" i="14"/>
  <c r="V736" i="14"/>
  <c r="S736" i="14"/>
  <c r="P736" i="14"/>
  <c r="M736" i="14"/>
  <c r="J736" i="14"/>
  <c r="G736" i="14"/>
  <c r="V735" i="14"/>
  <c r="S735" i="14"/>
  <c r="P735" i="14"/>
  <c r="M735" i="14"/>
  <c r="J735" i="14"/>
  <c r="G735" i="14"/>
  <c r="V734" i="14"/>
  <c r="S734" i="14"/>
  <c r="P734" i="14"/>
  <c r="M734" i="14"/>
  <c r="J734" i="14"/>
  <c r="G734" i="14"/>
  <c r="V733" i="14"/>
  <c r="S733" i="14"/>
  <c r="P733" i="14"/>
  <c r="M733" i="14"/>
  <c r="J733" i="14"/>
  <c r="G733" i="14"/>
  <c r="V732" i="14"/>
  <c r="S732" i="14"/>
  <c r="P732" i="14"/>
  <c r="M732" i="14"/>
  <c r="J732" i="14"/>
  <c r="G732" i="14"/>
  <c r="V731" i="14"/>
  <c r="S731" i="14"/>
  <c r="P731" i="14"/>
  <c r="M731" i="14"/>
  <c r="J731" i="14"/>
  <c r="G731" i="14"/>
  <c r="V730" i="14"/>
  <c r="S730" i="14"/>
  <c r="P730" i="14"/>
  <c r="M730" i="14"/>
  <c r="J730" i="14"/>
  <c r="G730" i="14"/>
  <c r="V729" i="14"/>
  <c r="S729" i="14"/>
  <c r="P729" i="14"/>
  <c r="M729" i="14"/>
  <c r="J729" i="14"/>
  <c r="G729" i="14"/>
  <c r="V728" i="14"/>
  <c r="S728" i="14"/>
  <c r="P728" i="14"/>
  <c r="X728" i="14" s="1"/>
  <c r="M728" i="14"/>
  <c r="J728" i="14"/>
  <c r="G728" i="14"/>
  <c r="V726" i="14"/>
  <c r="S726" i="14"/>
  <c r="P726" i="14"/>
  <c r="M726" i="14"/>
  <c r="J726" i="14"/>
  <c r="G726" i="14"/>
  <c r="D726" i="14"/>
  <c r="V725" i="14"/>
  <c r="S725" i="14"/>
  <c r="P725" i="14"/>
  <c r="M725" i="14"/>
  <c r="J725" i="14"/>
  <c r="G725" i="14"/>
  <c r="D725" i="14"/>
  <c r="V724" i="14"/>
  <c r="S724" i="14"/>
  <c r="P724" i="14"/>
  <c r="X724" i="14" s="1"/>
  <c r="M724" i="14"/>
  <c r="J724" i="14"/>
  <c r="G724" i="14"/>
  <c r="D724" i="14"/>
  <c r="V723" i="14"/>
  <c r="S723" i="14"/>
  <c r="P723" i="14"/>
  <c r="M723" i="14"/>
  <c r="J723" i="14"/>
  <c r="G723" i="14"/>
  <c r="D723" i="14"/>
  <c r="V722" i="14"/>
  <c r="S722" i="14"/>
  <c r="P722" i="14"/>
  <c r="M722" i="14"/>
  <c r="J722" i="14"/>
  <c r="G722" i="14"/>
  <c r="D722" i="14"/>
  <c r="V721" i="14"/>
  <c r="S721" i="14"/>
  <c r="P721" i="14"/>
  <c r="M721" i="14"/>
  <c r="J721" i="14"/>
  <c r="G721" i="14"/>
  <c r="D721" i="14"/>
  <c r="V720" i="14"/>
  <c r="S720" i="14"/>
  <c r="P720" i="14"/>
  <c r="X720" i="14" s="1"/>
  <c r="M720" i="14"/>
  <c r="J720" i="14"/>
  <c r="G720" i="14"/>
  <c r="D720" i="14"/>
  <c r="V719" i="14"/>
  <c r="S719" i="14"/>
  <c r="P719" i="14"/>
  <c r="M719" i="14"/>
  <c r="J719" i="14"/>
  <c r="G719" i="14"/>
  <c r="D719" i="14"/>
  <c r="V718" i="14"/>
  <c r="S718" i="14"/>
  <c r="P718" i="14"/>
  <c r="M718" i="14"/>
  <c r="J718" i="14"/>
  <c r="G718" i="14"/>
  <c r="D718" i="14"/>
  <c r="V717" i="14"/>
  <c r="S717" i="14"/>
  <c r="P717" i="14"/>
  <c r="M717" i="14"/>
  <c r="J717" i="14"/>
  <c r="G717" i="14"/>
  <c r="D717" i="14"/>
  <c r="V716" i="14"/>
  <c r="S716" i="14"/>
  <c r="P716" i="14"/>
  <c r="X716" i="14" s="1"/>
  <c r="M716" i="14"/>
  <c r="J716" i="14"/>
  <c r="G716" i="14"/>
  <c r="D716" i="14"/>
  <c r="V715" i="14"/>
  <c r="S715" i="14"/>
  <c r="P715" i="14"/>
  <c r="M715" i="14"/>
  <c r="J715" i="14"/>
  <c r="G715" i="14"/>
  <c r="D715" i="14"/>
  <c r="V714" i="14"/>
  <c r="S714" i="14"/>
  <c r="P714" i="14"/>
  <c r="M714" i="14"/>
  <c r="J714" i="14"/>
  <c r="G714" i="14"/>
  <c r="D714" i="14"/>
  <c r="V713" i="14"/>
  <c r="S713" i="14"/>
  <c r="P713" i="14"/>
  <c r="M713" i="14"/>
  <c r="J713" i="14"/>
  <c r="G713" i="14"/>
  <c r="D713" i="14"/>
  <c r="V712" i="14"/>
  <c r="S712" i="14"/>
  <c r="P712" i="14"/>
  <c r="X712" i="14" s="1"/>
  <c r="M712" i="14"/>
  <c r="J712" i="14"/>
  <c r="G712" i="14"/>
  <c r="D712" i="14"/>
  <c r="V710" i="14"/>
  <c r="S710" i="14"/>
  <c r="P710" i="14"/>
  <c r="M710" i="14"/>
  <c r="J710" i="14"/>
  <c r="G710" i="14"/>
  <c r="V709" i="14"/>
  <c r="S709" i="14"/>
  <c r="X709" i="14" s="1"/>
  <c r="P709" i="14"/>
  <c r="M709" i="14"/>
  <c r="J709" i="14"/>
  <c r="G709" i="14"/>
  <c r="V708" i="14"/>
  <c r="S708" i="14"/>
  <c r="P708" i="14"/>
  <c r="M708" i="14"/>
  <c r="J708" i="14"/>
  <c r="G708" i="14"/>
  <c r="V699" i="14"/>
  <c r="S699" i="14"/>
  <c r="P699" i="14"/>
  <c r="M699" i="14"/>
  <c r="J699" i="14"/>
  <c r="G699" i="14"/>
  <c r="V698" i="14"/>
  <c r="S698" i="14"/>
  <c r="P698" i="14"/>
  <c r="X698" i="14" s="1"/>
  <c r="M698" i="14"/>
  <c r="J698" i="14"/>
  <c r="G698" i="14"/>
  <c r="V697" i="14"/>
  <c r="S697" i="14"/>
  <c r="P697" i="14"/>
  <c r="M697" i="14"/>
  <c r="J697" i="14"/>
  <c r="G697" i="14"/>
  <c r="V696" i="14"/>
  <c r="S696" i="14"/>
  <c r="P696" i="14"/>
  <c r="X696" i="14" s="1"/>
  <c r="M696" i="14"/>
  <c r="J696" i="14"/>
  <c r="G696" i="14"/>
  <c r="V695" i="14"/>
  <c r="S695" i="14"/>
  <c r="P695" i="14"/>
  <c r="M695" i="14"/>
  <c r="J695" i="14"/>
  <c r="G695" i="14"/>
  <c r="V694" i="14"/>
  <c r="S694" i="14"/>
  <c r="P694" i="14"/>
  <c r="X694" i="14" s="1"/>
  <c r="M694" i="14"/>
  <c r="J694" i="14"/>
  <c r="G694" i="14"/>
  <c r="V693" i="14"/>
  <c r="S693" i="14"/>
  <c r="P693" i="14"/>
  <c r="M693" i="14"/>
  <c r="J693" i="14"/>
  <c r="G693" i="14"/>
  <c r="V692" i="14"/>
  <c r="S692" i="14"/>
  <c r="P692" i="14"/>
  <c r="X692" i="14" s="1"/>
  <c r="M692" i="14"/>
  <c r="J692" i="14"/>
  <c r="G692" i="14"/>
  <c r="V691" i="14"/>
  <c r="S691" i="14"/>
  <c r="P691" i="14"/>
  <c r="M691" i="14"/>
  <c r="J691" i="14"/>
  <c r="G691" i="14"/>
  <c r="V690" i="14"/>
  <c r="S690" i="14"/>
  <c r="P690" i="14"/>
  <c r="X690" i="14" s="1"/>
  <c r="M690" i="14"/>
  <c r="J690" i="14"/>
  <c r="G690" i="14"/>
  <c r="V688" i="14"/>
  <c r="S688" i="14"/>
  <c r="P688" i="14"/>
  <c r="M688" i="14"/>
  <c r="J688" i="14"/>
  <c r="G688" i="14"/>
  <c r="D688" i="14"/>
  <c r="V687" i="14"/>
  <c r="S687" i="14"/>
  <c r="P687" i="14"/>
  <c r="M687" i="14"/>
  <c r="J687" i="14"/>
  <c r="G687" i="14"/>
  <c r="D687" i="14"/>
  <c r="V686" i="14"/>
  <c r="S686" i="14"/>
  <c r="P686" i="14"/>
  <c r="M686" i="14"/>
  <c r="J686" i="14"/>
  <c r="G686" i="14"/>
  <c r="D686" i="14"/>
  <c r="V685" i="14"/>
  <c r="S685" i="14"/>
  <c r="P685" i="14"/>
  <c r="X685" i="14" s="1"/>
  <c r="M685" i="14"/>
  <c r="J685" i="14"/>
  <c r="G685" i="14"/>
  <c r="D685" i="14"/>
  <c r="V684" i="14"/>
  <c r="S684" i="14"/>
  <c r="P684" i="14"/>
  <c r="M684" i="14"/>
  <c r="J684" i="14"/>
  <c r="G684" i="14"/>
  <c r="D684" i="14"/>
  <c r="V683" i="14"/>
  <c r="S683" i="14"/>
  <c r="P683" i="14"/>
  <c r="M683" i="14"/>
  <c r="J683" i="14"/>
  <c r="G683" i="14"/>
  <c r="D683" i="14"/>
  <c r="V682" i="14"/>
  <c r="S682" i="14"/>
  <c r="P682" i="14"/>
  <c r="M682" i="14"/>
  <c r="J682" i="14"/>
  <c r="G682" i="14"/>
  <c r="D682" i="14"/>
  <c r="V681" i="14"/>
  <c r="S681" i="14"/>
  <c r="P681" i="14"/>
  <c r="X681" i="14" s="1"/>
  <c r="M681" i="14"/>
  <c r="J681" i="14"/>
  <c r="G681" i="14"/>
  <c r="D681" i="14"/>
  <c r="V680" i="14"/>
  <c r="S680" i="14"/>
  <c r="P680" i="14"/>
  <c r="M680" i="14"/>
  <c r="J680" i="14"/>
  <c r="G680" i="14"/>
  <c r="D680" i="14"/>
  <c r="V679" i="14"/>
  <c r="S679" i="14"/>
  <c r="P679" i="14"/>
  <c r="M679" i="14"/>
  <c r="J679" i="14"/>
  <c r="G679" i="14"/>
  <c r="D679" i="14"/>
  <c r="V678" i="14"/>
  <c r="S678" i="14"/>
  <c r="P678" i="14"/>
  <c r="M678" i="14"/>
  <c r="J678" i="14"/>
  <c r="G678" i="14"/>
  <c r="D678" i="14"/>
  <c r="V677" i="14"/>
  <c r="S677" i="14"/>
  <c r="P677" i="14"/>
  <c r="X677" i="14" s="1"/>
  <c r="M677" i="14"/>
  <c r="J677" i="14"/>
  <c r="G677" i="14"/>
  <c r="D677" i="14"/>
  <c r="V676" i="14"/>
  <c r="S676" i="14"/>
  <c r="P676" i="14"/>
  <c r="M676" i="14"/>
  <c r="J676" i="14"/>
  <c r="G676" i="14"/>
  <c r="D676" i="14"/>
  <c r="V675" i="14"/>
  <c r="S675" i="14"/>
  <c r="P675" i="14"/>
  <c r="M675" i="14"/>
  <c r="J675" i="14"/>
  <c r="G675" i="14"/>
  <c r="D675" i="14"/>
  <c r="V674" i="14"/>
  <c r="S674" i="14"/>
  <c r="P674" i="14"/>
  <c r="M674" i="14"/>
  <c r="J674" i="14"/>
  <c r="G674" i="14"/>
  <c r="D674" i="14"/>
  <c r="V672" i="14"/>
  <c r="S672" i="14"/>
  <c r="P672" i="14"/>
  <c r="X672" i="14" s="1"/>
  <c r="M672" i="14"/>
  <c r="J672" i="14"/>
  <c r="G672" i="14"/>
  <c r="V671" i="14"/>
  <c r="S671" i="14"/>
  <c r="P671" i="14"/>
  <c r="M671" i="14"/>
  <c r="J671" i="14"/>
  <c r="G671" i="14"/>
  <c r="V670" i="14"/>
  <c r="S670" i="14"/>
  <c r="P670" i="14"/>
  <c r="X670" i="14" s="1"/>
  <c r="M670" i="14"/>
  <c r="J670" i="14"/>
  <c r="G670" i="14"/>
  <c r="V661" i="14"/>
  <c r="S661" i="14"/>
  <c r="P661" i="14"/>
  <c r="M661" i="14"/>
  <c r="X661" i="14" s="1"/>
  <c r="J661" i="14"/>
  <c r="G661" i="14"/>
  <c r="V660" i="14"/>
  <c r="S660" i="14"/>
  <c r="X660" i="14" s="1"/>
  <c r="P660" i="14"/>
  <c r="M660" i="14"/>
  <c r="J660" i="14"/>
  <c r="G660" i="14"/>
  <c r="V659" i="14"/>
  <c r="S659" i="14"/>
  <c r="P659" i="14"/>
  <c r="X659" i="14" s="1"/>
  <c r="M659" i="14"/>
  <c r="J659" i="14"/>
  <c r="G659" i="14"/>
  <c r="V658" i="14"/>
  <c r="S658" i="14"/>
  <c r="P658" i="14"/>
  <c r="X658" i="14" s="1"/>
  <c r="M658" i="14"/>
  <c r="J658" i="14"/>
  <c r="G658" i="14"/>
  <c r="X657" i="14"/>
  <c r="V657" i="14"/>
  <c r="S657" i="14"/>
  <c r="P657" i="14"/>
  <c r="M657" i="14"/>
  <c r="J657" i="14"/>
  <c r="G657" i="14"/>
  <c r="V656" i="14"/>
  <c r="S656" i="14"/>
  <c r="P656" i="14"/>
  <c r="M656" i="14"/>
  <c r="J656" i="14"/>
  <c r="G656" i="14"/>
  <c r="V655" i="14"/>
  <c r="S655" i="14"/>
  <c r="P655" i="14"/>
  <c r="X655" i="14" s="1"/>
  <c r="M655" i="14"/>
  <c r="J655" i="14"/>
  <c r="G655" i="14"/>
  <c r="V654" i="14"/>
  <c r="S654" i="14"/>
  <c r="P654" i="14"/>
  <c r="X654" i="14" s="1"/>
  <c r="M654" i="14"/>
  <c r="J654" i="14"/>
  <c r="G654" i="14"/>
  <c r="V653" i="14"/>
  <c r="S653" i="14"/>
  <c r="P653" i="14"/>
  <c r="M653" i="14"/>
  <c r="X653" i="14" s="1"/>
  <c r="J653" i="14"/>
  <c r="G653" i="14"/>
  <c r="V652" i="14"/>
  <c r="S652" i="14"/>
  <c r="P652" i="14"/>
  <c r="X652" i="14" s="1"/>
  <c r="M652" i="14"/>
  <c r="J652" i="14"/>
  <c r="G652" i="14"/>
  <c r="V650" i="14"/>
  <c r="S650" i="14"/>
  <c r="P650" i="14"/>
  <c r="X650" i="14" s="1"/>
  <c r="M650" i="14"/>
  <c r="J650" i="14"/>
  <c r="G650" i="14"/>
  <c r="D650" i="14"/>
  <c r="V649" i="14"/>
  <c r="S649" i="14"/>
  <c r="P649" i="14"/>
  <c r="X649" i="14" s="1"/>
  <c r="M649" i="14"/>
  <c r="J649" i="14"/>
  <c r="G649" i="14"/>
  <c r="D649" i="14"/>
  <c r="V648" i="14"/>
  <c r="S648" i="14"/>
  <c r="P648" i="14"/>
  <c r="X648" i="14" s="1"/>
  <c r="M648" i="14"/>
  <c r="J648" i="14"/>
  <c r="G648" i="14"/>
  <c r="D648" i="14"/>
  <c r="V647" i="14"/>
  <c r="S647" i="14"/>
  <c r="P647" i="14"/>
  <c r="M647" i="14"/>
  <c r="J647" i="14"/>
  <c r="G647" i="14"/>
  <c r="D647" i="14"/>
  <c r="V646" i="14"/>
  <c r="S646" i="14"/>
  <c r="P646" i="14"/>
  <c r="M646" i="14"/>
  <c r="J646" i="14"/>
  <c r="G646" i="14"/>
  <c r="D646" i="14"/>
  <c r="V645" i="14"/>
  <c r="S645" i="14"/>
  <c r="P645" i="14"/>
  <c r="M645" i="14"/>
  <c r="J645" i="14"/>
  <c r="G645" i="14"/>
  <c r="D645" i="14"/>
  <c r="V644" i="14"/>
  <c r="S644" i="14"/>
  <c r="P644" i="14"/>
  <c r="M644" i="14"/>
  <c r="J644" i="14"/>
  <c r="G644" i="14"/>
  <c r="D644" i="14"/>
  <c r="V643" i="14"/>
  <c r="S643" i="14"/>
  <c r="P643" i="14"/>
  <c r="X643" i="14" s="1"/>
  <c r="M643" i="14"/>
  <c r="J643" i="14"/>
  <c r="G643" i="14"/>
  <c r="D643" i="14"/>
  <c r="V642" i="14"/>
  <c r="S642" i="14"/>
  <c r="P642" i="14"/>
  <c r="X642" i="14" s="1"/>
  <c r="M642" i="14"/>
  <c r="J642" i="14"/>
  <c r="G642" i="14"/>
  <c r="D642" i="14"/>
  <c r="V641" i="14"/>
  <c r="S641" i="14"/>
  <c r="P641" i="14"/>
  <c r="X641" i="14" s="1"/>
  <c r="M641" i="14"/>
  <c r="J641" i="14"/>
  <c r="G641" i="14"/>
  <c r="D641" i="14"/>
  <c r="V640" i="14"/>
  <c r="S640" i="14"/>
  <c r="P640" i="14"/>
  <c r="X640" i="14" s="1"/>
  <c r="M640" i="14"/>
  <c r="J640" i="14"/>
  <c r="G640" i="14"/>
  <c r="D640" i="14"/>
  <c r="V639" i="14"/>
  <c r="S639" i="14"/>
  <c r="P639" i="14"/>
  <c r="M639" i="14"/>
  <c r="J639" i="14"/>
  <c r="G639" i="14"/>
  <c r="D639" i="14"/>
  <c r="V638" i="14"/>
  <c r="S638" i="14"/>
  <c r="P638" i="14"/>
  <c r="M638" i="14"/>
  <c r="J638" i="14"/>
  <c r="G638" i="14"/>
  <c r="D638" i="14"/>
  <c r="V637" i="14"/>
  <c r="S637" i="14"/>
  <c r="P637" i="14"/>
  <c r="M637" i="14"/>
  <c r="J637" i="14"/>
  <c r="G637" i="14"/>
  <c r="D637" i="14"/>
  <c r="V636" i="14"/>
  <c r="S636" i="14"/>
  <c r="P636" i="14"/>
  <c r="M636" i="14"/>
  <c r="J636" i="14"/>
  <c r="G636" i="14"/>
  <c r="D636" i="14"/>
  <c r="V634" i="14"/>
  <c r="S634" i="14"/>
  <c r="P634" i="14"/>
  <c r="X634" i="14" s="1"/>
  <c r="M634" i="14"/>
  <c r="J634" i="14"/>
  <c r="G634" i="14"/>
  <c r="V633" i="14"/>
  <c r="S633" i="14"/>
  <c r="P633" i="14"/>
  <c r="X633" i="14" s="1"/>
  <c r="M633" i="14"/>
  <c r="J633" i="14"/>
  <c r="G633" i="14"/>
  <c r="X632" i="14"/>
  <c r="V632" i="14"/>
  <c r="S632" i="14"/>
  <c r="P632" i="14"/>
  <c r="M632" i="14"/>
  <c r="J632" i="14"/>
  <c r="G632" i="14"/>
  <c r="V623" i="14"/>
  <c r="S623" i="14"/>
  <c r="X623" i="14" s="1"/>
  <c r="P623" i="14"/>
  <c r="M623" i="14"/>
  <c r="J623" i="14"/>
  <c r="G623" i="14"/>
  <c r="V622" i="14"/>
  <c r="S622" i="14"/>
  <c r="P622" i="14"/>
  <c r="X622" i="14" s="1"/>
  <c r="M622" i="14"/>
  <c r="J622" i="14"/>
  <c r="G622" i="14"/>
  <c r="V621" i="14"/>
  <c r="S621" i="14"/>
  <c r="P621" i="14"/>
  <c r="M621" i="14"/>
  <c r="J621" i="14"/>
  <c r="G621" i="14"/>
  <c r="V620" i="14"/>
  <c r="S620" i="14"/>
  <c r="P620" i="14"/>
  <c r="X620" i="14" s="1"/>
  <c r="M620" i="14"/>
  <c r="J620" i="14"/>
  <c r="G620" i="14"/>
  <c r="V619" i="14"/>
  <c r="S619" i="14"/>
  <c r="P619" i="14"/>
  <c r="M619" i="14"/>
  <c r="J619" i="14"/>
  <c r="G619" i="14"/>
  <c r="V618" i="14"/>
  <c r="S618" i="14"/>
  <c r="P618" i="14"/>
  <c r="X618" i="14" s="1"/>
  <c r="M618" i="14"/>
  <c r="J618" i="14"/>
  <c r="G618" i="14"/>
  <c r="V617" i="14"/>
  <c r="S617" i="14"/>
  <c r="P617" i="14"/>
  <c r="M617" i="14"/>
  <c r="J617" i="14"/>
  <c r="X617" i="14" s="1"/>
  <c r="G617" i="14"/>
  <c r="V616" i="14"/>
  <c r="S616" i="14"/>
  <c r="P616" i="14"/>
  <c r="X616" i="14" s="1"/>
  <c r="M616" i="14"/>
  <c r="J616" i="14"/>
  <c r="G616" i="14"/>
  <c r="V615" i="14"/>
  <c r="S615" i="14"/>
  <c r="P615" i="14"/>
  <c r="M615" i="14"/>
  <c r="J615" i="14"/>
  <c r="G615" i="14"/>
  <c r="V614" i="14"/>
  <c r="S614" i="14"/>
  <c r="P614" i="14"/>
  <c r="X614" i="14" s="1"/>
  <c r="M614" i="14"/>
  <c r="J614" i="14"/>
  <c r="G614" i="14"/>
  <c r="V612" i="14"/>
  <c r="S612" i="14"/>
  <c r="P612" i="14"/>
  <c r="M612" i="14"/>
  <c r="J612" i="14"/>
  <c r="G612" i="14"/>
  <c r="D612" i="14"/>
  <c r="V611" i="14"/>
  <c r="S611" i="14"/>
  <c r="P611" i="14"/>
  <c r="M611" i="14"/>
  <c r="J611" i="14"/>
  <c r="G611" i="14"/>
  <c r="D611" i="14"/>
  <c r="V610" i="14"/>
  <c r="S610" i="14"/>
  <c r="P610" i="14"/>
  <c r="M610" i="14"/>
  <c r="J610" i="14"/>
  <c r="G610" i="14"/>
  <c r="D610" i="14"/>
  <c r="V609" i="14"/>
  <c r="S609" i="14"/>
  <c r="P609" i="14"/>
  <c r="M609" i="14"/>
  <c r="J609" i="14"/>
  <c r="G609" i="14"/>
  <c r="D609" i="14"/>
  <c r="V608" i="14"/>
  <c r="S608" i="14"/>
  <c r="P608" i="14"/>
  <c r="M608" i="14"/>
  <c r="J608" i="14"/>
  <c r="G608" i="14"/>
  <c r="D608" i="14"/>
  <c r="V607" i="14"/>
  <c r="S607" i="14"/>
  <c r="P607" i="14"/>
  <c r="M607" i="14"/>
  <c r="J607" i="14"/>
  <c r="G607" i="14"/>
  <c r="D607" i="14"/>
  <c r="V606" i="14"/>
  <c r="S606" i="14"/>
  <c r="X606" i="14" s="1"/>
  <c r="P606" i="14"/>
  <c r="M606" i="14"/>
  <c r="J606" i="14"/>
  <c r="G606" i="14"/>
  <c r="D606" i="14"/>
  <c r="V605" i="14"/>
  <c r="S605" i="14"/>
  <c r="P605" i="14"/>
  <c r="M605" i="14"/>
  <c r="J605" i="14"/>
  <c r="G605" i="14"/>
  <c r="D605" i="14"/>
  <c r="V604" i="14"/>
  <c r="S604" i="14"/>
  <c r="P604" i="14"/>
  <c r="M604" i="14"/>
  <c r="J604" i="14"/>
  <c r="G604" i="14"/>
  <c r="D604" i="14"/>
  <c r="V603" i="14"/>
  <c r="S603" i="14"/>
  <c r="P603" i="14"/>
  <c r="M603" i="14"/>
  <c r="J603" i="14"/>
  <c r="G603" i="14"/>
  <c r="D603" i="14"/>
  <c r="V602" i="14"/>
  <c r="S602" i="14"/>
  <c r="P602" i="14"/>
  <c r="M602" i="14"/>
  <c r="J602" i="14"/>
  <c r="G602" i="14"/>
  <c r="D602" i="14"/>
  <c r="V601" i="14"/>
  <c r="S601" i="14"/>
  <c r="P601" i="14"/>
  <c r="M601" i="14"/>
  <c r="J601" i="14"/>
  <c r="G601" i="14"/>
  <c r="D601" i="14"/>
  <c r="V600" i="14"/>
  <c r="S600" i="14"/>
  <c r="P600" i="14"/>
  <c r="M600" i="14"/>
  <c r="J600" i="14"/>
  <c r="G600" i="14"/>
  <c r="D600" i="14"/>
  <c r="V599" i="14"/>
  <c r="S599" i="14"/>
  <c r="P599" i="14"/>
  <c r="M599" i="14"/>
  <c r="J599" i="14"/>
  <c r="G599" i="14"/>
  <c r="D599" i="14"/>
  <c r="V598" i="14"/>
  <c r="S598" i="14"/>
  <c r="X598" i="14" s="1"/>
  <c r="P598" i="14"/>
  <c r="M598" i="14"/>
  <c r="J598" i="14"/>
  <c r="G598" i="14"/>
  <c r="D598" i="14"/>
  <c r="V596" i="14"/>
  <c r="S596" i="14"/>
  <c r="P596" i="14"/>
  <c r="M596" i="14"/>
  <c r="J596" i="14"/>
  <c r="G596" i="14"/>
  <c r="V595" i="14"/>
  <c r="S595" i="14"/>
  <c r="P595" i="14"/>
  <c r="M595" i="14"/>
  <c r="J595" i="14"/>
  <c r="G595" i="14"/>
  <c r="V594" i="14"/>
  <c r="S594" i="14"/>
  <c r="P594" i="14"/>
  <c r="X594" i="14" s="1"/>
  <c r="M594" i="14"/>
  <c r="J594" i="14"/>
  <c r="G594" i="14"/>
  <c r="V585" i="14"/>
  <c r="S585" i="14"/>
  <c r="P585" i="14"/>
  <c r="M585" i="14"/>
  <c r="J585" i="14"/>
  <c r="G585" i="14"/>
  <c r="V584" i="14"/>
  <c r="S584" i="14"/>
  <c r="P584" i="14"/>
  <c r="M584" i="14"/>
  <c r="J584" i="14"/>
  <c r="G584" i="14"/>
  <c r="V583" i="14"/>
  <c r="S583" i="14"/>
  <c r="P583" i="14"/>
  <c r="M583" i="14"/>
  <c r="J583" i="14"/>
  <c r="G583" i="14"/>
  <c r="V582" i="14"/>
  <c r="S582" i="14"/>
  <c r="P582" i="14"/>
  <c r="M582" i="14"/>
  <c r="J582" i="14"/>
  <c r="G582" i="14"/>
  <c r="V581" i="14"/>
  <c r="S581" i="14"/>
  <c r="P581" i="14"/>
  <c r="M581" i="14"/>
  <c r="J581" i="14"/>
  <c r="G581" i="14"/>
  <c r="V580" i="14"/>
  <c r="S580" i="14"/>
  <c r="P580" i="14"/>
  <c r="M580" i="14"/>
  <c r="J580" i="14"/>
  <c r="G580" i="14"/>
  <c r="V579" i="14"/>
  <c r="S579" i="14"/>
  <c r="P579" i="14"/>
  <c r="M579" i="14"/>
  <c r="J579" i="14"/>
  <c r="G579" i="14"/>
  <c r="V578" i="14"/>
  <c r="S578" i="14"/>
  <c r="P578" i="14"/>
  <c r="M578" i="14"/>
  <c r="J578" i="14"/>
  <c r="G578" i="14"/>
  <c r="V577" i="14"/>
  <c r="S577" i="14"/>
  <c r="P577" i="14"/>
  <c r="M577" i="14"/>
  <c r="X577" i="14" s="1"/>
  <c r="J577" i="14"/>
  <c r="G577" i="14"/>
  <c r="V576" i="14"/>
  <c r="S576" i="14"/>
  <c r="P576" i="14"/>
  <c r="M576" i="14"/>
  <c r="J576" i="14"/>
  <c r="G576" i="14"/>
  <c r="V574" i="14"/>
  <c r="S574" i="14"/>
  <c r="P574" i="14"/>
  <c r="M574" i="14"/>
  <c r="J574" i="14"/>
  <c r="G574" i="14"/>
  <c r="D574" i="14"/>
  <c r="V573" i="14"/>
  <c r="S573" i="14"/>
  <c r="P573" i="14"/>
  <c r="M573" i="14"/>
  <c r="J573" i="14"/>
  <c r="G573" i="14"/>
  <c r="D573" i="14"/>
  <c r="V572" i="14"/>
  <c r="S572" i="14"/>
  <c r="P572" i="14"/>
  <c r="M572" i="14"/>
  <c r="J572" i="14"/>
  <c r="G572" i="14"/>
  <c r="D572" i="14"/>
  <c r="V571" i="14"/>
  <c r="S571" i="14"/>
  <c r="P571" i="14"/>
  <c r="X571" i="14" s="1"/>
  <c r="M571" i="14"/>
  <c r="J571" i="14"/>
  <c r="G571" i="14"/>
  <c r="D571" i="14"/>
  <c r="V570" i="14"/>
  <c r="S570" i="14"/>
  <c r="P570" i="14"/>
  <c r="M570" i="14"/>
  <c r="J570" i="14"/>
  <c r="G570" i="14"/>
  <c r="D570" i="14"/>
  <c r="V569" i="14"/>
  <c r="S569" i="14"/>
  <c r="P569" i="14"/>
  <c r="M569" i="14"/>
  <c r="J569" i="14"/>
  <c r="G569" i="14"/>
  <c r="D569" i="14"/>
  <c r="V568" i="14"/>
  <c r="S568" i="14"/>
  <c r="P568" i="14"/>
  <c r="M568" i="14"/>
  <c r="J568" i="14"/>
  <c r="G568" i="14"/>
  <c r="D568" i="14"/>
  <c r="V567" i="14"/>
  <c r="S567" i="14"/>
  <c r="P567" i="14"/>
  <c r="X567" i="14" s="1"/>
  <c r="M567" i="14"/>
  <c r="J567" i="14"/>
  <c r="G567" i="14"/>
  <c r="D567" i="14"/>
  <c r="V566" i="14"/>
  <c r="S566" i="14"/>
  <c r="P566" i="14"/>
  <c r="M566" i="14"/>
  <c r="J566" i="14"/>
  <c r="G566" i="14"/>
  <c r="D566" i="14"/>
  <c r="V565" i="14"/>
  <c r="S565" i="14"/>
  <c r="P565" i="14"/>
  <c r="M565" i="14"/>
  <c r="J565" i="14"/>
  <c r="G565" i="14"/>
  <c r="D565" i="14"/>
  <c r="V564" i="14"/>
  <c r="S564" i="14"/>
  <c r="P564" i="14"/>
  <c r="M564" i="14"/>
  <c r="J564" i="14"/>
  <c r="G564" i="14"/>
  <c r="D564" i="14"/>
  <c r="V563" i="14"/>
  <c r="S563" i="14"/>
  <c r="P563" i="14"/>
  <c r="X563" i="14" s="1"/>
  <c r="M563" i="14"/>
  <c r="J563" i="14"/>
  <c r="G563" i="14"/>
  <c r="D563" i="14"/>
  <c r="V562" i="14"/>
  <c r="S562" i="14"/>
  <c r="P562" i="14"/>
  <c r="M562" i="14"/>
  <c r="J562" i="14"/>
  <c r="G562" i="14"/>
  <c r="D562" i="14"/>
  <c r="V561" i="14"/>
  <c r="S561" i="14"/>
  <c r="P561" i="14"/>
  <c r="M561" i="14"/>
  <c r="J561" i="14"/>
  <c r="G561" i="14"/>
  <c r="D561" i="14"/>
  <c r="V560" i="14"/>
  <c r="S560" i="14"/>
  <c r="P560" i="14"/>
  <c r="M560" i="14"/>
  <c r="J560" i="14"/>
  <c r="G560" i="14"/>
  <c r="D560" i="14"/>
  <c r="V558" i="14"/>
  <c r="S558" i="14"/>
  <c r="P558" i="14"/>
  <c r="X558" i="14" s="1"/>
  <c r="M558" i="14"/>
  <c r="J558" i="14"/>
  <c r="G558" i="14"/>
  <c r="V557" i="14"/>
  <c r="S557" i="14"/>
  <c r="P557" i="14"/>
  <c r="M557" i="14"/>
  <c r="X557" i="14" s="1"/>
  <c r="J557" i="14"/>
  <c r="G557" i="14"/>
  <c r="V556" i="14"/>
  <c r="S556" i="14"/>
  <c r="P556" i="14"/>
  <c r="M556" i="14"/>
  <c r="J556" i="14"/>
  <c r="G556" i="14"/>
  <c r="V547" i="14"/>
  <c r="S547" i="14"/>
  <c r="P547" i="14"/>
  <c r="M547" i="14"/>
  <c r="J547" i="14"/>
  <c r="G547" i="14"/>
  <c r="V546" i="14"/>
  <c r="S546" i="14"/>
  <c r="P546" i="14"/>
  <c r="M546" i="14"/>
  <c r="J546" i="14"/>
  <c r="G546" i="14"/>
  <c r="V545" i="14"/>
  <c r="S545" i="14"/>
  <c r="P545" i="14"/>
  <c r="X545" i="14" s="1"/>
  <c r="M545" i="14"/>
  <c r="J545" i="14"/>
  <c r="G545" i="14"/>
  <c r="V544" i="14"/>
  <c r="S544" i="14"/>
  <c r="P544" i="14"/>
  <c r="M544" i="14"/>
  <c r="J544" i="14"/>
  <c r="G544" i="14"/>
  <c r="V543" i="14"/>
  <c r="S543" i="14"/>
  <c r="P543" i="14"/>
  <c r="X543" i="14" s="1"/>
  <c r="M543" i="14"/>
  <c r="J543" i="14"/>
  <c r="G543" i="14"/>
  <c r="V542" i="14"/>
  <c r="S542" i="14"/>
  <c r="P542" i="14"/>
  <c r="M542" i="14"/>
  <c r="J542" i="14"/>
  <c r="G542" i="14"/>
  <c r="V541" i="14"/>
  <c r="S541" i="14"/>
  <c r="P541" i="14"/>
  <c r="X541" i="14" s="1"/>
  <c r="M541" i="14"/>
  <c r="J541" i="14"/>
  <c r="G541" i="14"/>
  <c r="V540" i="14"/>
  <c r="S540" i="14"/>
  <c r="P540" i="14"/>
  <c r="M540" i="14"/>
  <c r="J540" i="14"/>
  <c r="G540" i="14"/>
  <c r="V539" i="14"/>
  <c r="S539" i="14"/>
  <c r="P539" i="14"/>
  <c r="M539" i="14"/>
  <c r="J539" i="14"/>
  <c r="G539" i="14"/>
  <c r="X538" i="14"/>
  <c r="V538" i="14"/>
  <c r="S538" i="14"/>
  <c r="P538" i="14"/>
  <c r="M538" i="14"/>
  <c r="J538" i="14"/>
  <c r="G538" i="14"/>
  <c r="V536" i="14"/>
  <c r="S536" i="14"/>
  <c r="P536" i="14"/>
  <c r="M536" i="14"/>
  <c r="J536" i="14"/>
  <c r="G536" i="14"/>
  <c r="D536" i="14"/>
  <c r="V535" i="14"/>
  <c r="S535" i="14"/>
  <c r="P535" i="14"/>
  <c r="X535" i="14" s="1"/>
  <c r="M535" i="14"/>
  <c r="J535" i="14"/>
  <c r="G535" i="14"/>
  <c r="D535" i="14"/>
  <c r="V534" i="14"/>
  <c r="S534" i="14"/>
  <c r="P534" i="14"/>
  <c r="M534" i="14"/>
  <c r="J534" i="14"/>
  <c r="G534" i="14"/>
  <c r="D534" i="14"/>
  <c r="V533" i="14"/>
  <c r="S533" i="14"/>
  <c r="P533" i="14"/>
  <c r="M533" i="14"/>
  <c r="J533" i="14"/>
  <c r="G533" i="14"/>
  <c r="D533" i="14"/>
  <c r="V532" i="14"/>
  <c r="S532" i="14"/>
  <c r="P532" i="14"/>
  <c r="M532" i="14"/>
  <c r="J532" i="14"/>
  <c r="G532" i="14"/>
  <c r="D532" i="14"/>
  <c r="V531" i="14"/>
  <c r="S531" i="14"/>
  <c r="P531" i="14"/>
  <c r="X531" i="14" s="1"/>
  <c r="M531" i="14"/>
  <c r="J531" i="14"/>
  <c r="G531" i="14"/>
  <c r="D531" i="14"/>
  <c r="V530" i="14"/>
  <c r="S530" i="14"/>
  <c r="P530" i="14"/>
  <c r="M530" i="14"/>
  <c r="J530" i="14"/>
  <c r="G530" i="14"/>
  <c r="D530" i="14"/>
  <c r="V529" i="14"/>
  <c r="S529" i="14"/>
  <c r="P529" i="14"/>
  <c r="M529" i="14"/>
  <c r="J529" i="14"/>
  <c r="G529" i="14"/>
  <c r="D529" i="14"/>
  <c r="V528" i="14"/>
  <c r="S528" i="14"/>
  <c r="P528" i="14"/>
  <c r="M528" i="14"/>
  <c r="J528" i="14"/>
  <c r="G528" i="14"/>
  <c r="D528" i="14"/>
  <c r="V527" i="14"/>
  <c r="S527" i="14"/>
  <c r="P527" i="14"/>
  <c r="X527" i="14" s="1"/>
  <c r="M527" i="14"/>
  <c r="J527" i="14"/>
  <c r="G527" i="14"/>
  <c r="D527" i="14"/>
  <c r="V526" i="14"/>
  <c r="S526" i="14"/>
  <c r="P526" i="14"/>
  <c r="M526" i="14"/>
  <c r="J526" i="14"/>
  <c r="G526" i="14"/>
  <c r="D526" i="14"/>
  <c r="V525" i="14"/>
  <c r="S525" i="14"/>
  <c r="P525" i="14"/>
  <c r="M525" i="14"/>
  <c r="J525" i="14"/>
  <c r="G525" i="14"/>
  <c r="D525" i="14"/>
  <c r="V524" i="14"/>
  <c r="S524" i="14"/>
  <c r="P524" i="14"/>
  <c r="M524" i="14"/>
  <c r="J524" i="14"/>
  <c r="G524" i="14"/>
  <c r="D524" i="14"/>
  <c r="V523" i="14"/>
  <c r="S523" i="14"/>
  <c r="P523" i="14"/>
  <c r="X523" i="14" s="1"/>
  <c r="M523" i="14"/>
  <c r="J523" i="14"/>
  <c r="G523" i="14"/>
  <c r="D523" i="14"/>
  <c r="V522" i="14"/>
  <c r="S522" i="14"/>
  <c r="P522" i="14"/>
  <c r="M522" i="14"/>
  <c r="J522" i="14"/>
  <c r="G522" i="14"/>
  <c r="D522" i="14"/>
  <c r="V520" i="14"/>
  <c r="S520" i="14"/>
  <c r="P520" i="14"/>
  <c r="M520" i="14"/>
  <c r="J520" i="14"/>
  <c r="G520" i="14"/>
  <c r="V519" i="14"/>
  <c r="S519" i="14"/>
  <c r="P519" i="14"/>
  <c r="X519" i="14" s="1"/>
  <c r="M519" i="14"/>
  <c r="J519" i="14"/>
  <c r="G519" i="14"/>
  <c r="V518" i="14"/>
  <c r="S518" i="14"/>
  <c r="P518" i="14"/>
  <c r="M518" i="14"/>
  <c r="J518" i="14"/>
  <c r="G518" i="14"/>
  <c r="V509" i="14"/>
  <c r="S509" i="14"/>
  <c r="P509" i="14"/>
  <c r="M509" i="14"/>
  <c r="J509" i="14"/>
  <c r="G509" i="14"/>
  <c r="V508" i="14"/>
  <c r="S508" i="14"/>
  <c r="P508" i="14"/>
  <c r="M508" i="14"/>
  <c r="J508" i="14"/>
  <c r="G508" i="14"/>
  <c r="V507" i="14"/>
  <c r="S507" i="14"/>
  <c r="X507" i="14" s="1"/>
  <c r="P507" i="14"/>
  <c r="M507" i="14"/>
  <c r="J507" i="14"/>
  <c r="G507" i="14"/>
  <c r="V506" i="14"/>
  <c r="S506" i="14"/>
  <c r="P506" i="14"/>
  <c r="M506" i="14"/>
  <c r="J506" i="14"/>
  <c r="G506" i="14"/>
  <c r="V505" i="14"/>
  <c r="S505" i="14"/>
  <c r="P505" i="14"/>
  <c r="M505" i="14"/>
  <c r="J505" i="14"/>
  <c r="G505" i="14"/>
  <c r="V504" i="14"/>
  <c r="S504" i="14"/>
  <c r="P504" i="14"/>
  <c r="M504" i="14"/>
  <c r="J504" i="14"/>
  <c r="G504" i="14"/>
  <c r="V503" i="14"/>
  <c r="S503" i="14"/>
  <c r="P503" i="14"/>
  <c r="M503" i="14"/>
  <c r="J503" i="14"/>
  <c r="G503" i="14"/>
  <c r="V502" i="14"/>
  <c r="S502" i="14"/>
  <c r="P502" i="14"/>
  <c r="M502" i="14"/>
  <c r="J502" i="14"/>
  <c r="G502" i="14"/>
  <c r="V501" i="14"/>
  <c r="S501" i="14"/>
  <c r="P501" i="14"/>
  <c r="M501" i="14"/>
  <c r="J501" i="14"/>
  <c r="G501" i="14"/>
  <c r="V500" i="14"/>
  <c r="S500" i="14"/>
  <c r="P500" i="14"/>
  <c r="M500" i="14"/>
  <c r="J500" i="14"/>
  <c r="G500" i="14"/>
  <c r="V498" i="14"/>
  <c r="S498" i="14"/>
  <c r="P498" i="14"/>
  <c r="X498" i="14" s="1"/>
  <c r="M498" i="14"/>
  <c r="J498" i="14"/>
  <c r="G498" i="14"/>
  <c r="D498" i="14"/>
  <c r="V497" i="14"/>
  <c r="S497" i="14"/>
  <c r="P497" i="14"/>
  <c r="X497" i="14" s="1"/>
  <c r="M497" i="14"/>
  <c r="J497" i="14"/>
  <c r="G497" i="14"/>
  <c r="D497" i="14"/>
  <c r="V496" i="14"/>
  <c r="S496" i="14"/>
  <c r="P496" i="14"/>
  <c r="X496" i="14" s="1"/>
  <c r="M496" i="14"/>
  <c r="J496" i="14"/>
  <c r="G496" i="14"/>
  <c r="D496" i="14"/>
  <c r="V495" i="14"/>
  <c r="S495" i="14"/>
  <c r="P495" i="14"/>
  <c r="X495" i="14" s="1"/>
  <c r="M495" i="14"/>
  <c r="J495" i="14"/>
  <c r="G495" i="14"/>
  <c r="D495" i="14"/>
  <c r="V494" i="14"/>
  <c r="S494" i="14"/>
  <c r="P494" i="14"/>
  <c r="X494" i="14" s="1"/>
  <c r="M494" i="14"/>
  <c r="J494" i="14"/>
  <c r="G494" i="14"/>
  <c r="D494" i="14"/>
  <c r="V493" i="14"/>
  <c r="S493" i="14"/>
  <c r="P493" i="14"/>
  <c r="X493" i="14" s="1"/>
  <c r="M493" i="14"/>
  <c r="J493" i="14"/>
  <c r="G493" i="14"/>
  <c r="D493" i="14"/>
  <c r="V492" i="14"/>
  <c r="S492" i="14"/>
  <c r="P492" i="14"/>
  <c r="X492" i="14" s="1"/>
  <c r="M492" i="14"/>
  <c r="J492" i="14"/>
  <c r="G492" i="14"/>
  <c r="D492" i="14"/>
  <c r="V491" i="14"/>
  <c r="S491" i="14"/>
  <c r="P491" i="14"/>
  <c r="X491" i="14" s="1"/>
  <c r="M491" i="14"/>
  <c r="J491" i="14"/>
  <c r="G491" i="14"/>
  <c r="D491" i="14"/>
  <c r="V490" i="14"/>
  <c r="S490" i="14"/>
  <c r="P490" i="14"/>
  <c r="X490" i="14" s="1"/>
  <c r="M490" i="14"/>
  <c r="J490" i="14"/>
  <c r="G490" i="14"/>
  <c r="D490" i="14"/>
  <c r="V489" i="14"/>
  <c r="S489" i="14"/>
  <c r="P489" i="14"/>
  <c r="X489" i="14" s="1"/>
  <c r="M489" i="14"/>
  <c r="J489" i="14"/>
  <c r="G489" i="14"/>
  <c r="D489" i="14"/>
  <c r="V488" i="14"/>
  <c r="S488" i="14"/>
  <c r="P488" i="14"/>
  <c r="X488" i="14" s="1"/>
  <c r="M488" i="14"/>
  <c r="J488" i="14"/>
  <c r="G488" i="14"/>
  <c r="D488" i="14"/>
  <c r="V487" i="14"/>
  <c r="S487" i="14"/>
  <c r="P487" i="14"/>
  <c r="X487" i="14" s="1"/>
  <c r="M487" i="14"/>
  <c r="J487" i="14"/>
  <c r="G487" i="14"/>
  <c r="D487" i="14"/>
  <c r="V486" i="14"/>
  <c r="S486" i="14"/>
  <c r="P486" i="14"/>
  <c r="X486" i="14" s="1"/>
  <c r="M486" i="14"/>
  <c r="J486" i="14"/>
  <c r="G486" i="14"/>
  <c r="D486" i="14"/>
  <c r="V485" i="14"/>
  <c r="S485" i="14"/>
  <c r="P485" i="14"/>
  <c r="X485" i="14" s="1"/>
  <c r="M485" i="14"/>
  <c r="J485" i="14"/>
  <c r="G485" i="14"/>
  <c r="D485" i="14"/>
  <c r="V484" i="14"/>
  <c r="S484" i="14"/>
  <c r="P484" i="14"/>
  <c r="X484" i="14" s="1"/>
  <c r="M484" i="14"/>
  <c r="J484" i="14"/>
  <c r="G484" i="14"/>
  <c r="D484" i="14"/>
  <c r="V482" i="14"/>
  <c r="S482" i="14"/>
  <c r="P482" i="14"/>
  <c r="X482" i="14" s="1"/>
  <c r="M482" i="14"/>
  <c r="J482" i="14"/>
  <c r="G482" i="14"/>
  <c r="X481" i="14"/>
  <c r="V481" i="14"/>
  <c r="S481" i="14"/>
  <c r="P481" i="14"/>
  <c r="M481" i="14"/>
  <c r="J481" i="14"/>
  <c r="G481" i="14"/>
  <c r="V480" i="14"/>
  <c r="S480" i="14"/>
  <c r="X480" i="14" s="1"/>
  <c r="P480" i="14"/>
  <c r="M480" i="14"/>
  <c r="J480" i="14"/>
  <c r="G480" i="14"/>
  <c r="V471" i="14"/>
  <c r="S471" i="14"/>
  <c r="P471" i="14"/>
  <c r="M471" i="14"/>
  <c r="J471" i="14"/>
  <c r="G471" i="14"/>
  <c r="V470" i="14"/>
  <c r="S470" i="14"/>
  <c r="P470" i="14"/>
  <c r="X470" i="14" s="1"/>
  <c r="M470" i="14"/>
  <c r="J470" i="14"/>
  <c r="G470" i="14"/>
  <c r="V469" i="14"/>
  <c r="S469" i="14"/>
  <c r="P469" i="14"/>
  <c r="M469" i="14"/>
  <c r="J469" i="14"/>
  <c r="G469" i="14"/>
  <c r="V468" i="14"/>
  <c r="S468" i="14"/>
  <c r="P468" i="14"/>
  <c r="M468" i="14"/>
  <c r="J468" i="14"/>
  <c r="G468" i="14"/>
  <c r="V467" i="14"/>
  <c r="S467" i="14"/>
  <c r="P467" i="14"/>
  <c r="X467" i="14" s="1"/>
  <c r="M467" i="14"/>
  <c r="J467" i="14"/>
  <c r="G467" i="14"/>
  <c r="V466" i="14"/>
  <c r="S466" i="14"/>
  <c r="P466" i="14"/>
  <c r="M466" i="14"/>
  <c r="J466" i="14"/>
  <c r="G466" i="14"/>
  <c r="V465" i="14"/>
  <c r="S465" i="14"/>
  <c r="P465" i="14"/>
  <c r="X465" i="14" s="1"/>
  <c r="M465" i="14"/>
  <c r="J465" i="14"/>
  <c r="G465" i="14"/>
  <c r="V464" i="14"/>
  <c r="S464" i="14"/>
  <c r="P464" i="14"/>
  <c r="M464" i="14"/>
  <c r="J464" i="14"/>
  <c r="G464" i="14"/>
  <c r="V463" i="14"/>
  <c r="S463" i="14"/>
  <c r="P463" i="14"/>
  <c r="M463" i="14"/>
  <c r="J463" i="14"/>
  <c r="G463" i="14"/>
  <c r="V462" i="14"/>
  <c r="S462" i="14"/>
  <c r="P462" i="14"/>
  <c r="M462" i="14"/>
  <c r="X462" i="14" s="1"/>
  <c r="J462" i="14"/>
  <c r="G462" i="14"/>
  <c r="V460" i="14"/>
  <c r="S460" i="14"/>
  <c r="P460" i="14"/>
  <c r="M460" i="14"/>
  <c r="J460" i="14"/>
  <c r="G460" i="14"/>
  <c r="D460" i="14"/>
  <c r="V459" i="14"/>
  <c r="S459" i="14"/>
  <c r="P459" i="14"/>
  <c r="M459" i="14"/>
  <c r="J459" i="14"/>
  <c r="G459" i="14"/>
  <c r="D459" i="14"/>
  <c r="V458" i="14"/>
  <c r="S458" i="14"/>
  <c r="P458" i="14"/>
  <c r="M458" i="14"/>
  <c r="J458" i="14"/>
  <c r="G458" i="14"/>
  <c r="D458" i="14"/>
  <c r="V457" i="14"/>
  <c r="S457" i="14"/>
  <c r="P457" i="14"/>
  <c r="M457" i="14"/>
  <c r="J457" i="14"/>
  <c r="G457" i="14"/>
  <c r="D457" i="14"/>
  <c r="V456" i="14"/>
  <c r="S456" i="14"/>
  <c r="X456" i="14" s="1"/>
  <c r="P456" i="14"/>
  <c r="M456" i="14"/>
  <c r="J456" i="14"/>
  <c r="G456" i="14"/>
  <c r="D456" i="14"/>
  <c r="V455" i="14"/>
  <c r="S455" i="14"/>
  <c r="P455" i="14"/>
  <c r="M455" i="14"/>
  <c r="J455" i="14"/>
  <c r="G455" i="14"/>
  <c r="D455" i="14"/>
  <c r="V454" i="14"/>
  <c r="S454" i="14"/>
  <c r="P454" i="14"/>
  <c r="M454" i="14"/>
  <c r="J454" i="14"/>
  <c r="G454" i="14"/>
  <c r="D454" i="14"/>
  <c r="V453" i="14"/>
  <c r="S453" i="14"/>
  <c r="P453" i="14"/>
  <c r="M453" i="14"/>
  <c r="J453" i="14"/>
  <c r="G453" i="14"/>
  <c r="D453" i="14"/>
  <c r="V452" i="14"/>
  <c r="S452" i="14"/>
  <c r="P452" i="14"/>
  <c r="M452" i="14"/>
  <c r="J452" i="14"/>
  <c r="G452" i="14"/>
  <c r="D452" i="14"/>
  <c r="V451" i="14"/>
  <c r="S451" i="14"/>
  <c r="P451" i="14"/>
  <c r="X451" i="14" s="1"/>
  <c r="M451" i="14"/>
  <c r="J451" i="14"/>
  <c r="G451" i="14"/>
  <c r="D451" i="14"/>
  <c r="V450" i="14"/>
  <c r="S450" i="14"/>
  <c r="P450" i="14"/>
  <c r="M450" i="14"/>
  <c r="J450" i="14"/>
  <c r="G450" i="14"/>
  <c r="D450" i="14"/>
  <c r="V449" i="14"/>
  <c r="S449" i="14"/>
  <c r="P449" i="14"/>
  <c r="M449" i="14"/>
  <c r="J449" i="14"/>
  <c r="G449" i="14"/>
  <c r="D449" i="14"/>
  <c r="V448" i="14"/>
  <c r="S448" i="14"/>
  <c r="P448" i="14"/>
  <c r="M448" i="14"/>
  <c r="J448" i="14"/>
  <c r="G448" i="14"/>
  <c r="D448" i="14"/>
  <c r="V447" i="14"/>
  <c r="S447" i="14"/>
  <c r="P447" i="14"/>
  <c r="X447" i="14" s="1"/>
  <c r="M447" i="14"/>
  <c r="J447" i="14"/>
  <c r="G447" i="14"/>
  <c r="D447" i="14"/>
  <c r="V446" i="14"/>
  <c r="S446" i="14"/>
  <c r="P446" i="14"/>
  <c r="M446" i="14"/>
  <c r="J446" i="14"/>
  <c r="G446" i="14"/>
  <c r="D446" i="14"/>
  <c r="V444" i="14"/>
  <c r="S444" i="14"/>
  <c r="P444" i="14"/>
  <c r="M444" i="14"/>
  <c r="J444" i="14"/>
  <c r="G444" i="14"/>
  <c r="V443" i="14"/>
  <c r="S443" i="14"/>
  <c r="P443" i="14"/>
  <c r="M443" i="14"/>
  <c r="J443" i="14"/>
  <c r="G443" i="14"/>
  <c r="V442" i="14"/>
  <c r="S442" i="14"/>
  <c r="P442" i="14"/>
  <c r="M442" i="14"/>
  <c r="J442" i="14"/>
  <c r="G442" i="14"/>
  <c r="V433" i="14"/>
  <c r="S433" i="14"/>
  <c r="X433" i="14" s="1"/>
  <c r="P433" i="14"/>
  <c r="M433" i="14"/>
  <c r="J433" i="14"/>
  <c r="G433" i="14"/>
  <c r="V432" i="14"/>
  <c r="S432" i="14"/>
  <c r="P432" i="14"/>
  <c r="X432" i="14" s="1"/>
  <c r="M432" i="14"/>
  <c r="J432" i="14"/>
  <c r="G432" i="14"/>
  <c r="V431" i="14"/>
  <c r="S431" i="14"/>
  <c r="P431" i="14"/>
  <c r="M431" i="14"/>
  <c r="J431" i="14"/>
  <c r="G431" i="14"/>
  <c r="V430" i="14"/>
  <c r="S430" i="14"/>
  <c r="P430" i="14"/>
  <c r="X430" i="14" s="1"/>
  <c r="M430" i="14"/>
  <c r="J430" i="14"/>
  <c r="G430" i="14"/>
  <c r="V429" i="14"/>
  <c r="S429" i="14"/>
  <c r="P429" i="14"/>
  <c r="M429" i="14"/>
  <c r="J429" i="14"/>
  <c r="G429" i="14"/>
  <c r="V428" i="14"/>
  <c r="S428" i="14"/>
  <c r="P428" i="14"/>
  <c r="X428" i="14" s="1"/>
  <c r="M428" i="14"/>
  <c r="J428" i="14"/>
  <c r="G428" i="14"/>
  <c r="V427" i="14"/>
  <c r="S427" i="14"/>
  <c r="P427" i="14"/>
  <c r="M427" i="14"/>
  <c r="J427" i="14"/>
  <c r="X427" i="14" s="1"/>
  <c r="G427" i="14"/>
  <c r="V426" i="14"/>
  <c r="S426" i="14"/>
  <c r="P426" i="14"/>
  <c r="M426" i="14"/>
  <c r="J426" i="14"/>
  <c r="G426" i="14"/>
  <c r="V425" i="14"/>
  <c r="S425" i="14"/>
  <c r="P425" i="14"/>
  <c r="M425" i="14"/>
  <c r="J425" i="14"/>
  <c r="G425" i="14"/>
  <c r="V424" i="14"/>
  <c r="S424" i="14"/>
  <c r="P424" i="14"/>
  <c r="M424" i="14"/>
  <c r="J424" i="14"/>
  <c r="G424" i="14"/>
  <c r="V422" i="14"/>
  <c r="S422" i="14"/>
  <c r="P422" i="14"/>
  <c r="M422" i="14"/>
  <c r="J422" i="14"/>
  <c r="G422" i="14"/>
  <c r="D422" i="14"/>
  <c r="V421" i="14"/>
  <c r="S421" i="14"/>
  <c r="P421" i="14"/>
  <c r="M421" i="14"/>
  <c r="J421" i="14"/>
  <c r="G421" i="14"/>
  <c r="D421" i="14"/>
  <c r="V420" i="14"/>
  <c r="S420" i="14"/>
  <c r="P420" i="14"/>
  <c r="M420" i="14"/>
  <c r="J420" i="14"/>
  <c r="G420" i="14"/>
  <c r="D420" i="14"/>
  <c r="V419" i="14"/>
  <c r="S419" i="14"/>
  <c r="P419" i="14"/>
  <c r="X419" i="14" s="1"/>
  <c r="M419" i="14"/>
  <c r="J419" i="14"/>
  <c r="G419" i="14"/>
  <c r="D419" i="14"/>
  <c r="V418" i="14"/>
  <c r="S418" i="14"/>
  <c r="P418" i="14"/>
  <c r="M418" i="14"/>
  <c r="J418" i="14"/>
  <c r="G418" i="14"/>
  <c r="D418" i="14"/>
  <c r="V417" i="14"/>
  <c r="S417" i="14"/>
  <c r="P417" i="14"/>
  <c r="M417" i="14"/>
  <c r="J417" i="14"/>
  <c r="G417" i="14"/>
  <c r="D417" i="14"/>
  <c r="V416" i="14"/>
  <c r="S416" i="14"/>
  <c r="P416" i="14"/>
  <c r="M416" i="14"/>
  <c r="J416" i="14"/>
  <c r="G416" i="14"/>
  <c r="D416" i="14"/>
  <c r="V415" i="14"/>
  <c r="S415" i="14"/>
  <c r="P415" i="14"/>
  <c r="X415" i="14" s="1"/>
  <c r="M415" i="14"/>
  <c r="J415" i="14"/>
  <c r="G415" i="14"/>
  <c r="D415" i="14"/>
  <c r="V414" i="14"/>
  <c r="S414" i="14"/>
  <c r="P414" i="14"/>
  <c r="M414" i="14"/>
  <c r="J414" i="14"/>
  <c r="G414" i="14"/>
  <c r="D414" i="14"/>
  <c r="V413" i="14"/>
  <c r="S413" i="14"/>
  <c r="P413" i="14"/>
  <c r="M413" i="14"/>
  <c r="J413" i="14"/>
  <c r="G413" i="14"/>
  <c r="D413" i="14"/>
  <c r="V412" i="14"/>
  <c r="S412" i="14"/>
  <c r="P412" i="14"/>
  <c r="M412" i="14"/>
  <c r="J412" i="14"/>
  <c r="G412" i="14"/>
  <c r="D412" i="14"/>
  <c r="V411" i="14"/>
  <c r="S411" i="14"/>
  <c r="P411" i="14"/>
  <c r="X411" i="14" s="1"/>
  <c r="M411" i="14"/>
  <c r="J411" i="14"/>
  <c r="G411" i="14"/>
  <c r="D411" i="14"/>
  <c r="V410" i="14"/>
  <c r="S410" i="14"/>
  <c r="P410" i="14"/>
  <c r="M410" i="14"/>
  <c r="J410" i="14"/>
  <c r="G410" i="14"/>
  <c r="D410" i="14"/>
  <c r="V409" i="14"/>
  <c r="S409" i="14"/>
  <c r="P409" i="14"/>
  <c r="M409" i="14"/>
  <c r="J409" i="14"/>
  <c r="G409" i="14"/>
  <c r="D409" i="14"/>
  <c r="V408" i="14"/>
  <c r="S408" i="14"/>
  <c r="P408" i="14"/>
  <c r="M408" i="14"/>
  <c r="J408" i="14"/>
  <c r="G408" i="14"/>
  <c r="D408" i="14"/>
  <c r="V406" i="14"/>
  <c r="S406" i="14"/>
  <c r="P406" i="14"/>
  <c r="X406" i="14" s="1"/>
  <c r="M406" i="14"/>
  <c r="J406" i="14"/>
  <c r="G406" i="14"/>
  <c r="V405" i="14"/>
  <c r="S405" i="14"/>
  <c r="P405" i="14"/>
  <c r="M405" i="14"/>
  <c r="X405" i="14" s="1"/>
  <c r="J405" i="14"/>
  <c r="G405" i="14"/>
  <c r="V404" i="14"/>
  <c r="S404" i="14"/>
  <c r="P404" i="14"/>
  <c r="M404" i="14"/>
  <c r="J404" i="14"/>
  <c r="G404" i="14"/>
  <c r="V395" i="14"/>
  <c r="S395" i="14"/>
  <c r="P395" i="14"/>
  <c r="M395" i="14"/>
  <c r="J395" i="14"/>
  <c r="G395" i="14"/>
  <c r="V394" i="14"/>
  <c r="S394" i="14"/>
  <c r="X394" i="14" s="1"/>
  <c r="P394" i="14"/>
  <c r="M394" i="14"/>
  <c r="J394" i="14"/>
  <c r="G394" i="14"/>
  <c r="V393" i="14"/>
  <c r="S393" i="14"/>
  <c r="P393" i="14"/>
  <c r="X393" i="14" s="1"/>
  <c r="M393" i="14"/>
  <c r="J393" i="14"/>
  <c r="G393" i="14"/>
  <c r="V392" i="14"/>
  <c r="S392" i="14"/>
  <c r="P392" i="14"/>
  <c r="M392" i="14"/>
  <c r="J392" i="14"/>
  <c r="G392" i="14"/>
  <c r="V391" i="14"/>
  <c r="S391" i="14"/>
  <c r="P391" i="14"/>
  <c r="X391" i="14" s="1"/>
  <c r="M391" i="14"/>
  <c r="J391" i="14"/>
  <c r="G391" i="14"/>
  <c r="V390" i="14"/>
  <c r="S390" i="14"/>
  <c r="P390" i="14"/>
  <c r="M390" i="14"/>
  <c r="J390" i="14"/>
  <c r="G390" i="14"/>
  <c r="V389" i="14"/>
  <c r="S389" i="14"/>
  <c r="P389" i="14"/>
  <c r="M389" i="14"/>
  <c r="J389" i="14"/>
  <c r="G389" i="14"/>
  <c r="V388" i="14"/>
  <c r="S388" i="14"/>
  <c r="P388" i="14"/>
  <c r="M388" i="14"/>
  <c r="J388" i="14"/>
  <c r="G388" i="14"/>
  <c r="V387" i="14"/>
  <c r="S387" i="14"/>
  <c r="P387" i="14"/>
  <c r="M387" i="14"/>
  <c r="J387" i="14"/>
  <c r="G387" i="14"/>
  <c r="X386" i="14"/>
  <c r="V386" i="14"/>
  <c r="S386" i="14"/>
  <c r="P386" i="14"/>
  <c r="M386" i="14"/>
  <c r="J386" i="14"/>
  <c r="G386" i="14"/>
  <c r="V384" i="14"/>
  <c r="S384" i="14"/>
  <c r="P384" i="14"/>
  <c r="M384" i="14"/>
  <c r="J384" i="14"/>
  <c r="G384" i="14"/>
  <c r="D384" i="14"/>
  <c r="V383" i="14"/>
  <c r="S383" i="14"/>
  <c r="P383" i="14"/>
  <c r="X383" i="14" s="1"/>
  <c r="M383" i="14"/>
  <c r="J383" i="14"/>
  <c r="G383" i="14"/>
  <c r="D383" i="14"/>
  <c r="V382" i="14"/>
  <c r="S382" i="14"/>
  <c r="P382" i="14"/>
  <c r="M382" i="14"/>
  <c r="J382" i="14"/>
  <c r="G382" i="14"/>
  <c r="D382" i="14"/>
  <c r="V381" i="14"/>
  <c r="S381" i="14"/>
  <c r="P381" i="14"/>
  <c r="M381" i="14"/>
  <c r="J381" i="14"/>
  <c r="G381" i="14"/>
  <c r="D381" i="14"/>
  <c r="V380" i="14"/>
  <c r="S380" i="14"/>
  <c r="P380" i="14"/>
  <c r="M380" i="14"/>
  <c r="J380" i="14"/>
  <c r="G380" i="14"/>
  <c r="D380" i="14"/>
  <c r="V379" i="14"/>
  <c r="S379" i="14"/>
  <c r="P379" i="14"/>
  <c r="X379" i="14" s="1"/>
  <c r="M379" i="14"/>
  <c r="J379" i="14"/>
  <c r="G379" i="14"/>
  <c r="D379" i="14"/>
  <c r="V378" i="14"/>
  <c r="S378" i="14"/>
  <c r="P378" i="14"/>
  <c r="M378" i="14"/>
  <c r="J378" i="14"/>
  <c r="G378" i="14"/>
  <c r="D378" i="14"/>
  <c r="V377" i="14"/>
  <c r="S377" i="14"/>
  <c r="P377" i="14"/>
  <c r="M377" i="14"/>
  <c r="J377" i="14"/>
  <c r="G377" i="14"/>
  <c r="D377" i="14"/>
  <c r="V376" i="14"/>
  <c r="S376" i="14"/>
  <c r="P376" i="14"/>
  <c r="M376" i="14"/>
  <c r="J376" i="14"/>
  <c r="G376" i="14"/>
  <c r="D376" i="14"/>
  <c r="V375" i="14"/>
  <c r="S375" i="14"/>
  <c r="P375" i="14"/>
  <c r="X375" i="14" s="1"/>
  <c r="M375" i="14"/>
  <c r="J375" i="14"/>
  <c r="G375" i="14"/>
  <c r="D375" i="14"/>
  <c r="V374" i="14"/>
  <c r="S374" i="14"/>
  <c r="P374" i="14"/>
  <c r="M374" i="14"/>
  <c r="J374" i="14"/>
  <c r="G374" i="14"/>
  <c r="D374" i="14"/>
  <c r="V373" i="14"/>
  <c r="S373" i="14"/>
  <c r="P373" i="14"/>
  <c r="M373" i="14"/>
  <c r="J373" i="14"/>
  <c r="G373" i="14"/>
  <c r="D373" i="14"/>
  <c r="V372" i="14"/>
  <c r="S372" i="14"/>
  <c r="P372" i="14"/>
  <c r="M372" i="14"/>
  <c r="J372" i="14"/>
  <c r="G372" i="14"/>
  <c r="D372" i="14"/>
  <c r="V371" i="14"/>
  <c r="S371" i="14"/>
  <c r="P371" i="14"/>
  <c r="X371" i="14" s="1"/>
  <c r="M371" i="14"/>
  <c r="J371" i="14"/>
  <c r="G371" i="14"/>
  <c r="D371" i="14"/>
  <c r="V370" i="14"/>
  <c r="S370" i="14"/>
  <c r="P370" i="14"/>
  <c r="M370" i="14"/>
  <c r="J370" i="14"/>
  <c r="G370" i="14"/>
  <c r="D370" i="14"/>
  <c r="V368" i="14"/>
  <c r="S368" i="14"/>
  <c r="P368" i="14"/>
  <c r="M368" i="14"/>
  <c r="J368" i="14"/>
  <c r="G368" i="14"/>
  <c r="V367" i="14"/>
  <c r="S367" i="14"/>
  <c r="P367" i="14"/>
  <c r="M367" i="14"/>
  <c r="J367" i="14"/>
  <c r="G367" i="14"/>
  <c r="V366" i="14"/>
  <c r="S366" i="14"/>
  <c r="P366" i="14"/>
  <c r="M366" i="14"/>
  <c r="J366" i="14"/>
  <c r="G366" i="14"/>
  <c r="V357" i="14"/>
  <c r="S357" i="14"/>
  <c r="P357" i="14"/>
  <c r="X357" i="14" s="1"/>
  <c r="M357" i="14"/>
  <c r="J357" i="14"/>
  <c r="G357" i="14"/>
  <c r="V356" i="14"/>
  <c r="S356" i="14"/>
  <c r="P356" i="14"/>
  <c r="M356" i="14"/>
  <c r="J356" i="14"/>
  <c r="G356" i="14"/>
  <c r="V355" i="14"/>
  <c r="S355" i="14"/>
  <c r="P355" i="14"/>
  <c r="M355" i="14"/>
  <c r="J355" i="14"/>
  <c r="G355" i="14"/>
  <c r="V354" i="14"/>
  <c r="S354" i="14"/>
  <c r="P354" i="14"/>
  <c r="M354" i="14"/>
  <c r="X354" i="14" s="1"/>
  <c r="J354" i="14"/>
  <c r="G354" i="14"/>
  <c r="V353" i="14"/>
  <c r="S353" i="14"/>
  <c r="P353" i="14"/>
  <c r="M353" i="14"/>
  <c r="J353" i="14"/>
  <c r="G353" i="14"/>
  <c r="V352" i="14"/>
  <c r="S352" i="14"/>
  <c r="P352" i="14"/>
  <c r="M352" i="14"/>
  <c r="J352" i="14"/>
  <c r="G352" i="14"/>
  <c r="V351" i="14"/>
  <c r="S351" i="14"/>
  <c r="P351" i="14"/>
  <c r="M351" i="14"/>
  <c r="J351" i="14"/>
  <c r="G351" i="14"/>
  <c r="V350" i="14"/>
  <c r="S350" i="14"/>
  <c r="P350" i="14"/>
  <c r="M350" i="14"/>
  <c r="J350" i="14"/>
  <c r="G350" i="14"/>
  <c r="V349" i="14"/>
  <c r="S349" i="14"/>
  <c r="P349" i="14"/>
  <c r="M349" i="14"/>
  <c r="J349" i="14"/>
  <c r="G349" i="14"/>
  <c r="V348" i="14"/>
  <c r="S348" i="14"/>
  <c r="P348" i="14"/>
  <c r="M348" i="14"/>
  <c r="J348" i="14"/>
  <c r="G348" i="14"/>
  <c r="V346" i="14"/>
  <c r="S346" i="14"/>
  <c r="P346" i="14"/>
  <c r="M346" i="14"/>
  <c r="J346" i="14"/>
  <c r="G346" i="14"/>
  <c r="D346" i="14"/>
  <c r="V345" i="14"/>
  <c r="S345" i="14"/>
  <c r="P345" i="14"/>
  <c r="X345" i="14" s="1"/>
  <c r="M345" i="14"/>
  <c r="J345" i="14"/>
  <c r="G345" i="14"/>
  <c r="D345" i="14"/>
  <c r="V344" i="14"/>
  <c r="S344" i="14"/>
  <c r="P344" i="14"/>
  <c r="M344" i="14"/>
  <c r="J344" i="14"/>
  <c r="G344" i="14"/>
  <c r="D344" i="14"/>
  <c r="V343" i="14"/>
  <c r="S343" i="14"/>
  <c r="P343" i="14"/>
  <c r="M343" i="14"/>
  <c r="J343" i="14"/>
  <c r="G343" i="14"/>
  <c r="D343" i="14"/>
  <c r="V342" i="14"/>
  <c r="S342" i="14"/>
  <c r="P342" i="14"/>
  <c r="M342" i="14"/>
  <c r="J342" i="14"/>
  <c r="G342" i="14"/>
  <c r="D342" i="14"/>
  <c r="V341" i="14"/>
  <c r="S341" i="14"/>
  <c r="P341" i="14"/>
  <c r="X341" i="14" s="1"/>
  <c r="M341" i="14"/>
  <c r="J341" i="14"/>
  <c r="G341" i="14"/>
  <c r="D341" i="14"/>
  <c r="V340" i="14"/>
  <c r="S340" i="14"/>
  <c r="P340" i="14"/>
  <c r="M340" i="14"/>
  <c r="J340" i="14"/>
  <c r="G340" i="14"/>
  <c r="D340" i="14"/>
  <c r="V339" i="14"/>
  <c r="S339" i="14"/>
  <c r="P339" i="14"/>
  <c r="M339" i="14"/>
  <c r="J339" i="14"/>
  <c r="G339" i="14"/>
  <c r="D339" i="14"/>
  <c r="V338" i="14"/>
  <c r="S338" i="14"/>
  <c r="P338" i="14"/>
  <c r="M338" i="14"/>
  <c r="J338" i="14"/>
  <c r="G338" i="14"/>
  <c r="D338" i="14"/>
  <c r="V337" i="14"/>
  <c r="S337" i="14"/>
  <c r="P337" i="14"/>
  <c r="X337" i="14" s="1"/>
  <c r="M337" i="14"/>
  <c r="J337" i="14"/>
  <c r="G337" i="14"/>
  <c r="D337" i="14"/>
  <c r="V336" i="14"/>
  <c r="S336" i="14"/>
  <c r="P336" i="14"/>
  <c r="M336" i="14"/>
  <c r="J336" i="14"/>
  <c r="G336" i="14"/>
  <c r="D336" i="14"/>
  <c r="V335" i="14"/>
  <c r="S335" i="14"/>
  <c r="P335" i="14"/>
  <c r="M335" i="14"/>
  <c r="J335" i="14"/>
  <c r="G335" i="14"/>
  <c r="D335" i="14"/>
  <c r="V334" i="14"/>
  <c r="S334" i="14"/>
  <c r="P334" i="14"/>
  <c r="M334" i="14"/>
  <c r="J334" i="14"/>
  <c r="G334" i="14"/>
  <c r="D334" i="14"/>
  <c r="V333" i="14"/>
  <c r="S333" i="14"/>
  <c r="P333" i="14"/>
  <c r="X333" i="14" s="1"/>
  <c r="M333" i="14"/>
  <c r="J333" i="14"/>
  <c r="G333" i="14"/>
  <c r="D333" i="14"/>
  <c r="V332" i="14"/>
  <c r="S332" i="14"/>
  <c r="P332" i="14"/>
  <c r="M332" i="14"/>
  <c r="J332" i="14"/>
  <c r="G332" i="14"/>
  <c r="D332" i="14"/>
  <c r="V330" i="14"/>
  <c r="S330" i="14"/>
  <c r="P330" i="14"/>
  <c r="M330" i="14"/>
  <c r="J330" i="14"/>
  <c r="G330" i="14"/>
  <c r="V329" i="14"/>
  <c r="S329" i="14"/>
  <c r="P329" i="14"/>
  <c r="X329" i="14" s="1"/>
  <c r="M329" i="14"/>
  <c r="J329" i="14"/>
  <c r="G329" i="14"/>
  <c r="V328" i="14"/>
  <c r="S328" i="14"/>
  <c r="P328" i="14"/>
  <c r="M328" i="14"/>
  <c r="J328" i="14"/>
  <c r="G328" i="14"/>
  <c r="V319" i="14"/>
  <c r="S319" i="14"/>
  <c r="P319" i="14"/>
  <c r="M319" i="14"/>
  <c r="J319" i="14"/>
  <c r="G319" i="14"/>
  <c r="V318" i="14"/>
  <c r="S318" i="14"/>
  <c r="P318" i="14"/>
  <c r="X318" i="14" s="1"/>
  <c r="M318" i="14"/>
  <c r="J318" i="14"/>
  <c r="G318" i="14"/>
  <c r="V317" i="14"/>
  <c r="S317" i="14"/>
  <c r="P317" i="14"/>
  <c r="M317" i="14"/>
  <c r="J317" i="14"/>
  <c r="G317" i="14"/>
  <c r="V316" i="14"/>
  <c r="S316" i="14"/>
  <c r="P316" i="14"/>
  <c r="X316" i="14" s="1"/>
  <c r="M316" i="14"/>
  <c r="J316" i="14"/>
  <c r="G316" i="14"/>
  <c r="V315" i="14"/>
  <c r="S315" i="14"/>
  <c r="P315" i="14"/>
  <c r="M315" i="14"/>
  <c r="J315" i="14"/>
  <c r="G315" i="14"/>
  <c r="V314" i="14"/>
  <c r="S314" i="14"/>
  <c r="P314" i="14"/>
  <c r="X314" i="14" s="1"/>
  <c r="M314" i="14"/>
  <c r="J314" i="14"/>
  <c r="G314" i="14"/>
  <c r="V313" i="14"/>
  <c r="S313" i="14"/>
  <c r="P313" i="14"/>
  <c r="M313" i="14"/>
  <c r="J313" i="14"/>
  <c r="G313" i="14"/>
  <c r="V312" i="14"/>
  <c r="S312" i="14"/>
  <c r="P312" i="14"/>
  <c r="M312" i="14"/>
  <c r="J312" i="14"/>
  <c r="G312" i="14"/>
  <c r="V311" i="14"/>
  <c r="S311" i="14"/>
  <c r="P311" i="14"/>
  <c r="M311" i="14"/>
  <c r="J311" i="14"/>
  <c r="G311" i="14"/>
  <c r="V310" i="14"/>
  <c r="S310" i="14"/>
  <c r="P310" i="14"/>
  <c r="M310" i="14"/>
  <c r="J310" i="14"/>
  <c r="G310" i="14"/>
  <c r="V308" i="14"/>
  <c r="S308" i="14"/>
  <c r="P308" i="14"/>
  <c r="M308" i="14"/>
  <c r="J308" i="14"/>
  <c r="G308" i="14"/>
  <c r="D308" i="14"/>
  <c r="V307" i="14"/>
  <c r="S307" i="14"/>
  <c r="P307" i="14"/>
  <c r="M307" i="14"/>
  <c r="J307" i="14"/>
  <c r="G307" i="14"/>
  <c r="D307" i="14"/>
  <c r="V306" i="14"/>
  <c r="S306" i="14"/>
  <c r="P306" i="14"/>
  <c r="M306" i="14"/>
  <c r="J306" i="14"/>
  <c r="G306" i="14"/>
  <c r="D306" i="14"/>
  <c r="V305" i="14"/>
  <c r="S305" i="14"/>
  <c r="P305" i="14"/>
  <c r="X305" i="14" s="1"/>
  <c r="M305" i="14"/>
  <c r="J305" i="14"/>
  <c r="G305" i="14"/>
  <c r="D305" i="14"/>
  <c r="V304" i="14"/>
  <c r="S304" i="14"/>
  <c r="P304" i="14"/>
  <c r="M304" i="14"/>
  <c r="J304" i="14"/>
  <c r="G304" i="14"/>
  <c r="D304" i="14"/>
  <c r="V303" i="14"/>
  <c r="S303" i="14"/>
  <c r="P303" i="14"/>
  <c r="M303" i="14"/>
  <c r="J303" i="14"/>
  <c r="G303" i="14"/>
  <c r="D303" i="14"/>
  <c r="V302" i="14"/>
  <c r="S302" i="14"/>
  <c r="P302" i="14"/>
  <c r="M302" i="14"/>
  <c r="J302" i="14"/>
  <c r="G302" i="14"/>
  <c r="D302" i="14"/>
  <c r="V301" i="14"/>
  <c r="S301" i="14"/>
  <c r="P301" i="14"/>
  <c r="X301" i="14" s="1"/>
  <c r="M301" i="14"/>
  <c r="J301" i="14"/>
  <c r="G301" i="14"/>
  <c r="D301" i="14"/>
  <c r="V300" i="14"/>
  <c r="S300" i="14"/>
  <c r="P300" i="14"/>
  <c r="M300" i="14"/>
  <c r="J300" i="14"/>
  <c r="G300" i="14"/>
  <c r="D300" i="14"/>
  <c r="V299" i="14"/>
  <c r="S299" i="14"/>
  <c r="P299" i="14"/>
  <c r="M299" i="14"/>
  <c r="J299" i="14"/>
  <c r="G299" i="14"/>
  <c r="D299" i="14"/>
  <c r="V298" i="14"/>
  <c r="S298" i="14"/>
  <c r="P298" i="14"/>
  <c r="M298" i="14"/>
  <c r="J298" i="14"/>
  <c r="G298" i="14"/>
  <c r="D298" i="14"/>
  <c r="V297" i="14"/>
  <c r="S297" i="14"/>
  <c r="P297" i="14"/>
  <c r="X297" i="14" s="1"/>
  <c r="M297" i="14"/>
  <c r="J297" i="14"/>
  <c r="G297" i="14"/>
  <c r="D297" i="14"/>
  <c r="V296" i="14"/>
  <c r="S296" i="14"/>
  <c r="P296" i="14"/>
  <c r="M296" i="14"/>
  <c r="J296" i="14"/>
  <c r="G296" i="14"/>
  <c r="D296" i="14"/>
  <c r="V295" i="14"/>
  <c r="S295" i="14"/>
  <c r="P295" i="14"/>
  <c r="M295" i="14"/>
  <c r="J295" i="14"/>
  <c r="G295" i="14"/>
  <c r="D295" i="14"/>
  <c r="V294" i="14"/>
  <c r="S294" i="14"/>
  <c r="P294" i="14"/>
  <c r="M294" i="14"/>
  <c r="J294" i="14"/>
  <c r="G294" i="14"/>
  <c r="D294" i="14"/>
  <c r="V292" i="14"/>
  <c r="S292" i="14"/>
  <c r="P292" i="14"/>
  <c r="X292" i="14" s="1"/>
  <c r="M292" i="14"/>
  <c r="J292" i="14"/>
  <c r="G292" i="14"/>
  <c r="V291" i="14"/>
  <c r="S291" i="14"/>
  <c r="P291" i="14"/>
  <c r="M291" i="14"/>
  <c r="J291" i="14"/>
  <c r="G291" i="14"/>
  <c r="V290" i="14"/>
  <c r="S290" i="14"/>
  <c r="P290" i="14"/>
  <c r="X290" i="14" s="1"/>
  <c r="M290" i="14"/>
  <c r="J290" i="14"/>
  <c r="G290" i="14"/>
  <c r="V281" i="14"/>
  <c r="S281" i="14"/>
  <c r="P281" i="14"/>
  <c r="M281" i="14"/>
  <c r="J281" i="14"/>
  <c r="G281" i="14"/>
  <c r="V280" i="14"/>
  <c r="S280" i="14"/>
  <c r="P280" i="14"/>
  <c r="M280" i="14"/>
  <c r="J280" i="14"/>
  <c r="G280" i="14"/>
  <c r="V279" i="14"/>
  <c r="S279" i="14"/>
  <c r="P279" i="14"/>
  <c r="M279" i="14"/>
  <c r="J279" i="14"/>
  <c r="G279" i="14"/>
  <c r="V278" i="14"/>
  <c r="S278" i="14"/>
  <c r="P278" i="14"/>
  <c r="M278" i="14"/>
  <c r="J278" i="14"/>
  <c r="G278" i="14"/>
  <c r="V277" i="14"/>
  <c r="S277" i="14"/>
  <c r="P277" i="14"/>
  <c r="M277" i="14"/>
  <c r="J277" i="14"/>
  <c r="G277" i="14"/>
  <c r="V276" i="14"/>
  <c r="S276" i="14"/>
  <c r="P276" i="14"/>
  <c r="M276" i="14"/>
  <c r="J276" i="14"/>
  <c r="G276" i="14"/>
  <c r="V275" i="14"/>
  <c r="S275" i="14"/>
  <c r="P275" i="14"/>
  <c r="M275" i="14"/>
  <c r="J275" i="14"/>
  <c r="G275" i="14"/>
  <c r="V274" i="14"/>
  <c r="S274" i="14"/>
  <c r="P274" i="14"/>
  <c r="M274" i="14"/>
  <c r="J274" i="14"/>
  <c r="G274" i="14"/>
  <c r="V273" i="14"/>
  <c r="S273" i="14"/>
  <c r="P273" i="14"/>
  <c r="M273" i="14"/>
  <c r="J273" i="14"/>
  <c r="G273" i="14"/>
  <c r="V272" i="14"/>
  <c r="S272" i="14"/>
  <c r="P272" i="14"/>
  <c r="M272" i="14"/>
  <c r="J272" i="14"/>
  <c r="G272" i="14"/>
  <c r="V270" i="14"/>
  <c r="S270" i="14"/>
  <c r="P270" i="14"/>
  <c r="X270" i="14" s="1"/>
  <c r="M270" i="14"/>
  <c r="J270" i="14"/>
  <c r="G270" i="14"/>
  <c r="D270" i="14"/>
  <c r="V269" i="14"/>
  <c r="S269" i="14"/>
  <c r="P269" i="14"/>
  <c r="M269" i="14"/>
  <c r="J269" i="14"/>
  <c r="G269" i="14"/>
  <c r="D269" i="14"/>
  <c r="V268" i="14"/>
  <c r="S268" i="14"/>
  <c r="P268" i="14"/>
  <c r="M268" i="14"/>
  <c r="J268" i="14"/>
  <c r="G268" i="14"/>
  <c r="D268" i="14"/>
  <c r="V267" i="14"/>
  <c r="S267" i="14"/>
  <c r="P267" i="14"/>
  <c r="M267" i="14"/>
  <c r="J267" i="14"/>
  <c r="G267" i="14"/>
  <c r="D267" i="14"/>
  <c r="V266" i="14"/>
  <c r="S266" i="14"/>
  <c r="P266" i="14"/>
  <c r="X266" i="14" s="1"/>
  <c r="M266" i="14"/>
  <c r="J266" i="14"/>
  <c r="G266" i="14"/>
  <c r="D266" i="14"/>
  <c r="V265" i="14"/>
  <c r="S265" i="14"/>
  <c r="P265" i="14"/>
  <c r="M265" i="14"/>
  <c r="J265" i="14"/>
  <c r="G265" i="14"/>
  <c r="D265" i="14"/>
  <c r="V264" i="14"/>
  <c r="S264" i="14"/>
  <c r="P264" i="14"/>
  <c r="M264" i="14"/>
  <c r="J264" i="14"/>
  <c r="G264" i="14"/>
  <c r="D264" i="14"/>
  <c r="V263" i="14"/>
  <c r="S263" i="14"/>
  <c r="P263" i="14"/>
  <c r="M263" i="14"/>
  <c r="J263" i="14"/>
  <c r="G263" i="14"/>
  <c r="D263" i="14"/>
  <c r="V262" i="14"/>
  <c r="S262" i="14"/>
  <c r="P262" i="14"/>
  <c r="X262" i="14" s="1"/>
  <c r="M262" i="14"/>
  <c r="J262" i="14"/>
  <c r="G262" i="14"/>
  <c r="D262" i="14"/>
  <c r="V261" i="14"/>
  <c r="S261" i="14"/>
  <c r="P261" i="14"/>
  <c r="M261" i="14"/>
  <c r="J261" i="14"/>
  <c r="G261" i="14"/>
  <c r="D261" i="14"/>
  <c r="V260" i="14"/>
  <c r="S260" i="14"/>
  <c r="P260" i="14"/>
  <c r="M260" i="14"/>
  <c r="J260" i="14"/>
  <c r="G260" i="14"/>
  <c r="D260" i="14"/>
  <c r="V259" i="14"/>
  <c r="S259" i="14"/>
  <c r="P259" i="14"/>
  <c r="M259" i="14"/>
  <c r="J259" i="14"/>
  <c r="G259" i="14"/>
  <c r="D259" i="14"/>
  <c r="V258" i="14"/>
  <c r="S258" i="14"/>
  <c r="P258" i="14"/>
  <c r="X258" i="14" s="1"/>
  <c r="M258" i="14"/>
  <c r="J258" i="14"/>
  <c r="G258" i="14"/>
  <c r="D258" i="14"/>
  <c r="V257" i="14"/>
  <c r="S257" i="14"/>
  <c r="P257" i="14"/>
  <c r="M257" i="14"/>
  <c r="J257" i="14"/>
  <c r="G257" i="14"/>
  <c r="D257" i="14"/>
  <c r="V256" i="14"/>
  <c r="S256" i="14"/>
  <c r="P256" i="14"/>
  <c r="M256" i="14"/>
  <c r="J256" i="14"/>
  <c r="G256" i="14"/>
  <c r="D256" i="14"/>
  <c r="V254" i="14"/>
  <c r="S254" i="14"/>
  <c r="P254" i="14"/>
  <c r="M254" i="14"/>
  <c r="J254" i="14"/>
  <c r="G254" i="14"/>
  <c r="V253" i="14"/>
  <c r="S253" i="14"/>
  <c r="P253" i="14"/>
  <c r="M253" i="14"/>
  <c r="J253" i="14"/>
  <c r="G253" i="14"/>
  <c r="V252" i="14"/>
  <c r="S252" i="14"/>
  <c r="P252" i="14"/>
  <c r="M252" i="14"/>
  <c r="J252" i="14"/>
  <c r="G252" i="14"/>
  <c r="V243" i="14"/>
  <c r="S243" i="14"/>
  <c r="P243" i="14"/>
  <c r="M243" i="14"/>
  <c r="J243" i="14"/>
  <c r="G243" i="14"/>
  <c r="V242" i="14"/>
  <c r="S242" i="14"/>
  <c r="P242" i="14"/>
  <c r="M242" i="14"/>
  <c r="J242" i="14"/>
  <c r="G242" i="14"/>
  <c r="X242" i="14" s="1"/>
  <c r="V241" i="14"/>
  <c r="S241" i="14"/>
  <c r="P241" i="14"/>
  <c r="M241" i="14"/>
  <c r="J241" i="14"/>
  <c r="G241" i="14"/>
  <c r="V240" i="14"/>
  <c r="S240" i="14"/>
  <c r="P240" i="14"/>
  <c r="X240" i="14" s="1"/>
  <c r="M240" i="14"/>
  <c r="J240" i="14"/>
  <c r="G240" i="14"/>
  <c r="V239" i="14"/>
  <c r="S239" i="14"/>
  <c r="P239" i="14"/>
  <c r="X239" i="14" s="1"/>
  <c r="M239" i="14"/>
  <c r="J239" i="14"/>
  <c r="G239" i="14"/>
  <c r="V238" i="14"/>
  <c r="S238" i="14"/>
  <c r="P238" i="14"/>
  <c r="M238" i="14"/>
  <c r="J238" i="14"/>
  <c r="G238" i="14"/>
  <c r="V237" i="14"/>
  <c r="S237" i="14"/>
  <c r="P237" i="14"/>
  <c r="X237" i="14" s="1"/>
  <c r="M237" i="14"/>
  <c r="J237" i="14"/>
  <c r="G237" i="14"/>
  <c r="V236" i="14"/>
  <c r="S236" i="14"/>
  <c r="P236" i="14"/>
  <c r="M236" i="14"/>
  <c r="J236" i="14"/>
  <c r="G236" i="14"/>
  <c r="V235" i="14"/>
  <c r="S235" i="14"/>
  <c r="P235" i="14"/>
  <c r="M235" i="14"/>
  <c r="J235" i="14"/>
  <c r="G235" i="14"/>
  <c r="V234" i="14"/>
  <c r="S234" i="14"/>
  <c r="P234" i="14"/>
  <c r="M234" i="14"/>
  <c r="J234" i="14"/>
  <c r="G234" i="14"/>
  <c r="V232" i="14"/>
  <c r="S232" i="14"/>
  <c r="P232" i="14"/>
  <c r="X232" i="14" s="1"/>
  <c r="M232" i="14"/>
  <c r="J232" i="14"/>
  <c r="G232" i="14"/>
  <c r="D232" i="14"/>
  <c r="V231" i="14"/>
  <c r="S231" i="14"/>
  <c r="P231" i="14"/>
  <c r="M231" i="14"/>
  <c r="J231" i="14"/>
  <c r="G231" i="14"/>
  <c r="D231" i="14"/>
  <c r="V230" i="14"/>
  <c r="S230" i="14"/>
  <c r="P230" i="14"/>
  <c r="M230" i="14"/>
  <c r="J230" i="14"/>
  <c r="G230" i="14"/>
  <c r="D230" i="14"/>
  <c r="V229" i="14"/>
  <c r="S229" i="14"/>
  <c r="P229" i="14"/>
  <c r="M229" i="14"/>
  <c r="J229" i="14"/>
  <c r="G229" i="14"/>
  <c r="D229" i="14"/>
  <c r="V228" i="14"/>
  <c r="S228" i="14"/>
  <c r="P228" i="14"/>
  <c r="X228" i="14" s="1"/>
  <c r="M228" i="14"/>
  <c r="J228" i="14"/>
  <c r="G228" i="14"/>
  <c r="D228" i="14"/>
  <c r="V227" i="14"/>
  <c r="S227" i="14"/>
  <c r="P227" i="14"/>
  <c r="M227" i="14"/>
  <c r="J227" i="14"/>
  <c r="G227" i="14"/>
  <c r="D227" i="14"/>
  <c r="V226" i="14"/>
  <c r="S226" i="14"/>
  <c r="P226" i="14"/>
  <c r="M226" i="14"/>
  <c r="J226" i="14"/>
  <c r="G226" i="14"/>
  <c r="D226" i="14"/>
  <c r="V225" i="14"/>
  <c r="S225" i="14"/>
  <c r="P225" i="14"/>
  <c r="M225" i="14"/>
  <c r="J225" i="14"/>
  <c r="G225" i="14"/>
  <c r="D225" i="14"/>
  <c r="V224" i="14"/>
  <c r="S224" i="14"/>
  <c r="P224" i="14"/>
  <c r="X224" i="14" s="1"/>
  <c r="M224" i="14"/>
  <c r="J224" i="14"/>
  <c r="G224" i="14"/>
  <c r="D224" i="14"/>
  <c r="V223" i="14"/>
  <c r="S223" i="14"/>
  <c r="P223" i="14"/>
  <c r="M223" i="14"/>
  <c r="J223" i="14"/>
  <c r="G223" i="14"/>
  <c r="D223" i="14"/>
  <c r="V222" i="14"/>
  <c r="S222" i="14"/>
  <c r="P222" i="14"/>
  <c r="M222" i="14"/>
  <c r="J222" i="14"/>
  <c r="G222" i="14"/>
  <c r="D222" i="14"/>
  <c r="V221" i="14"/>
  <c r="S221" i="14"/>
  <c r="P221" i="14"/>
  <c r="M221" i="14"/>
  <c r="J221" i="14"/>
  <c r="G221" i="14"/>
  <c r="D221" i="14"/>
  <c r="V220" i="14"/>
  <c r="S220" i="14"/>
  <c r="P220" i="14"/>
  <c r="X220" i="14" s="1"/>
  <c r="M220" i="14"/>
  <c r="J220" i="14"/>
  <c r="G220" i="14"/>
  <c r="D220" i="14"/>
  <c r="V219" i="14"/>
  <c r="S219" i="14"/>
  <c r="P219" i="14"/>
  <c r="M219" i="14"/>
  <c r="J219" i="14"/>
  <c r="G219" i="14"/>
  <c r="D219" i="14"/>
  <c r="V218" i="14"/>
  <c r="S218" i="14"/>
  <c r="P218" i="14"/>
  <c r="M218" i="14"/>
  <c r="J218" i="14"/>
  <c r="G218" i="14"/>
  <c r="D218" i="14"/>
  <c r="V216" i="14"/>
  <c r="S216" i="14"/>
  <c r="P216" i="14"/>
  <c r="M216" i="14"/>
  <c r="J216" i="14"/>
  <c r="G216" i="14"/>
  <c r="V215" i="14"/>
  <c r="S215" i="14"/>
  <c r="P215" i="14"/>
  <c r="X215" i="14" s="1"/>
  <c r="M215" i="14"/>
  <c r="J215" i="14"/>
  <c r="G215" i="14"/>
  <c r="V214" i="14"/>
  <c r="S214" i="14"/>
  <c r="P214" i="14"/>
  <c r="M214" i="14"/>
  <c r="J214" i="14"/>
  <c r="G214" i="14"/>
  <c r="V205" i="14"/>
  <c r="S205" i="14"/>
  <c r="P205" i="14"/>
  <c r="M205" i="14"/>
  <c r="J205" i="14"/>
  <c r="G205" i="14"/>
  <c r="V204" i="14"/>
  <c r="S204" i="14"/>
  <c r="P204" i="14"/>
  <c r="M204" i="14"/>
  <c r="X204" i="14" s="1"/>
  <c r="J204" i="14"/>
  <c r="G204" i="14"/>
  <c r="V203" i="14"/>
  <c r="S203" i="14"/>
  <c r="P203" i="14"/>
  <c r="M203" i="14"/>
  <c r="J203" i="14"/>
  <c r="G203" i="14"/>
  <c r="V202" i="14"/>
  <c r="S202" i="14"/>
  <c r="P202" i="14"/>
  <c r="M202" i="14"/>
  <c r="J202" i="14"/>
  <c r="G202" i="14"/>
  <c r="V201" i="14"/>
  <c r="S201" i="14"/>
  <c r="P201" i="14"/>
  <c r="M201" i="14"/>
  <c r="J201" i="14"/>
  <c r="G201" i="14"/>
  <c r="V200" i="14"/>
  <c r="S200" i="14"/>
  <c r="P200" i="14"/>
  <c r="M200" i="14"/>
  <c r="J200" i="14"/>
  <c r="G200" i="14"/>
  <c r="V199" i="14"/>
  <c r="S199" i="14"/>
  <c r="P199" i="14"/>
  <c r="M199" i="14"/>
  <c r="J199" i="14"/>
  <c r="G199" i="14"/>
  <c r="V198" i="14"/>
  <c r="S198" i="14"/>
  <c r="P198" i="14"/>
  <c r="M198" i="14"/>
  <c r="X198" i="14" s="1"/>
  <c r="J198" i="14"/>
  <c r="G198" i="14"/>
  <c r="V197" i="14"/>
  <c r="S197" i="14"/>
  <c r="P197" i="14"/>
  <c r="M197" i="14"/>
  <c r="J197" i="14"/>
  <c r="G197" i="14"/>
  <c r="V196" i="14"/>
  <c r="S196" i="14"/>
  <c r="P196" i="14"/>
  <c r="X196" i="14" s="1"/>
  <c r="M196" i="14"/>
  <c r="J196" i="14"/>
  <c r="G196" i="14"/>
  <c r="V194" i="14"/>
  <c r="X194" i="14" s="1"/>
  <c r="S194" i="14"/>
  <c r="P194" i="14"/>
  <c r="M194" i="14"/>
  <c r="J194" i="14"/>
  <c r="G194" i="14"/>
  <c r="D194" i="14"/>
  <c r="V193" i="14"/>
  <c r="S193" i="14"/>
  <c r="P193" i="14"/>
  <c r="M193" i="14"/>
  <c r="J193" i="14"/>
  <c r="G193" i="14"/>
  <c r="D193" i="14"/>
  <c r="V192" i="14"/>
  <c r="S192" i="14"/>
  <c r="P192" i="14"/>
  <c r="M192" i="14"/>
  <c r="J192" i="14"/>
  <c r="G192" i="14"/>
  <c r="D192" i="14"/>
  <c r="V191" i="14"/>
  <c r="S191" i="14"/>
  <c r="P191" i="14"/>
  <c r="M191" i="14"/>
  <c r="J191" i="14"/>
  <c r="G191" i="14"/>
  <c r="D191" i="14"/>
  <c r="V190" i="14"/>
  <c r="S190" i="14"/>
  <c r="P190" i="14"/>
  <c r="M190" i="14"/>
  <c r="J190" i="14"/>
  <c r="G190" i="14"/>
  <c r="D190" i="14"/>
  <c r="V189" i="14"/>
  <c r="S189" i="14"/>
  <c r="P189" i="14"/>
  <c r="M189" i="14"/>
  <c r="J189" i="14"/>
  <c r="G189" i="14"/>
  <c r="D189" i="14"/>
  <c r="V188" i="14"/>
  <c r="S188" i="14"/>
  <c r="P188" i="14"/>
  <c r="M188" i="14"/>
  <c r="J188" i="14"/>
  <c r="G188" i="14"/>
  <c r="D188" i="14"/>
  <c r="V187" i="14"/>
  <c r="S187" i="14"/>
  <c r="P187" i="14"/>
  <c r="M187" i="14"/>
  <c r="J187" i="14"/>
  <c r="G187" i="14"/>
  <c r="D187" i="14"/>
  <c r="V186" i="14"/>
  <c r="X186" i="14" s="1"/>
  <c r="S186" i="14"/>
  <c r="P186" i="14"/>
  <c r="M186" i="14"/>
  <c r="J186" i="14"/>
  <c r="G186" i="14"/>
  <c r="D186" i="14"/>
  <c r="V185" i="14"/>
  <c r="S185" i="14"/>
  <c r="P185" i="14"/>
  <c r="M185" i="14"/>
  <c r="J185" i="14"/>
  <c r="G185" i="14"/>
  <c r="D185" i="14"/>
  <c r="V184" i="14"/>
  <c r="S184" i="14"/>
  <c r="P184" i="14"/>
  <c r="M184" i="14"/>
  <c r="J184" i="14"/>
  <c r="G184" i="14"/>
  <c r="D184" i="14"/>
  <c r="V183" i="14"/>
  <c r="S183" i="14"/>
  <c r="P183" i="14"/>
  <c r="M183" i="14"/>
  <c r="J183" i="14"/>
  <c r="G183" i="14"/>
  <c r="D183" i="14"/>
  <c r="V182" i="14"/>
  <c r="S182" i="14"/>
  <c r="P182" i="14"/>
  <c r="M182" i="14"/>
  <c r="J182" i="14"/>
  <c r="G182" i="14"/>
  <c r="D182" i="14"/>
  <c r="V181" i="14"/>
  <c r="S181" i="14"/>
  <c r="P181" i="14"/>
  <c r="M181" i="14"/>
  <c r="J181" i="14"/>
  <c r="G181" i="14"/>
  <c r="D181" i="14"/>
  <c r="V180" i="14"/>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M167" i="14"/>
  <c r="J167" i="14"/>
  <c r="G167" i="14"/>
  <c r="V166" i="14"/>
  <c r="S166" i="14"/>
  <c r="P166" i="14"/>
  <c r="X166" i="14" s="1"/>
  <c r="M166" i="14"/>
  <c r="J166" i="14"/>
  <c r="G166" i="14"/>
  <c r="V165" i="14"/>
  <c r="X165" i="14" s="1"/>
  <c r="S165" i="14"/>
  <c r="P165" i="14"/>
  <c r="M165" i="14"/>
  <c r="J165" i="14"/>
  <c r="G165" i="14"/>
  <c r="V164" i="14"/>
  <c r="S164" i="14"/>
  <c r="P164" i="14"/>
  <c r="M164" i="14"/>
  <c r="J164" i="14"/>
  <c r="G164" i="14"/>
  <c r="X158" i="14"/>
  <c r="V156" i="14"/>
  <c r="S156" i="14"/>
  <c r="P156" i="14"/>
  <c r="M156" i="14"/>
  <c r="J156" i="14"/>
  <c r="G156" i="14"/>
  <c r="D156" i="14"/>
  <c r="V155" i="14"/>
  <c r="S155" i="14"/>
  <c r="P155" i="14"/>
  <c r="M155" i="14"/>
  <c r="J155" i="14"/>
  <c r="G155" i="14"/>
  <c r="D155" i="14"/>
  <c r="V154" i="14"/>
  <c r="S154" i="14"/>
  <c r="P154" i="14"/>
  <c r="M154" i="14"/>
  <c r="J154" i="14"/>
  <c r="G154" i="14"/>
  <c r="D154" i="14"/>
  <c r="V153" i="14"/>
  <c r="S153" i="14"/>
  <c r="P153" i="14"/>
  <c r="M153" i="14"/>
  <c r="J153" i="14"/>
  <c r="G153" i="14"/>
  <c r="D153" i="14"/>
  <c r="V152" i="14"/>
  <c r="S152" i="14"/>
  <c r="P152" i="14"/>
  <c r="M152" i="14"/>
  <c r="J152" i="14"/>
  <c r="G152" i="14"/>
  <c r="D152" i="14"/>
  <c r="V151" i="14"/>
  <c r="X151" i="14" s="1"/>
  <c r="S151" i="14"/>
  <c r="P151" i="14"/>
  <c r="M151" i="14"/>
  <c r="J151" i="14"/>
  <c r="G151" i="14"/>
  <c r="D151" i="14"/>
  <c r="V150" i="14"/>
  <c r="S150" i="14"/>
  <c r="P150" i="14"/>
  <c r="M150" i="14"/>
  <c r="J150" i="14"/>
  <c r="G150" i="14"/>
  <c r="D150" i="14"/>
  <c r="V149" i="14"/>
  <c r="S149" i="14"/>
  <c r="P149" i="14"/>
  <c r="M149" i="14"/>
  <c r="J149" i="14"/>
  <c r="G149" i="14"/>
  <c r="D149" i="14"/>
  <c r="V148" i="14"/>
  <c r="S148" i="14"/>
  <c r="P148" i="14"/>
  <c r="M148" i="14"/>
  <c r="J148" i="14"/>
  <c r="G148" i="14"/>
  <c r="D148" i="14"/>
  <c r="V147" i="14"/>
  <c r="S147" i="14"/>
  <c r="P147" i="14"/>
  <c r="M147" i="14"/>
  <c r="J147" i="14"/>
  <c r="G147" i="14"/>
  <c r="D147" i="14"/>
  <c r="V146" i="14"/>
  <c r="S146" i="14"/>
  <c r="P146" i="14"/>
  <c r="M146" i="14"/>
  <c r="J146" i="14"/>
  <c r="G146" i="14"/>
  <c r="D146" i="14"/>
  <c r="V145" i="14"/>
  <c r="W145" i="14" s="1"/>
  <c r="J145" i="14"/>
  <c r="D145" i="14"/>
  <c r="V144" i="14"/>
  <c r="W144" i="14" s="1"/>
  <c r="J144" i="14"/>
  <c r="D144" i="14"/>
  <c r="V143" i="14"/>
  <c r="W143" i="14" s="1"/>
  <c r="J143" i="14"/>
  <c r="D143" i="14"/>
  <c r="V142" i="14"/>
  <c r="W142" i="14" s="1"/>
  <c r="G142" i="14"/>
  <c r="D142" i="14"/>
  <c r="G140" i="14"/>
  <c r="S138" i="14"/>
  <c r="P138" i="14"/>
  <c r="M138" i="14"/>
  <c r="V129" i="14"/>
  <c r="S129" i="14"/>
  <c r="P129" i="14"/>
  <c r="M129" i="14"/>
  <c r="J129" i="14"/>
  <c r="G129" i="14"/>
  <c r="V128" i="14"/>
  <c r="S128" i="14"/>
  <c r="P128" i="14"/>
  <c r="X128" i="14" s="1"/>
  <c r="M128" i="14"/>
  <c r="J128" i="14"/>
  <c r="G128" i="14"/>
  <c r="V127" i="14"/>
  <c r="S127" i="14"/>
  <c r="P127" i="14"/>
  <c r="M127" i="14"/>
  <c r="X127" i="14" s="1"/>
  <c r="J127" i="14"/>
  <c r="G127" i="14"/>
  <c r="V126" i="14"/>
  <c r="S126" i="14"/>
  <c r="P126" i="14"/>
  <c r="M126" i="14"/>
  <c r="J126" i="14"/>
  <c r="G126" i="14"/>
  <c r="V125" i="14"/>
  <c r="S125" i="14"/>
  <c r="P125" i="14"/>
  <c r="M125" i="14"/>
  <c r="J125" i="14"/>
  <c r="G125" i="14"/>
  <c r="V124" i="14"/>
  <c r="S124" i="14"/>
  <c r="P124" i="14"/>
  <c r="M124" i="14"/>
  <c r="J124" i="14"/>
  <c r="G124" i="14"/>
  <c r="V123" i="14"/>
  <c r="S123" i="14"/>
  <c r="P123" i="14"/>
  <c r="M123" i="14"/>
  <c r="J123" i="14"/>
  <c r="G123" i="14"/>
  <c r="S122" i="14"/>
  <c r="P122" i="14"/>
  <c r="Q122" i="14" s="1"/>
  <c r="R122" i="14" s="1"/>
  <c r="H122" i="14"/>
  <c r="V121" i="14"/>
  <c r="P121" i="14"/>
  <c r="G121" i="14"/>
  <c r="V120" i="14"/>
  <c r="S120" i="14"/>
  <c r="P120" i="14"/>
  <c r="Q120" i="14" s="1"/>
  <c r="R120" i="14" s="1"/>
  <c r="G120" i="14"/>
  <c r="H120" i="14" s="1"/>
  <c r="V118" i="14"/>
  <c r="S118" i="14"/>
  <c r="P118" i="14"/>
  <c r="X118" i="14" s="1"/>
  <c r="M118" i="14"/>
  <c r="J118" i="14"/>
  <c r="G118" i="14"/>
  <c r="D118" i="14"/>
  <c r="V117" i="14"/>
  <c r="S117" i="14"/>
  <c r="P117" i="14"/>
  <c r="X117" i="14" s="1"/>
  <c r="M117" i="14"/>
  <c r="J117" i="14"/>
  <c r="G117" i="14"/>
  <c r="D117" i="14"/>
  <c r="V116" i="14"/>
  <c r="S116" i="14"/>
  <c r="P116" i="14"/>
  <c r="X116" i="14" s="1"/>
  <c r="M116" i="14"/>
  <c r="J116" i="14"/>
  <c r="G116" i="14"/>
  <c r="D116" i="14"/>
  <c r="V115" i="14"/>
  <c r="S115" i="14"/>
  <c r="P115" i="14"/>
  <c r="X115" i="14" s="1"/>
  <c r="M115" i="14"/>
  <c r="J115" i="14"/>
  <c r="G115" i="14"/>
  <c r="D115" i="14"/>
  <c r="V114" i="14"/>
  <c r="S114" i="14"/>
  <c r="P114" i="14"/>
  <c r="X114" i="14" s="1"/>
  <c r="M114" i="14"/>
  <c r="J114" i="14"/>
  <c r="G114" i="14"/>
  <c r="D114" i="14"/>
  <c r="V113" i="14"/>
  <c r="S113" i="14"/>
  <c r="P113" i="14"/>
  <c r="X113" i="14" s="1"/>
  <c r="M113" i="14"/>
  <c r="J113" i="14"/>
  <c r="G113" i="14"/>
  <c r="D113" i="14"/>
  <c r="V112" i="14"/>
  <c r="S112" i="14"/>
  <c r="P112" i="14"/>
  <c r="X112" i="14" s="1"/>
  <c r="M112" i="14"/>
  <c r="J112" i="14"/>
  <c r="G112" i="14"/>
  <c r="D112" i="14"/>
  <c r="V111" i="14"/>
  <c r="S111" i="14"/>
  <c r="P111" i="14"/>
  <c r="X111" i="14" s="1"/>
  <c r="M111" i="14"/>
  <c r="J111" i="14"/>
  <c r="G111" i="14"/>
  <c r="D111" i="14"/>
  <c r="V110" i="14"/>
  <c r="S110" i="14"/>
  <c r="P110" i="14"/>
  <c r="X110" i="14" s="1"/>
  <c r="M110" i="14"/>
  <c r="J110" i="14"/>
  <c r="G110" i="14"/>
  <c r="D110" i="14"/>
  <c r="V109" i="14"/>
  <c r="S109" i="14"/>
  <c r="P109" i="14"/>
  <c r="X109" i="14" s="1"/>
  <c r="M109" i="14"/>
  <c r="J109" i="14"/>
  <c r="G109" i="14"/>
  <c r="D109" i="14"/>
  <c r="V108" i="14"/>
  <c r="S108" i="14"/>
  <c r="P108" i="14"/>
  <c r="X108" i="14" s="1"/>
  <c r="M108" i="14"/>
  <c r="J108" i="14"/>
  <c r="G108" i="14"/>
  <c r="D108" i="14"/>
  <c r="V107" i="14"/>
  <c r="S107" i="14"/>
  <c r="P107" i="14"/>
  <c r="X107" i="14" s="1"/>
  <c r="M107" i="14"/>
  <c r="J107" i="14"/>
  <c r="G107" i="14"/>
  <c r="D107" i="14"/>
  <c r="V106" i="14"/>
  <c r="S106" i="14"/>
  <c r="P106" i="14"/>
  <c r="X106" i="14" s="1"/>
  <c r="M106" i="14"/>
  <c r="J106" i="14"/>
  <c r="G106" i="14"/>
  <c r="D106" i="14"/>
  <c r="V105" i="14"/>
  <c r="S105" i="14"/>
  <c r="P105" i="14"/>
  <c r="X105" i="14" s="1"/>
  <c r="M105" i="14"/>
  <c r="J105" i="14"/>
  <c r="G105" i="14"/>
  <c r="D105" i="14"/>
  <c r="M104" i="14"/>
  <c r="N104" i="14" s="1"/>
  <c r="J104" i="14"/>
  <c r="G104" i="14"/>
  <c r="D104" i="14"/>
  <c r="V102" i="14"/>
  <c r="S102" i="14"/>
  <c r="T102" i="14" s="1"/>
  <c r="P102" i="14"/>
  <c r="M102" i="14"/>
  <c r="V101" i="14"/>
  <c r="S101" i="14"/>
  <c r="T101" i="14" s="1"/>
  <c r="P101" i="14"/>
  <c r="M101" i="14"/>
  <c r="V100" i="14"/>
  <c r="S100" i="14"/>
  <c r="T100" i="14" s="1"/>
  <c r="P100" i="14"/>
  <c r="G100" i="14"/>
  <c r="H100" i="14" s="1"/>
  <c r="V91" i="14"/>
  <c r="S91" i="14"/>
  <c r="P91" i="14"/>
  <c r="M91" i="14"/>
  <c r="J91" i="14"/>
  <c r="G91" i="14"/>
  <c r="V90" i="14"/>
  <c r="S90" i="14"/>
  <c r="P90" i="14"/>
  <c r="M90" i="14"/>
  <c r="J90" i="14"/>
  <c r="G90" i="14"/>
  <c r="V89" i="14"/>
  <c r="S89" i="14"/>
  <c r="P89" i="14"/>
  <c r="M89" i="14"/>
  <c r="J89" i="14"/>
  <c r="G89" i="14"/>
  <c r="V88" i="14"/>
  <c r="S88" i="14"/>
  <c r="P88" i="14"/>
  <c r="X88" i="14" s="1"/>
  <c r="M88" i="14"/>
  <c r="J88" i="14"/>
  <c r="G88" i="14"/>
  <c r="V87" i="14"/>
  <c r="S87" i="14"/>
  <c r="P87" i="14"/>
  <c r="M87" i="14"/>
  <c r="J87" i="14"/>
  <c r="G87" i="14"/>
  <c r="V86" i="14"/>
  <c r="S86" i="14"/>
  <c r="P86" i="14"/>
  <c r="M86" i="14"/>
  <c r="J86" i="14"/>
  <c r="G86" i="14"/>
  <c r="V85" i="14"/>
  <c r="S85" i="14"/>
  <c r="P85" i="14"/>
  <c r="M85" i="14"/>
  <c r="J85" i="14"/>
  <c r="G85" i="14"/>
  <c r="X84" i="14"/>
  <c r="V84" i="14"/>
  <c r="S84" i="14"/>
  <c r="P84" i="14"/>
  <c r="M84" i="14"/>
  <c r="J84" i="14"/>
  <c r="G84" i="14"/>
  <c r="V83" i="14"/>
  <c r="S83" i="14"/>
  <c r="P83" i="14"/>
  <c r="M83" i="14"/>
  <c r="J83" i="14"/>
  <c r="G83" i="14"/>
  <c r="V82" i="14"/>
  <c r="S82" i="14"/>
  <c r="P82" i="14"/>
  <c r="M82" i="14"/>
  <c r="J82" i="14"/>
  <c r="G82" i="14"/>
  <c r="V80" i="14"/>
  <c r="S80" i="14"/>
  <c r="P80" i="14"/>
  <c r="M80" i="14"/>
  <c r="J80" i="14"/>
  <c r="G80" i="14"/>
  <c r="D80" i="14"/>
  <c r="V79" i="14"/>
  <c r="S79" i="14"/>
  <c r="P79" i="14"/>
  <c r="M79" i="14"/>
  <c r="J79" i="14"/>
  <c r="G79" i="14"/>
  <c r="D79" i="14"/>
  <c r="V78" i="14"/>
  <c r="S78" i="14"/>
  <c r="P78" i="14"/>
  <c r="M78" i="14"/>
  <c r="J78" i="14"/>
  <c r="G78" i="14"/>
  <c r="D78" i="14"/>
  <c r="V77" i="14"/>
  <c r="S77" i="14"/>
  <c r="P77" i="14"/>
  <c r="M77" i="14"/>
  <c r="J77" i="14"/>
  <c r="G77" i="14"/>
  <c r="D77" i="14"/>
  <c r="V76" i="14"/>
  <c r="S76" i="14"/>
  <c r="P76" i="14"/>
  <c r="M76" i="14"/>
  <c r="J76" i="14"/>
  <c r="G76" i="14"/>
  <c r="D76" i="14"/>
  <c r="V75" i="14"/>
  <c r="S75" i="14"/>
  <c r="P75" i="14"/>
  <c r="X75" i="14" s="1"/>
  <c r="M75" i="14"/>
  <c r="J75" i="14"/>
  <c r="G75" i="14"/>
  <c r="D75" i="14"/>
  <c r="V74" i="14"/>
  <c r="S74" i="14"/>
  <c r="P74" i="14"/>
  <c r="M74" i="14"/>
  <c r="J74" i="14"/>
  <c r="G74" i="14"/>
  <c r="D74" i="14"/>
  <c r="V73" i="14"/>
  <c r="S73" i="14"/>
  <c r="P73" i="14"/>
  <c r="M73" i="14"/>
  <c r="J73" i="14"/>
  <c r="G73" i="14"/>
  <c r="D73" i="14"/>
  <c r="V72" i="14"/>
  <c r="S72" i="14"/>
  <c r="P72" i="14"/>
  <c r="M72" i="14"/>
  <c r="J72" i="14"/>
  <c r="G72" i="14"/>
  <c r="D72" i="14"/>
  <c r="V71" i="14"/>
  <c r="S71" i="14"/>
  <c r="P71" i="14"/>
  <c r="M71" i="14"/>
  <c r="J71" i="14"/>
  <c r="G71" i="14"/>
  <c r="D71" i="14"/>
  <c r="P70" i="14"/>
  <c r="M70" i="14"/>
  <c r="J70" i="14"/>
  <c r="G70" i="14"/>
  <c r="D70" i="14"/>
  <c r="P69" i="14"/>
  <c r="M69" i="14"/>
  <c r="J69" i="14"/>
  <c r="G69" i="14"/>
  <c r="D69" i="14"/>
  <c r="P68" i="14"/>
  <c r="M68" i="14"/>
  <c r="J68" i="14"/>
  <c r="G68" i="14"/>
  <c r="D68" i="14"/>
  <c r="P67" i="14"/>
  <c r="M67" i="14"/>
  <c r="J67" i="14"/>
  <c r="G67" i="14"/>
  <c r="D67" i="14"/>
  <c r="P66" i="14"/>
  <c r="M66" i="14"/>
  <c r="J66" i="14"/>
  <c r="G66" i="14"/>
  <c r="D66" i="14"/>
  <c r="F274" i="32"/>
  <c r="G274" i="32" s="1"/>
  <c r="F275" i="32"/>
  <c r="G275" i="32" s="1"/>
  <c r="F276" i="32"/>
  <c r="G276" i="32" s="1"/>
  <c r="F277" i="32"/>
  <c r="G277" i="32" s="1"/>
  <c r="F278" i="32"/>
  <c r="G278" i="32" s="1"/>
  <c r="F279" i="32"/>
  <c r="G279" i="32" s="1"/>
  <c r="F280" i="32"/>
  <c r="G280" i="32" s="1"/>
  <c r="F281" i="32"/>
  <c r="G281" i="32" s="1"/>
  <c r="N14" i="6"/>
  <c r="J14" i="6"/>
  <c r="N13" i="6"/>
  <c r="J13" i="6"/>
  <c r="N12" i="6"/>
  <c r="J12" i="6"/>
  <c r="N25" i="6"/>
  <c r="J25" i="6"/>
  <c r="N24" i="6"/>
  <c r="J24" i="6"/>
  <c r="N23" i="6"/>
  <c r="J23" i="6"/>
  <c r="N33" i="6"/>
  <c r="J33" i="6"/>
  <c r="N32" i="6"/>
  <c r="J32" i="6"/>
  <c r="N31" i="6"/>
  <c r="J31"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177" i="14" l="1"/>
  <c r="X63" i="14"/>
  <c r="X62" i="14"/>
  <c r="K143" i="14"/>
  <c r="X74" i="14"/>
  <c r="X83" i="14"/>
  <c r="X310" i="14"/>
  <c r="X443" i="14"/>
  <c r="X582" i="14"/>
  <c r="X639" i="14"/>
  <c r="X647" i="14"/>
  <c r="X73" i="14"/>
  <c r="X82" i="14"/>
  <c r="X86" i="14"/>
  <c r="X91" i="14"/>
  <c r="O104" i="14"/>
  <c r="P104" i="14" s="1"/>
  <c r="X272" i="14"/>
  <c r="X280" i="14"/>
  <c r="X506" i="14"/>
  <c r="X638" i="14"/>
  <c r="X646" i="14"/>
  <c r="X72" i="14"/>
  <c r="X80" i="14"/>
  <c r="X85" i="14"/>
  <c r="X90" i="14"/>
  <c r="K144" i="14"/>
  <c r="X637" i="14"/>
  <c r="X645" i="14"/>
  <c r="X64" i="14"/>
  <c r="X71" i="14"/>
  <c r="X79" i="14"/>
  <c r="I120" i="14"/>
  <c r="X139" i="14"/>
  <c r="X182" i="14"/>
  <c r="X190" i="14"/>
  <c r="X636" i="14"/>
  <c r="X644" i="14"/>
  <c r="X656" i="14"/>
  <c r="X78" i="14"/>
  <c r="X126" i="14"/>
  <c r="X147" i="14"/>
  <c r="X155" i="14"/>
  <c r="X77" i="14"/>
  <c r="K145" i="14"/>
  <c r="L145" i="14" s="1"/>
  <c r="X76" i="14"/>
  <c r="X424" i="14"/>
  <c r="X546" i="14"/>
  <c r="Q121" i="14"/>
  <c r="X149" i="14"/>
  <c r="X184" i="14"/>
  <c r="X192" i="14"/>
  <c r="X205" i="14"/>
  <c r="X214" i="14"/>
  <c r="X222" i="14"/>
  <c r="X230" i="14"/>
  <c r="X235" i="14"/>
  <c r="X253" i="14"/>
  <c r="X260" i="14"/>
  <c r="X268" i="14"/>
  <c r="X299" i="14"/>
  <c r="X307" i="14"/>
  <c r="X317" i="14"/>
  <c r="X330" i="14"/>
  <c r="X339" i="14"/>
  <c r="X368" i="14"/>
  <c r="X377" i="14"/>
  <c r="X389" i="14"/>
  <c r="X390" i="14"/>
  <c r="X395" i="14"/>
  <c r="X409" i="14"/>
  <c r="X417" i="14"/>
  <c r="X429" i="14"/>
  <c r="X449" i="14"/>
  <c r="X458" i="14"/>
  <c r="X464" i="14"/>
  <c r="X520" i="14"/>
  <c r="X529" i="14"/>
  <c r="X542" i="14"/>
  <c r="X561" i="14"/>
  <c r="X569" i="14"/>
  <c r="X584" i="14"/>
  <c r="X600" i="14"/>
  <c r="X608" i="14"/>
  <c r="X619" i="14"/>
  <c r="X679" i="14"/>
  <c r="X687" i="14"/>
  <c r="X693" i="14"/>
  <c r="X697" i="14"/>
  <c r="X718" i="14"/>
  <c r="X726" i="14"/>
  <c r="X730" i="14"/>
  <c r="X748" i="14"/>
  <c r="X757" i="14"/>
  <c r="X769" i="14"/>
  <c r="X770" i="14"/>
  <c r="X124" i="14"/>
  <c r="X129" i="14"/>
  <c r="X148" i="14"/>
  <c r="X156" i="14"/>
  <c r="X167" i="14"/>
  <c r="X183" i="14"/>
  <c r="X191" i="14"/>
  <c r="X201" i="14"/>
  <c r="X221" i="14"/>
  <c r="X229" i="14"/>
  <c r="X234" i="14"/>
  <c r="X243" i="14"/>
  <c r="X252" i="14"/>
  <c r="X259" i="14"/>
  <c r="X267" i="14"/>
  <c r="X278" i="14"/>
  <c r="X291" i="14"/>
  <c r="X298" i="14"/>
  <c r="X306" i="14"/>
  <c r="X338" i="14"/>
  <c r="X346" i="14"/>
  <c r="X351" i="14"/>
  <c r="X376" i="14"/>
  <c r="X384" i="14"/>
  <c r="X388" i="14"/>
  <c r="X408" i="14"/>
  <c r="X416" i="14"/>
  <c r="X425" i="14"/>
  <c r="X448" i="14"/>
  <c r="X457" i="14"/>
  <c r="X468" i="14"/>
  <c r="X502" i="14"/>
  <c r="X528" i="14"/>
  <c r="X536" i="14"/>
  <c r="X560" i="14"/>
  <c r="X568" i="14"/>
  <c r="X580" i="14"/>
  <c r="X599" i="14"/>
  <c r="X607" i="14"/>
  <c r="X615" i="14"/>
  <c r="X671" i="14"/>
  <c r="X678" i="14"/>
  <c r="X686" i="14"/>
  <c r="X717" i="14"/>
  <c r="X725" i="14"/>
  <c r="X731" i="14"/>
  <c r="X735" i="14"/>
  <c r="X756" i="14"/>
  <c r="X764" i="14"/>
  <c r="X768" i="14"/>
  <c r="X89" i="14"/>
  <c r="I122" i="14"/>
  <c r="J122" i="14" s="1"/>
  <c r="X123" i="14"/>
  <c r="X146" i="14"/>
  <c r="X154" i="14"/>
  <c r="X181" i="14"/>
  <c r="X189" i="14"/>
  <c r="X200" i="14"/>
  <c r="X219" i="14"/>
  <c r="X227" i="14"/>
  <c r="X257" i="14"/>
  <c r="X265" i="14"/>
  <c r="X277" i="14"/>
  <c r="X296" i="14"/>
  <c r="X304" i="14"/>
  <c r="X328" i="14"/>
  <c r="X336" i="14"/>
  <c r="X344" i="14"/>
  <c r="X350" i="14"/>
  <c r="X355" i="14"/>
  <c r="X367" i="14"/>
  <c r="X374" i="14"/>
  <c r="X382" i="14"/>
  <c r="X414" i="14"/>
  <c r="X422" i="14"/>
  <c r="X426" i="14"/>
  <c r="X446" i="14"/>
  <c r="X455" i="14"/>
  <c r="X463" i="14"/>
  <c r="X501" i="14"/>
  <c r="X505" i="14"/>
  <c r="X518" i="14"/>
  <c r="X526" i="14"/>
  <c r="X534" i="14"/>
  <c r="X540" i="14"/>
  <c r="X566" i="14"/>
  <c r="X574" i="14"/>
  <c r="X579" i="14"/>
  <c r="X596" i="14"/>
  <c r="X605" i="14"/>
  <c r="X676" i="14"/>
  <c r="X684" i="14"/>
  <c r="X708" i="14"/>
  <c r="X715" i="14"/>
  <c r="X723" i="14"/>
  <c r="X734" i="14"/>
  <c r="X747" i="14"/>
  <c r="X754" i="14"/>
  <c r="X762" i="14"/>
  <c r="X153" i="14"/>
  <c r="X180" i="14"/>
  <c r="X188" i="14"/>
  <c r="X218" i="14"/>
  <c r="X226" i="14"/>
  <c r="X238" i="14"/>
  <c r="X256" i="14"/>
  <c r="X264" i="14"/>
  <c r="X295" i="14"/>
  <c r="X303" i="14"/>
  <c r="X315" i="14"/>
  <c r="X335" i="14"/>
  <c r="X343" i="14"/>
  <c r="X348" i="14"/>
  <c r="X349" i="14"/>
  <c r="X366" i="14"/>
  <c r="X373" i="14"/>
  <c r="X381" i="14"/>
  <c r="X392" i="14"/>
  <c r="X413" i="14"/>
  <c r="X421" i="14"/>
  <c r="X431" i="14"/>
  <c r="X444" i="14"/>
  <c r="X454" i="14"/>
  <c r="X466" i="14"/>
  <c r="X471" i="14"/>
  <c r="X525" i="14"/>
  <c r="X533" i="14"/>
  <c r="X539" i="14"/>
  <c r="X544" i="14"/>
  <c r="X565" i="14"/>
  <c r="X573" i="14"/>
  <c r="X583" i="14"/>
  <c r="X604" i="14"/>
  <c r="X612" i="14"/>
  <c r="X675" i="14"/>
  <c r="X683" i="14"/>
  <c r="X691" i="14"/>
  <c r="X695" i="14"/>
  <c r="X714" i="14"/>
  <c r="X722" i="14"/>
  <c r="X737" i="14"/>
  <c r="X746" i="14"/>
  <c r="X753" i="14"/>
  <c r="X761" i="14"/>
  <c r="X140" i="14"/>
  <c r="X152" i="14"/>
  <c r="X178" i="14"/>
  <c r="X187" i="14"/>
  <c r="X199" i="14"/>
  <c r="X216" i="14"/>
  <c r="X225" i="14"/>
  <c r="X254" i="14"/>
  <c r="X263" i="14"/>
  <c r="X273" i="14"/>
  <c r="X276" i="14"/>
  <c r="X294" i="14"/>
  <c r="X302" i="14"/>
  <c r="X311" i="14"/>
  <c r="X334" i="14"/>
  <c r="X342" i="14"/>
  <c r="X372" i="14"/>
  <c r="X380" i="14"/>
  <c r="X404" i="14"/>
  <c r="X412" i="14"/>
  <c r="X420" i="14"/>
  <c r="X453" i="14"/>
  <c r="X500" i="14"/>
  <c r="X504" i="14"/>
  <c r="X509" i="14"/>
  <c r="X524" i="14"/>
  <c r="X532" i="14"/>
  <c r="X547" i="14"/>
  <c r="X556" i="14"/>
  <c r="X564" i="14"/>
  <c r="X572" i="14"/>
  <c r="X578" i="14"/>
  <c r="X595" i="14"/>
  <c r="X603" i="14"/>
  <c r="X611" i="14"/>
  <c r="X621" i="14"/>
  <c r="X674" i="14"/>
  <c r="X682" i="14"/>
  <c r="X699" i="14"/>
  <c r="X713" i="14"/>
  <c r="X721" i="14"/>
  <c r="X733" i="14"/>
  <c r="X752" i="14"/>
  <c r="X760" i="14"/>
  <c r="X772" i="14"/>
  <c r="X274" i="14"/>
  <c r="X281" i="14"/>
  <c r="X313" i="14"/>
  <c r="X319" i="14"/>
  <c r="X356" i="14"/>
  <c r="X452" i="14"/>
  <c r="X460" i="14"/>
  <c r="X576" i="14"/>
  <c r="X602" i="14"/>
  <c r="X610" i="14"/>
  <c r="X87" i="14"/>
  <c r="H121" i="14"/>
  <c r="I121" i="14" s="1"/>
  <c r="X125" i="14"/>
  <c r="X138" i="14"/>
  <c r="X150" i="14"/>
  <c r="X164" i="14"/>
  <c r="X176" i="14"/>
  <c r="X185" i="14"/>
  <c r="X193" i="14"/>
  <c r="X197" i="14"/>
  <c r="X202" i="14"/>
  <c r="X203" i="14"/>
  <c r="X223" i="14"/>
  <c r="X231" i="14"/>
  <c r="X236" i="14"/>
  <c r="X241" i="14"/>
  <c r="X261" i="14"/>
  <c r="X269" i="14"/>
  <c r="X275" i="14"/>
  <c r="X279" i="14"/>
  <c r="X300" i="14"/>
  <c r="X308" i="14"/>
  <c r="X312" i="14"/>
  <c r="X332" i="14"/>
  <c r="X340" i="14"/>
  <c r="X352" i="14"/>
  <c r="X353" i="14"/>
  <c r="X370" i="14"/>
  <c r="X378" i="14"/>
  <c r="X387" i="14"/>
  <c r="X410" i="14"/>
  <c r="X418" i="14"/>
  <c r="X442" i="14"/>
  <c r="X450" i="14"/>
  <c r="X459" i="14"/>
  <c r="X469" i="14"/>
  <c r="X503" i="14"/>
  <c r="X508" i="14"/>
  <c r="X522" i="14"/>
  <c r="X530" i="14"/>
  <c r="X562" i="14"/>
  <c r="X570" i="14"/>
  <c r="X581" i="14"/>
  <c r="X585" i="14"/>
  <c r="X601" i="14"/>
  <c r="X609" i="14"/>
  <c r="X680" i="14"/>
  <c r="X688" i="14"/>
  <c r="X710" i="14"/>
  <c r="X719" i="14"/>
  <c r="X729" i="14"/>
  <c r="X732" i="14"/>
  <c r="X750" i="14"/>
  <c r="X758" i="14"/>
  <c r="X775" i="14"/>
  <c r="X159" i="14"/>
  <c r="X163" i="14"/>
  <c r="X162" i="14"/>
  <c r="X161" i="14"/>
  <c r="X160" i="14"/>
  <c r="H142" i="14"/>
  <c r="X101" i="14"/>
  <c r="X102" i="14"/>
  <c r="I100" i="14"/>
  <c r="J100" i="14" s="1"/>
  <c r="X69" i="14"/>
  <c r="X68" i="14"/>
  <c r="X70" i="14"/>
  <c r="X67" i="14"/>
  <c r="X66" i="14"/>
  <c r="I33" i="39"/>
  <c r="B4" i="7"/>
  <c r="C23" i="19"/>
  <c r="C24" i="19"/>
  <c r="C25" i="19"/>
  <c r="C26" i="19"/>
  <c r="C27" i="19"/>
  <c r="C28" i="19"/>
  <c r="C29" i="19"/>
  <c r="C30" i="19"/>
  <c r="C31" i="19"/>
  <c r="C32" i="19"/>
  <c r="C33" i="19"/>
  <c r="C34" i="19"/>
  <c r="C35" i="19"/>
  <c r="C36" i="19"/>
  <c r="C37" i="19"/>
  <c r="C38" i="19"/>
  <c r="C39" i="19"/>
  <c r="C40" i="19"/>
  <c r="C41" i="19"/>
  <c r="C22" i="19"/>
  <c r="F592" i="32"/>
  <c r="G592" i="32" s="1"/>
  <c r="F591" i="32"/>
  <c r="G591" i="32" s="1"/>
  <c r="K122" i="14" l="1"/>
  <c r="L122" i="14" s="1"/>
  <c r="AIE4" i="37" s="1"/>
  <c r="Q104" i="14"/>
  <c r="R104" i="14"/>
  <c r="N145" i="14"/>
  <c r="J121" i="14"/>
  <c r="K121" i="14" s="1"/>
  <c r="M145" i="14"/>
  <c r="R121" i="14"/>
  <c r="S121" i="14" s="1"/>
  <c r="J120" i="14"/>
  <c r="AGK4" i="37" s="1"/>
  <c r="L144" i="14"/>
  <c r="M144" i="14" s="1"/>
  <c r="L143" i="14"/>
  <c r="M143" i="14" s="1"/>
  <c r="I142" i="14"/>
  <c r="K100" i="14"/>
  <c r="L100" i="14" s="1"/>
  <c r="QR4" i="37" s="1"/>
  <c r="AJ2" i="37"/>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L2" i="37"/>
  <c r="TN2" i="37"/>
  <c r="TO2" i="37"/>
  <c r="TQ2" i="37"/>
  <c r="TS2" i="37"/>
  <c r="TT2" i="37"/>
  <c r="TV2" i="37"/>
  <c r="TW2" i="37"/>
  <c r="UN2" i="37"/>
  <c r="UP2" i="37"/>
  <c r="UQ2" i="37"/>
  <c r="US2" i="37"/>
  <c r="UT2" i="37"/>
  <c r="VK2" i="37"/>
  <c r="VM2" i="37"/>
  <c r="VN2" i="37"/>
  <c r="VP2" i="37"/>
  <c r="VQ2" i="37"/>
  <c r="WH2" i="37"/>
  <c r="WJ2" i="37"/>
  <c r="WK2" i="37"/>
  <c r="WM2" i="37"/>
  <c r="WN2" i="37"/>
  <c r="WP2" i="37"/>
  <c r="WQ2" i="37"/>
  <c r="WS2" i="37"/>
  <c r="WT2" i="37"/>
  <c r="WV2" i="37"/>
  <c r="WW2" i="37"/>
  <c r="WY2" i="37"/>
  <c r="WZ2" i="37"/>
  <c r="XB2" i="37"/>
  <c r="XC2" i="37"/>
  <c r="XE2" i="37"/>
  <c r="XG2" i="37"/>
  <c r="XH2" i="37"/>
  <c r="XJ2" i="37"/>
  <c r="XK2" i="37"/>
  <c r="XM2" i="37"/>
  <c r="XN2" i="37"/>
  <c r="XP2" i="37"/>
  <c r="XQ2" i="37"/>
  <c r="XS2" i="37"/>
  <c r="XT2" i="37"/>
  <c r="XV2" i="37"/>
  <c r="XW2" i="37"/>
  <c r="XY2" i="37"/>
  <c r="XZ2" i="37"/>
  <c r="YB2" i="37"/>
  <c r="YD2" i="37"/>
  <c r="YE2" i="37"/>
  <c r="YG2" i="37"/>
  <c r="YH2" i="37"/>
  <c r="YJ2" i="37"/>
  <c r="YK2" i="37"/>
  <c r="YM2" i="37"/>
  <c r="YN2" i="37"/>
  <c r="YP2" i="37"/>
  <c r="YQ2" i="37"/>
  <c r="YS2" i="37"/>
  <c r="YT2" i="37"/>
  <c r="YV2" i="37"/>
  <c r="YW2" i="37"/>
  <c r="YY2" i="37"/>
  <c r="ZA2" i="37"/>
  <c r="ZB2" i="37"/>
  <c r="ZD2" i="37"/>
  <c r="ZE2" i="37"/>
  <c r="ZG2" i="37"/>
  <c r="ZH2" i="37"/>
  <c r="ZJ2" i="37"/>
  <c r="ZK2" i="37"/>
  <c r="ZM2" i="37"/>
  <c r="ZN2" i="37"/>
  <c r="ZP2" i="37"/>
  <c r="ZQ2" i="37"/>
  <c r="ZS2" i="37"/>
  <c r="ZT2" i="37"/>
  <c r="ZV2" i="37"/>
  <c r="ZX2" i="37"/>
  <c r="ZY2" i="37"/>
  <c r="AAA2" i="37"/>
  <c r="AAB2" i="37"/>
  <c r="AAD2" i="37"/>
  <c r="AAE2" i="37"/>
  <c r="AAG2" i="37"/>
  <c r="AAH2" i="37"/>
  <c r="AAJ2" i="37"/>
  <c r="AAK2" i="37"/>
  <c r="AAM2" i="37"/>
  <c r="AAN2" i="37"/>
  <c r="AAP2" i="37"/>
  <c r="AAQ2" i="37"/>
  <c r="AAS2" i="37"/>
  <c r="AAU2" i="37"/>
  <c r="AAV2" i="37"/>
  <c r="AAX2" i="37"/>
  <c r="AAY2" i="37"/>
  <c r="ABA2" i="37"/>
  <c r="ABB2" i="37"/>
  <c r="ABD2" i="37"/>
  <c r="ABE2" i="37"/>
  <c r="ABG2" i="37"/>
  <c r="ABH2" i="37"/>
  <c r="ABJ2" i="37"/>
  <c r="ABK2" i="37"/>
  <c r="ABM2" i="37"/>
  <c r="ABN2" i="37"/>
  <c r="ABP2" i="37"/>
  <c r="ABR2" i="37"/>
  <c r="ABS2" i="37"/>
  <c r="ABU2" i="37"/>
  <c r="ABV2" i="37"/>
  <c r="ABX2" i="37"/>
  <c r="ABY2" i="37"/>
  <c r="ACA2" i="37"/>
  <c r="ACB2" i="37"/>
  <c r="ACD2" i="37"/>
  <c r="ACE2" i="37"/>
  <c r="ACG2" i="37"/>
  <c r="ACH2" i="37"/>
  <c r="ACJ2" i="37"/>
  <c r="ACK2" i="37"/>
  <c r="ACM2" i="37"/>
  <c r="ACO2" i="37"/>
  <c r="ACP2" i="37"/>
  <c r="ACR2" i="37"/>
  <c r="ACS2" i="37"/>
  <c r="ACU2" i="37"/>
  <c r="ACV2" i="37"/>
  <c r="ACX2" i="37"/>
  <c r="ACY2" i="37"/>
  <c r="ADA2" i="37"/>
  <c r="ADB2" i="37"/>
  <c r="ADD2" i="37"/>
  <c r="ADE2" i="37"/>
  <c r="ADG2" i="37"/>
  <c r="ADH2" i="37"/>
  <c r="ADJ2" i="37"/>
  <c r="ADL2" i="37"/>
  <c r="ADM2" i="37"/>
  <c r="ADO2" i="37"/>
  <c r="ADP2" i="37"/>
  <c r="ADR2" i="37"/>
  <c r="ADS2" i="37"/>
  <c r="ADU2" i="37"/>
  <c r="ADV2" i="37"/>
  <c r="ADX2" i="37"/>
  <c r="ADY2" i="37"/>
  <c r="AEA2" i="37"/>
  <c r="AEB2" i="37"/>
  <c r="AED2" i="37"/>
  <c r="AEE2" i="37"/>
  <c r="AEG2" i="37"/>
  <c r="AEI2" i="37"/>
  <c r="AEJ2" i="37"/>
  <c r="AEL2" i="37"/>
  <c r="AEM2" i="37"/>
  <c r="AEO2" i="37"/>
  <c r="AEP2" i="37"/>
  <c r="AER2" i="37"/>
  <c r="AES2" i="37"/>
  <c r="AEU2" i="37"/>
  <c r="AEV2" i="37"/>
  <c r="AEX2" i="37"/>
  <c r="AEY2" i="37"/>
  <c r="AFA2" i="37"/>
  <c r="AFB2" i="37"/>
  <c r="AFD2" i="37"/>
  <c r="AFF2" i="37"/>
  <c r="AFG2" i="37"/>
  <c r="AFI2" i="37"/>
  <c r="AFJ2" i="37"/>
  <c r="AFL2" i="37"/>
  <c r="AFM2" i="37"/>
  <c r="AFO2" i="37"/>
  <c r="AFP2" i="37"/>
  <c r="AFR2" i="37"/>
  <c r="AFS2" i="37"/>
  <c r="AFU2" i="37"/>
  <c r="AFV2" i="37"/>
  <c r="AFX2" i="37"/>
  <c r="AFY2" i="37"/>
  <c r="AGA2" i="37"/>
  <c r="AGC2" i="37"/>
  <c r="AGD2" i="37"/>
  <c r="AGE2" i="37"/>
  <c r="AGF2" i="37"/>
  <c r="AGG2" i="37"/>
  <c r="AGI2" i="37"/>
  <c r="AGJ2" i="37"/>
  <c r="AGL2" i="37"/>
  <c r="AGM2" i="37"/>
  <c r="AGO2" i="37"/>
  <c r="AGP2" i="37"/>
  <c r="AGR2" i="37"/>
  <c r="AGS2" i="37"/>
  <c r="AGU2" i="37"/>
  <c r="AGV2" i="37"/>
  <c r="AGX2" i="37"/>
  <c r="AGZ2" i="37"/>
  <c r="AHA2" i="37"/>
  <c r="AHB2" i="37"/>
  <c r="AHC2" i="37"/>
  <c r="AHE2" i="37"/>
  <c r="AHF2" i="37"/>
  <c r="AHH2" i="37"/>
  <c r="AHI2" i="37"/>
  <c r="AHK2" i="37"/>
  <c r="AHL2" i="37"/>
  <c r="AHN2" i="37"/>
  <c r="AHO2" i="37"/>
  <c r="AHQ2" i="37"/>
  <c r="AHR2" i="37"/>
  <c r="AHT2" i="37"/>
  <c r="AHV2" i="37"/>
  <c r="AHW2" i="37"/>
  <c r="AHX2" i="37"/>
  <c r="AHY2" i="37"/>
  <c r="AIA2" i="37"/>
  <c r="AIB2" i="37"/>
  <c r="AID2" i="37"/>
  <c r="AIE2" i="37"/>
  <c r="AIG2" i="37"/>
  <c r="AIH2" i="37"/>
  <c r="AIJ2" i="37"/>
  <c r="AIK2" i="37"/>
  <c r="AIM2" i="37"/>
  <c r="AIN2" i="37"/>
  <c r="AIP2" i="37"/>
  <c r="AIR2" i="37"/>
  <c r="AIS2" i="37"/>
  <c r="AIT2" i="37"/>
  <c r="AIU2" i="37"/>
  <c r="AIW2" i="37"/>
  <c r="AIX2" i="37"/>
  <c r="AIZ2" i="37"/>
  <c r="AJA2" i="37"/>
  <c r="AJC2" i="37"/>
  <c r="AJD2" i="37"/>
  <c r="AJF2" i="37"/>
  <c r="AJG2" i="37"/>
  <c r="AJI2" i="37"/>
  <c r="AJJ2" i="37"/>
  <c r="AJL2" i="37"/>
  <c r="AJN2" i="37"/>
  <c r="AJO2" i="37"/>
  <c r="AJP2" i="37"/>
  <c r="AJQ2" i="37"/>
  <c r="AJS2" i="37"/>
  <c r="AJT2" i="37"/>
  <c r="AJV2" i="37"/>
  <c r="AJW2" i="37"/>
  <c r="AJY2" i="37"/>
  <c r="AJZ2" i="37"/>
  <c r="AKB2" i="37"/>
  <c r="AKC2" i="37"/>
  <c r="AKE2" i="37"/>
  <c r="AKF2" i="37"/>
  <c r="AKH2" i="37"/>
  <c r="AKJ2" i="37"/>
  <c r="AKK2" i="37"/>
  <c r="AKL2" i="37"/>
  <c r="AKM2" i="37"/>
  <c r="AKO2" i="37"/>
  <c r="AKP2" i="37"/>
  <c r="AKR2" i="37"/>
  <c r="AKS2" i="37"/>
  <c r="AKU2" i="37"/>
  <c r="AKV2" i="37"/>
  <c r="AKX2" i="37"/>
  <c r="AKY2" i="37"/>
  <c r="ALA2" i="37"/>
  <c r="ALB2" i="37"/>
  <c r="ALD2" i="37"/>
  <c r="ALF2" i="37"/>
  <c r="ALG2" i="37"/>
  <c r="ALH2" i="37"/>
  <c r="ALI2" i="37"/>
  <c r="ALK2" i="37"/>
  <c r="ALL2" i="37"/>
  <c r="ALN2" i="37"/>
  <c r="ALO2" i="37"/>
  <c r="ALQ2" i="37"/>
  <c r="ALR2" i="37"/>
  <c r="ALT2" i="37"/>
  <c r="ALU2" i="37"/>
  <c r="ALW2" i="37"/>
  <c r="ALX2" i="37"/>
  <c r="ALZ2" i="37"/>
  <c r="AMB2" i="37"/>
  <c r="AMC2" i="37"/>
  <c r="AMD2" i="37"/>
  <c r="AME2" i="37"/>
  <c r="AMG2" i="37"/>
  <c r="AMH2" i="37"/>
  <c r="AMJ2" i="37"/>
  <c r="AMK2" i="37"/>
  <c r="AMM2" i="37"/>
  <c r="AMN2" i="37"/>
  <c r="AMP2" i="37"/>
  <c r="AMQ2" i="37"/>
  <c r="AMS2" i="37"/>
  <c r="AMT2" i="37"/>
  <c r="AMV2" i="37"/>
  <c r="AMX2" i="37"/>
  <c r="AMY2" i="37"/>
  <c r="AMZ2" i="37"/>
  <c r="ANA2" i="37"/>
  <c r="ANC2" i="37"/>
  <c r="AND2" i="37"/>
  <c r="ANF2" i="37"/>
  <c r="ANG2" i="37"/>
  <c r="ANI2" i="37"/>
  <c r="ANJ2" i="37"/>
  <c r="ANL2" i="37"/>
  <c r="ANM2" i="37"/>
  <c r="ANO2" i="37"/>
  <c r="ANP2" i="37"/>
  <c r="ANR2" i="37"/>
  <c r="ANT2" i="37"/>
  <c r="ANU2" i="37"/>
  <c r="ANV2" i="37"/>
  <c r="ANW2" i="37"/>
  <c r="ANY2" i="37"/>
  <c r="ANZ2" i="37"/>
  <c r="AOB2" i="37"/>
  <c r="AOC2" i="37"/>
  <c r="AOE2" i="37"/>
  <c r="AOF2" i="37"/>
  <c r="AOH2" i="37"/>
  <c r="AOI2" i="37"/>
  <c r="AOK2" i="37"/>
  <c r="AOL2" i="37"/>
  <c r="AON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T4" i="37"/>
  <c r="QU4" i="37"/>
  <c r="QV4" i="37"/>
  <c r="QW4" i="37"/>
  <c r="QX4" i="37"/>
  <c r="QY4" i="37"/>
  <c r="QZ4" i="37"/>
  <c r="RA4" i="37"/>
  <c r="RB4" i="37"/>
  <c r="RC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O4" i="37"/>
  <c r="AGP4" i="37"/>
  <c r="AGQ4" i="37"/>
  <c r="AGR4" i="37"/>
  <c r="AGS4" i="37"/>
  <c r="AGT4" i="37"/>
  <c r="AGU4" i="37"/>
  <c r="AGV4" i="37"/>
  <c r="AGW4" i="37"/>
  <c r="AGX4" i="37"/>
  <c r="AGZ4" i="37"/>
  <c r="AHA4" i="37"/>
  <c r="AHB4" i="37"/>
  <c r="AHC4" i="37"/>
  <c r="AHD4" i="37"/>
  <c r="AHE4" i="37"/>
  <c r="AHF4" i="37"/>
  <c r="AHG4" i="37"/>
  <c r="AHK4" i="37"/>
  <c r="AHL4" i="37"/>
  <c r="AHM4" i="37"/>
  <c r="AHN4" i="37"/>
  <c r="AHO4" i="37"/>
  <c r="AHQ4" i="37"/>
  <c r="AHR4" i="37"/>
  <c r="AHS4" i="37"/>
  <c r="AHT4" i="37"/>
  <c r="AHV4" i="37"/>
  <c r="AHW4" i="37"/>
  <c r="AHX4" i="37"/>
  <c r="AHY4" i="37"/>
  <c r="AHZ4" i="37"/>
  <c r="AIA4" i="37"/>
  <c r="AIB4" i="37"/>
  <c r="AIC4" i="37"/>
  <c r="AID4" i="37"/>
  <c r="AIG4" i="37"/>
  <c r="AIH4" i="37"/>
  <c r="AII4" i="37"/>
  <c r="AIJ4" i="37"/>
  <c r="AIK4" i="37"/>
  <c r="AIL4" i="37"/>
  <c r="AIM4" i="37"/>
  <c r="AIN4" i="37"/>
  <c r="AIO4" i="37"/>
  <c r="AIP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L5" i="37"/>
  <c r="TN5" i="37"/>
  <c r="TO5" i="37"/>
  <c r="TP5" i="37"/>
  <c r="TQ5" i="37"/>
  <c r="TS5" i="37"/>
  <c r="TT5" i="37"/>
  <c r="TU5" i="37"/>
  <c r="TV5" i="37"/>
  <c r="TW5" i="37"/>
  <c r="TX5" i="37"/>
  <c r="TY5" i="37"/>
  <c r="TZ5" i="37"/>
  <c r="UA5" i="37"/>
  <c r="UB5" i="37"/>
  <c r="UC5" i="37"/>
  <c r="UI5" i="37"/>
  <c r="UK5" i="37"/>
  <c r="UL5" i="37"/>
  <c r="UM5" i="37"/>
  <c r="UN5" i="37"/>
  <c r="UP5" i="37"/>
  <c r="UQ5" i="37"/>
  <c r="UR5" i="37"/>
  <c r="US5" i="37"/>
  <c r="UT5" i="37"/>
  <c r="UU5" i="37"/>
  <c r="UV5" i="37"/>
  <c r="UW5" i="37"/>
  <c r="UX5" i="37"/>
  <c r="UY5" i="37"/>
  <c r="UZ5" i="37"/>
  <c r="VF5" i="37"/>
  <c r="VH5" i="37"/>
  <c r="VI5" i="37"/>
  <c r="VJ5" i="37"/>
  <c r="VK5" i="37"/>
  <c r="VM5" i="37"/>
  <c r="VN5" i="37"/>
  <c r="VO5" i="37"/>
  <c r="VP5" i="37"/>
  <c r="VQ5" i="37"/>
  <c r="VR5" i="37"/>
  <c r="VS5" i="37"/>
  <c r="VT5" i="37"/>
  <c r="VU5" i="37"/>
  <c r="VV5" i="37"/>
  <c r="VW5" i="37"/>
  <c r="VX5" i="37"/>
  <c r="VY5" i="37"/>
  <c r="WC5" i="37"/>
  <c r="WE5" i="37"/>
  <c r="WF5" i="37"/>
  <c r="WG5" i="37"/>
  <c r="WH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AHP4" i="37" l="1"/>
  <c r="L121" i="14"/>
  <c r="AHI4" i="37" s="1"/>
  <c r="M121" i="14"/>
  <c r="AHJ4" i="37" s="1"/>
  <c r="AHH4" i="37"/>
  <c r="N143" i="14"/>
  <c r="O143" i="14"/>
  <c r="UD5" i="37"/>
  <c r="N144" i="14"/>
  <c r="O144" i="14"/>
  <c r="VC5" i="37" s="1"/>
  <c r="VA5" i="37"/>
  <c r="K120" i="14"/>
  <c r="K142" i="14"/>
  <c r="J142" i="14"/>
  <c r="S104" i="14"/>
  <c r="O145" i="14"/>
  <c r="M122" i="14"/>
  <c r="QQ4" i="37"/>
  <c r="M100" i="14"/>
  <c r="PF26" i="37"/>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I38" i="3"/>
  <c r="BV2" i="37" s="1"/>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W2" i="37"/>
  <c r="BX2" i="37"/>
  <c r="BY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TM4" i="37" l="1"/>
  <c r="L142" i="14"/>
  <c r="TF5" i="37" s="1"/>
  <c r="TD5" i="37"/>
  <c r="UF5" i="37"/>
  <c r="T104" i="14"/>
  <c r="P143" i="14"/>
  <c r="UG5" i="37" s="1"/>
  <c r="UE5" i="37"/>
  <c r="L120" i="14"/>
  <c r="AGM4" i="37" s="1"/>
  <c r="M120" i="14"/>
  <c r="AGL4" i="37"/>
  <c r="X122" i="14"/>
  <c r="AIQ4" i="37" s="1"/>
  <c r="AIF4" i="37"/>
  <c r="P145" i="14"/>
  <c r="VZ5" i="37"/>
  <c r="P144" i="14"/>
  <c r="VB5" i="37"/>
  <c r="X121" i="14"/>
  <c r="AHU4" i="37" s="1"/>
  <c r="M142" i="14"/>
  <c r="TE5" i="37"/>
  <c r="X100" i="14"/>
  <c r="RD4" i="37" s="1"/>
  <c r="QS4" i="37"/>
  <c r="BAV2" i="37"/>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S21" i="37"/>
  <c r="CZT21" i="37"/>
  <c r="CZU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B6" i="6"/>
  <c r="B5" i="19"/>
  <c r="C5" i="14"/>
  <c r="C5" i="3"/>
  <c r="C11" i="36"/>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Q145" i="14" l="1"/>
  <c r="WA5" i="37"/>
  <c r="TN4" i="37"/>
  <c r="Q143" i="14"/>
  <c r="X120" i="14"/>
  <c r="AGY4" i="37" s="1"/>
  <c r="AGN4" i="37"/>
  <c r="Q144" i="14"/>
  <c r="VD5" i="37"/>
  <c r="U104" i="14"/>
  <c r="V104" i="14" s="1"/>
  <c r="N142" i="14"/>
  <c r="O142" i="14" s="1"/>
  <c r="TI5" i="37" s="1"/>
  <c r="TG5" i="37"/>
  <c r="ANS3" i="37"/>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TP4" i="37" l="1"/>
  <c r="S143" i="14"/>
  <c r="UH5" i="37"/>
  <c r="W104" i="14"/>
  <c r="TQ4" i="37" s="1"/>
  <c r="TO4" i="37"/>
  <c r="S144" i="14"/>
  <c r="VE5" i="37"/>
  <c r="S145" i="14"/>
  <c r="WB5" i="37"/>
  <c r="P142" i="14"/>
  <c r="TH5" i="37"/>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P492" i="3"/>
  <c r="GY18" i="37" s="1"/>
  <c r="Q492" i="3"/>
  <c r="GZ18" i="37" s="1"/>
  <c r="S492" i="3"/>
  <c r="T492" i="3"/>
  <c r="HC18" i="37" s="1"/>
  <c r="V492" i="3"/>
  <c r="HE18" i="37" s="1"/>
  <c r="W492" i="3"/>
  <c r="HF18" i="37" s="1"/>
  <c r="Y492" i="3"/>
  <c r="HH18" i="37" s="1"/>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T464" i="3"/>
  <c r="V464" i="3"/>
  <c r="W464" i="3"/>
  <c r="Y464"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L352" i="3"/>
  <c r="GU13" i="37" s="1"/>
  <c r="M352" i="3"/>
  <c r="GV13" i="37" s="1"/>
  <c r="N352" i="3"/>
  <c r="P352" i="3"/>
  <c r="GY13" i="37" s="1"/>
  <c r="Q352" i="3"/>
  <c r="GZ13" i="37" s="1"/>
  <c r="S352" i="3"/>
  <c r="HB13" i="37" s="1"/>
  <c r="T352" i="3"/>
  <c r="HC13" i="37" s="1"/>
  <c r="V352" i="3"/>
  <c r="HE13" i="37" s="1"/>
  <c r="W352" i="3"/>
  <c r="HF13" i="37" s="1"/>
  <c r="Y352" i="3"/>
  <c r="HH13" i="37" s="1"/>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L324" i="3"/>
  <c r="GU12" i="37" s="1"/>
  <c r="M324" i="3"/>
  <c r="N324" i="3"/>
  <c r="GW12" i="37" s="1"/>
  <c r="P324" i="3"/>
  <c r="Q324" i="3"/>
  <c r="GZ12" i="37" s="1"/>
  <c r="S324" i="3"/>
  <c r="HB12" i="37" s="1"/>
  <c r="T324" i="3"/>
  <c r="HC12" i="37" s="1"/>
  <c r="V324" i="3"/>
  <c r="HE12" i="37" s="1"/>
  <c r="W324" i="3"/>
  <c r="HF12" i="37" s="1"/>
  <c r="Y324" i="3"/>
  <c r="HH12" i="37" s="1"/>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I246" i="3"/>
  <c r="KV9" i="37" s="1"/>
  <c r="L246" i="3"/>
  <c r="KY9" i="37" s="1"/>
  <c r="O246" i="3"/>
  <c r="LB9" i="37" s="1"/>
  <c r="R246" i="3"/>
  <c r="LE9" i="37" s="1"/>
  <c r="U246" i="3"/>
  <c r="LH9" i="37" s="1"/>
  <c r="X246" i="3"/>
  <c r="LK9" i="37" s="1"/>
  <c r="I247" i="3"/>
  <c r="LT9" i="37" s="1"/>
  <c r="L247" i="3"/>
  <c r="LW9" i="37" s="1"/>
  <c r="O247" i="3"/>
  <c r="LZ9" i="37" s="1"/>
  <c r="R247" i="3"/>
  <c r="MC9" i="37" s="1"/>
  <c r="U247" i="3"/>
  <c r="MF9" i="37" s="1"/>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L206" i="3"/>
  <c r="BY8" i="37" s="1"/>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L212" i="3"/>
  <c r="GU8" i="37" s="1"/>
  <c r="M212" i="3"/>
  <c r="GV8" i="37" s="1"/>
  <c r="N212" i="3"/>
  <c r="GW8" i="37" s="1"/>
  <c r="P212" i="3"/>
  <c r="GY8" i="37" s="1"/>
  <c r="Q212" i="3"/>
  <c r="GZ8" i="37" s="1"/>
  <c r="S212" i="3"/>
  <c r="HB8" i="37" s="1"/>
  <c r="T212" i="3"/>
  <c r="HC8" i="37" s="1"/>
  <c r="V212" i="3"/>
  <c r="HE8" i="37" s="1"/>
  <c r="W212" i="3"/>
  <c r="HF8" i="37" s="1"/>
  <c r="Y212" i="3"/>
  <c r="HH8" i="37" s="1"/>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L184" i="3"/>
  <c r="GU7" i="37" s="1"/>
  <c r="M184" i="3"/>
  <c r="N184" i="3"/>
  <c r="GW7" i="37" s="1"/>
  <c r="P184" i="3"/>
  <c r="GY7" i="37" s="1"/>
  <c r="Q184" i="3"/>
  <c r="GZ7" i="37" s="1"/>
  <c r="S184" i="3"/>
  <c r="HB7" i="37" s="1"/>
  <c r="T184" i="3"/>
  <c r="HC7" i="37" s="1"/>
  <c r="V184" i="3"/>
  <c r="HE7" i="37" s="1"/>
  <c r="W184" i="3"/>
  <c r="HF7" i="37" s="1"/>
  <c r="Y184" i="3"/>
  <c r="HH7" i="37" s="1"/>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Y153" i="3"/>
  <c r="EW6" i="37" s="1"/>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Y156" i="3"/>
  <c r="HH6" i="37" s="1"/>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K125" i="3"/>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J128" i="3"/>
  <c r="GS5" i="37" s="1"/>
  <c r="K128" i="3"/>
  <c r="GT5" i="37" s="1"/>
  <c r="M128" i="3"/>
  <c r="N128" i="3"/>
  <c r="P128" i="3"/>
  <c r="GY5" i="37" s="1"/>
  <c r="Q128" i="3"/>
  <c r="GZ5" i="37" s="1"/>
  <c r="S128" i="3"/>
  <c r="HB5" i="37" s="1"/>
  <c r="T128" i="3"/>
  <c r="HC5" i="37" s="1"/>
  <c r="V128" i="3"/>
  <c r="HE5" i="37" s="1"/>
  <c r="W128" i="3"/>
  <c r="HF5" i="37" s="1"/>
  <c r="Y128" i="3"/>
  <c r="HH5" i="37" s="1"/>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J100" i="3"/>
  <c r="GS4" i="37" s="1"/>
  <c r="K100" i="3"/>
  <c r="M100" i="3"/>
  <c r="GV4" i="37" s="1"/>
  <c r="N100" i="3"/>
  <c r="GW4" i="37" s="1"/>
  <c r="P100" i="3"/>
  <c r="GY4" i="37" s="1"/>
  <c r="Q100" i="3"/>
  <c r="GZ4" i="37" s="1"/>
  <c r="S100" i="3"/>
  <c r="HB4" i="37" s="1"/>
  <c r="T100" i="3"/>
  <c r="V100" i="3"/>
  <c r="HE4" i="37" s="1"/>
  <c r="W100" i="3"/>
  <c r="HF4" i="37" s="1"/>
  <c r="Y100"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G69" i="3"/>
  <c r="EE3" i="37" s="1"/>
  <c r="H69" i="3"/>
  <c r="EF3" i="37" s="1"/>
  <c r="J69" i="3"/>
  <c r="EH3" i="37" s="1"/>
  <c r="K69" i="3"/>
  <c r="EI3" i="37" s="1"/>
  <c r="M69" i="3"/>
  <c r="EK3" i="37" s="1"/>
  <c r="N69" i="3"/>
  <c r="EL3" i="37" s="1"/>
  <c r="P69" i="3"/>
  <c r="EN3" i="37" s="1"/>
  <c r="Q69" i="3"/>
  <c r="EO3" i="37" s="1"/>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J465" i="3" l="1"/>
  <c r="HN17" i="37" s="1"/>
  <c r="I100" i="3"/>
  <c r="GR4" i="37" s="1"/>
  <c r="R100" i="3"/>
  <c r="HA4" i="37" s="1"/>
  <c r="I128" i="3"/>
  <c r="GR5" i="37" s="1"/>
  <c r="VG5" i="37"/>
  <c r="X144" i="14"/>
  <c r="VL5" i="37" s="1"/>
  <c r="W381" i="3"/>
  <c r="IA14" i="37" s="1"/>
  <c r="K325" i="3"/>
  <c r="HO12" i="37" s="1"/>
  <c r="X143" i="14"/>
  <c r="UO5" i="37" s="1"/>
  <c r="UJ5" i="37"/>
  <c r="WD5" i="37"/>
  <c r="X145" i="14"/>
  <c r="WI5" i="37" s="1"/>
  <c r="X104" i="14"/>
  <c r="TR4" i="37" s="1"/>
  <c r="Q142" i="14"/>
  <c r="TJ5" i="37"/>
  <c r="O408" i="3"/>
  <c r="GX15" i="37" s="1"/>
  <c r="J157" i="3"/>
  <c r="HN6" i="37" s="1"/>
  <c r="S465" i="3"/>
  <c r="HW17" i="37" s="1"/>
  <c r="H353" i="3"/>
  <c r="HL13" i="37" s="1"/>
  <c r="R545" i="3"/>
  <c r="EP20" i="37" s="1"/>
  <c r="I408" i="3"/>
  <c r="GR15" i="37" s="1"/>
  <c r="U240" i="3"/>
  <c r="HD9" i="37" s="1"/>
  <c r="I380" i="3"/>
  <c r="GR14" i="37" s="1"/>
  <c r="S129" i="3"/>
  <c r="HW5" i="37" s="1"/>
  <c r="EQ5" i="37"/>
  <c r="O156" i="3"/>
  <c r="GX6" i="37" s="1"/>
  <c r="FH6" i="37"/>
  <c r="O153" i="3"/>
  <c r="CB6" i="37"/>
  <c r="G269" i="3"/>
  <c r="HK10" i="37" s="1"/>
  <c r="GP10" i="37"/>
  <c r="F381" i="3"/>
  <c r="HJ14" i="37" s="1"/>
  <c r="GO14" i="37"/>
  <c r="I72" i="3"/>
  <c r="GR3" i="37" s="1"/>
  <c r="FB3" i="37"/>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L391" i="3"/>
  <c r="KY14" i="37"/>
  <c r="Q409" i="3"/>
  <c r="HU15" i="37" s="1"/>
  <c r="GZ15" i="37"/>
  <c r="H409" i="3"/>
  <c r="HL15" i="37" s="1"/>
  <c r="GQ15" i="37"/>
  <c r="Z415" i="3"/>
  <c r="LZ15" i="37"/>
  <c r="HG17" i="37"/>
  <c r="GL17" i="37"/>
  <c r="W521" i="3"/>
  <c r="IA19" i="37" s="1"/>
  <c r="HF19" i="37"/>
  <c r="K521" i="3"/>
  <c r="HO19" i="37" s="1"/>
  <c r="GT19" i="37"/>
  <c r="I520" i="3"/>
  <c r="GR19" i="37" s="1"/>
  <c r="FB19" i="37"/>
  <c r="N521" i="3"/>
  <c r="HR19" i="37" s="1"/>
  <c r="EL19" i="37"/>
  <c r="R559" i="3"/>
  <c r="MC20" i="37"/>
  <c r="U576" i="3"/>
  <c r="HD21" i="37" s="1"/>
  <c r="FN21" i="37"/>
  <c r="H577" i="3"/>
  <c r="HL21" i="37" s="1"/>
  <c r="EF21" i="37"/>
  <c r="H101" i="3"/>
  <c r="HL4" i="37" s="1"/>
  <c r="GQ4" i="37"/>
  <c r="X97" i="3"/>
  <c r="L97" i="3"/>
  <c r="EJ4" i="37" s="1"/>
  <c r="CT4"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P325" i="3"/>
  <c r="HT12" i="37" s="1"/>
  <c r="GY12" i="37"/>
  <c r="H325" i="3"/>
  <c r="HL12" i="37" s="1"/>
  <c r="EF12" i="37"/>
  <c r="U321" i="3"/>
  <c r="ES12" i="37" s="1"/>
  <c r="CH12" i="37"/>
  <c r="K353" i="3"/>
  <c r="HO13" i="37" s="1"/>
  <c r="EI13" i="37"/>
  <c r="I349" i="3"/>
  <c r="EG13" i="37" s="1"/>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L69" i="3"/>
  <c r="EJ3" i="37" s="1"/>
  <c r="CT3" i="37"/>
  <c r="X128" i="3"/>
  <c r="HG5" i="37" s="1"/>
  <c r="FQ5" i="37"/>
  <c r="U156" i="3"/>
  <c r="HD6" i="37" s="1"/>
  <c r="FN6" i="37"/>
  <c r="G73" i="3"/>
  <c r="HK3" i="37" s="1"/>
  <c r="GP3" i="37"/>
  <c r="U83" i="3"/>
  <c r="ND3" i="37"/>
  <c r="X100" i="3"/>
  <c r="HG4" i="37" s="1"/>
  <c r="FQ4" i="37"/>
  <c r="U128" i="3"/>
  <c r="HD5" i="37" s="1"/>
  <c r="FN5" i="37"/>
  <c r="H129" i="3"/>
  <c r="HL5" i="37" s="1"/>
  <c r="EF5" i="37"/>
  <c r="N157" i="3"/>
  <c r="HR6" i="37" s="1"/>
  <c r="GW6" i="37"/>
  <c r="R156" i="3"/>
  <c r="HA6" i="37" s="1"/>
  <c r="FK6" i="37"/>
  <c r="K241" i="3"/>
  <c r="HO9" i="37" s="1"/>
  <c r="GT9" i="37"/>
  <c r="I240" i="3"/>
  <c r="FB9" i="37"/>
  <c r="R296" i="3"/>
  <c r="HA11" i="37" s="1"/>
  <c r="FK11" i="37"/>
  <c r="R324" i="3"/>
  <c r="HA12" i="37" s="1"/>
  <c r="FK12" i="37"/>
  <c r="Q353" i="3"/>
  <c r="HU13" i="37" s="1"/>
  <c r="F353" i="3"/>
  <c r="HJ13" i="37" s="1"/>
  <c r="GO13" i="37"/>
  <c r="U352" i="3"/>
  <c r="FN13" i="37"/>
  <c r="U349" i="3"/>
  <c r="ES13" i="37" s="1"/>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L576" i="3"/>
  <c r="GU21" i="37" s="1"/>
  <c r="FE21" i="37"/>
  <c r="X72" i="3"/>
  <c r="HG3" i="37" s="1"/>
  <c r="FQ3" i="37"/>
  <c r="N129" i="3"/>
  <c r="HR5" i="37" s="1"/>
  <c r="GW5" i="37"/>
  <c r="X268" i="3"/>
  <c r="HG10" i="37" s="1"/>
  <c r="FQ10" i="37"/>
  <c r="O296" i="3"/>
  <c r="GX11" i="37" s="1"/>
  <c r="FH11" i="37"/>
  <c r="N353" i="3"/>
  <c r="HR13" i="37" s="1"/>
  <c r="GW13" i="37"/>
  <c r="K73" i="3"/>
  <c r="HO3" i="37" s="1"/>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X559" i="3"/>
  <c r="LK20" i="37"/>
  <c r="I576" i="3"/>
  <c r="GR21" i="37" s="1"/>
  <c r="FB21" i="37"/>
  <c r="R125" i="3"/>
  <c r="EP5" i="37" s="1"/>
  <c r="CE5" i="37"/>
  <c r="M325" i="3"/>
  <c r="HQ12" i="37" s="1"/>
  <c r="GV12" i="37"/>
  <c r="T381" i="3"/>
  <c r="HX14" i="37" s="1"/>
  <c r="ER14" i="37"/>
  <c r="Z71" i="3"/>
  <c r="GN3" i="37" s="1"/>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GR17" i="37"/>
  <c r="FW17" i="37"/>
  <c r="H493" i="3"/>
  <c r="HL18" i="37" s="1"/>
  <c r="GQ18" i="37"/>
  <c r="L548" i="3"/>
  <c r="GU20" i="37" s="1"/>
  <c r="FE20" i="37"/>
  <c r="U100" i="3"/>
  <c r="HD4" i="37" s="1"/>
  <c r="FN4" i="37"/>
  <c r="U153" i="3"/>
  <c r="ES6" i="37" s="1"/>
  <c r="DC6" i="37"/>
  <c r="X265" i="3"/>
  <c r="EV10" i="37" s="1"/>
  <c r="CK10" i="37"/>
  <c r="O324" i="3"/>
  <c r="GX12" i="37" s="1"/>
  <c r="FH12" i="37"/>
  <c r="U377" i="3"/>
  <c r="ES14" i="37" s="1"/>
  <c r="CH14" i="37"/>
  <c r="N73" i="3"/>
  <c r="HR3" i="37" s="1"/>
  <c r="GW3" i="37"/>
  <c r="M73" i="3"/>
  <c r="HQ3" i="37" s="1"/>
  <c r="GV3" i="37"/>
  <c r="S73" i="3"/>
  <c r="HW3" i="37" s="1"/>
  <c r="EQ3" i="37"/>
  <c r="X69" i="3"/>
  <c r="EV3" i="37" s="1"/>
  <c r="DF3" i="37"/>
  <c r="L72" i="3"/>
  <c r="GU3" i="37" s="1"/>
  <c r="O72" i="3"/>
  <c r="GX3" i="37" s="1"/>
  <c r="FH3" i="37"/>
  <c r="K101" i="3"/>
  <c r="HO4" i="37" s="1"/>
  <c r="GT4" i="37"/>
  <c r="L100" i="3"/>
  <c r="GU4" i="37" s="1"/>
  <c r="FE4" i="37"/>
  <c r="U97" i="3"/>
  <c r="ES4" i="37" s="1"/>
  <c r="DC4" i="37"/>
  <c r="O97" i="3"/>
  <c r="EM4" i="37" s="1"/>
  <c r="CB4" i="37"/>
  <c r="I111" i="3"/>
  <c r="MR4" i="37"/>
  <c r="I156" i="3"/>
  <c r="GR6" i="37" s="1"/>
  <c r="J185" i="3"/>
  <c r="HN7" i="37" s="1"/>
  <c r="EH7" i="37"/>
  <c r="R212" i="3"/>
  <c r="HA8" i="37" s="1"/>
  <c r="FK8" i="37"/>
  <c r="Y241" i="3"/>
  <c r="IC9" i="37" s="1"/>
  <c r="HH9" i="37"/>
  <c r="I237" i="3"/>
  <c r="EG9" i="37" s="1"/>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FQ17" i="37"/>
  <c r="V465" i="3"/>
  <c r="HZ17" i="37" s="1"/>
  <c r="ET17" i="37"/>
  <c r="X461" i="3"/>
  <c r="EV17" i="37" s="1"/>
  <c r="CK17" i="37"/>
  <c r="R475" i="3"/>
  <c r="NA17" i="37"/>
  <c r="X492" i="3"/>
  <c r="HG18" i="37" s="1"/>
  <c r="FQ18" i="37"/>
  <c r="O520" i="3"/>
  <c r="GX19" i="37" s="1"/>
  <c r="FH19" i="37"/>
  <c r="I548" i="3"/>
  <c r="GR20" i="37" s="1"/>
  <c r="FB20" i="37"/>
  <c r="G129" i="3"/>
  <c r="HK5" i="37" s="1"/>
  <c r="EE5" i="37"/>
  <c r="I184" i="3"/>
  <c r="GR7" i="37" s="1"/>
  <c r="FB7" i="37"/>
  <c r="N297" i="3"/>
  <c r="HR11" i="37" s="1"/>
  <c r="GW11" i="37"/>
  <c r="R352" i="3"/>
  <c r="HA13" i="37" s="1"/>
  <c r="FK13" i="37"/>
  <c r="U380" i="3"/>
  <c r="HD14" i="37" s="1"/>
  <c r="FN14" i="37"/>
  <c r="U72" i="3"/>
  <c r="HD3" i="37" s="1"/>
  <c r="FN3" i="37"/>
  <c r="Y101" i="3"/>
  <c r="IC4" i="37" s="1"/>
  <c r="HH4" i="37"/>
  <c r="T101" i="3"/>
  <c r="HX4" i="37" s="1"/>
  <c r="HC4" i="37"/>
  <c r="H157" i="3"/>
  <c r="HL6" i="37" s="1"/>
  <c r="GQ6" i="37"/>
  <c r="W157" i="3"/>
  <c r="IA6" i="37" s="1"/>
  <c r="EU6" i="37"/>
  <c r="K157" i="3"/>
  <c r="HO6" i="37" s="1"/>
  <c r="EI6" i="37"/>
  <c r="U184" i="3"/>
  <c r="HD7" i="37" s="1"/>
  <c r="FN7" i="37"/>
  <c r="O212" i="3"/>
  <c r="GX8" i="37" s="1"/>
  <c r="FH8" i="37"/>
  <c r="X240" i="3"/>
  <c r="HG9" i="37" s="1"/>
  <c r="S241" i="3"/>
  <c r="HW9" i="37" s="1"/>
  <c r="EQ9" i="37"/>
  <c r="L268" i="3"/>
  <c r="GU10" i="37" s="1"/>
  <c r="FE10" i="37"/>
  <c r="I321" i="3"/>
  <c r="EG12" i="37" s="1"/>
  <c r="CQ12" i="37"/>
  <c r="I335" i="3"/>
  <c r="L335" i="3"/>
  <c r="KY12" i="37"/>
  <c r="U436" i="3"/>
  <c r="HD16" i="37" s="1"/>
  <c r="FN16" i="37"/>
  <c r="O464" i="3"/>
  <c r="F465" i="3"/>
  <c r="HJ17" i="37" s="1"/>
  <c r="U464" i="3"/>
  <c r="FN17" i="37"/>
  <c r="T465" i="3"/>
  <c r="HX17" i="37" s="1"/>
  <c r="ER17" i="37"/>
  <c r="F493" i="3"/>
  <c r="HJ18" i="37" s="1"/>
  <c r="O492" i="3"/>
  <c r="GX18" i="37" s="1"/>
  <c r="U492" i="3"/>
  <c r="HD18" i="37" s="1"/>
  <c r="FN18" i="37"/>
  <c r="T493" i="3"/>
  <c r="HX18" i="37" s="1"/>
  <c r="ER18" i="37"/>
  <c r="L520" i="3"/>
  <c r="GU19" i="37" s="1"/>
  <c r="FE19" i="37"/>
  <c r="U559" i="3"/>
  <c r="MF20" i="37"/>
  <c r="X576" i="3"/>
  <c r="HG21" i="37" s="1"/>
  <c r="FQ21" i="37"/>
  <c r="V73" i="3"/>
  <c r="HZ3" i="37" s="1"/>
  <c r="X83" i="3"/>
  <c r="I461" i="3"/>
  <c r="EG17" i="37" s="1"/>
  <c r="CQ17" i="37"/>
  <c r="G465" i="3"/>
  <c r="HK17" i="37" s="1"/>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X157" i="3"/>
  <c r="IB6"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Z72" i="3" s="1"/>
  <c r="HI3" i="37" s="1"/>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R83" i="3"/>
  <c r="I69" i="3"/>
  <c r="Q73" i="3"/>
  <c r="HU3" i="37" s="1"/>
  <c r="L83" i="3"/>
  <c r="F73" i="3"/>
  <c r="HJ3" i="37" s="1"/>
  <c r="Z67" i="3"/>
  <c r="DH3" i="37" s="1"/>
  <c r="Z80" i="3"/>
  <c r="Z95" i="3"/>
  <c r="DH4" i="37" s="1"/>
  <c r="N101" i="3"/>
  <c r="HR4" i="37" s="1"/>
  <c r="F101" i="3"/>
  <c r="HJ4" i="37" s="1"/>
  <c r="L101" i="3"/>
  <c r="HP4" i="37" s="1"/>
  <c r="Z109" i="3"/>
  <c r="M101" i="3"/>
  <c r="HQ4" i="37" s="1"/>
  <c r="R111" i="3"/>
  <c r="Z94" i="3"/>
  <c r="CM4" i="37" s="1"/>
  <c r="L111" i="3"/>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X213" i="3"/>
  <c r="IB8" i="37" s="1"/>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F325" i="3"/>
  <c r="HJ12" i="37" s="1"/>
  <c r="Z333" i="3"/>
  <c r="G325" i="3"/>
  <c r="HK12" i="37" s="1"/>
  <c r="W325" i="3"/>
  <c r="IA12" i="37" s="1"/>
  <c r="N325" i="3"/>
  <c r="HR12" i="37" s="1"/>
  <c r="R335" i="3"/>
  <c r="J325" i="3"/>
  <c r="HN12" i="37" s="1"/>
  <c r="U325" i="3"/>
  <c r="HY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X409" i="3"/>
  <c r="IB15"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X465" i="3"/>
  <c r="IB17"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I577" i="3"/>
  <c r="HM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O493" i="3"/>
  <c r="HS18" i="37" s="1"/>
  <c r="Z518" i="3"/>
  <c r="FS19" i="37" s="1"/>
  <c r="R520" i="3"/>
  <c r="HA19" i="37" s="1"/>
  <c r="Z547" i="3"/>
  <c r="GN20" i="37" s="1"/>
  <c r="Z406" i="3"/>
  <c r="FS15" i="37" s="1"/>
  <c r="R408" i="3"/>
  <c r="Z434" i="3"/>
  <c r="FS16" i="37" s="1"/>
  <c r="R436" i="3"/>
  <c r="Z463" i="3"/>
  <c r="I531" i="3"/>
  <c r="Z542" i="3"/>
  <c r="CM20" i="37" s="1"/>
  <c r="I559" i="3"/>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O549" i="3"/>
  <c r="HS20" i="37" s="1"/>
  <c r="G601" i="3"/>
  <c r="H601" i="3"/>
  <c r="J601" i="3"/>
  <c r="K601" i="3"/>
  <c r="M601" i="3"/>
  <c r="N601" i="3"/>
  <c r="P601" i="3"/>
  <c r="Q601" i="3"/>
  <c r="S601" i="3"/>
  <c r="T601" i="3"/>
  <c r="V601" i="3"/>
  <c r="W601" i="3"/>
  <c r="Y601" i="3"/>
  <c r="F601"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KH2" i="37"/>
  <c r="T28" i="3"/>
  <c r="KI2" i="37" s="1"/>
  <c r="V28" i="3"/>
  <c r="KK2" i="37" s="1"/>
  <c r="W28" i="3"/>
  <c r="KL2" i="37" s="1"/>
  <c r="Y28" i="3"/>
  <c r="KN2" i="37" s="1"/>
  <c r="G41" i="3"/>
  <c r="EE2" i="37" s="1"/>
  <c r="H41" i="3"/>
  <c r="EF2" i="37" s="1"/>
  <c r="J41" i="3"/>
  <c r="EH2" i="37" s="1"/>
  <c r="K41" i="3"/>
  <c r="EI2" i="37" s="1"/>
  <c r="M41" i="3"/>
  <c r="EK2" i="37" s="1"/>
  <c r="N41" i="3"/>
  <c r="EL2" i="37" s="1"/>
  <c r="P41" i="3"/>
  <c r="EN2" i="37" s="1"/>
  <c r="Q41" i="3"/>
  <c r="EO2" i="37" s="1"/>
  <c r="S41" i="3"/>
  <c r="EQ2" i="37" s="1"/>
  <c r="ER2" i="37"/>
  <c r="V41" i="3"/>
  <c r="ET2" i="37" s="1"/>
  <c r="W41" i="3"/>
  <c r="EU2" i="37" s="1"/>
  <c r="Y41" i="3"/>
  <c r="EW2" i="37" s="1"/>
  <c r="Z750" i="14"/>
  <c r="Z751" i="14"/>
  <c r="Z752" i="14"/>
  <c r="Z753" i="14"/>
  <c r="Z754" i="14"/>
  <c r="Z755" i="14"/>
  <c r="Z756" i="14"/>
  <c r="Z757" i="14"/>
  <c r="Z758" i="14"/>
  <c r="Z759" i="14"/>
  <c r="Z760" i="14"/>
  <c r="Z761" i="14"/>
  <c r="Z762" i="14"/>
  <c r="Z763" i="14"/>
  <c r="Z764" i="14"/>
  <c r="Z712" i="14"/>
  <c r="Z713" i="14"/>
  <c r="Z714" i="14"/>
  <c r="Z715" i="14"/>
  <c r="Z716" i="14"/>
  <c r="Z717" i="14"/>
  <c r="Z718" i="14"/>
  <c r="Z719" i="14"/>
  <c r="Z720" i="14"/>
  <c r="Z721" i="14"/>
  <c r="Z722" i="14"/>
  <c r="Z723" i="14"/>
  <c r="Z724" i="14"/>
  <c r="Z725" i="14"/>
  <c r="Z726" i="14"/>
  <c r="Z674" i="14"/>
  <c r="Z675" i="14"/>
  <c r="Z676" i="14"/>
  <c r="Z677" i="14"/>
  <c r="Z678" i="14"/>
  <c r="Z679" i="14"/>
  <c r="Z680" i="14"/>
  <c r="Z681" i="14"/>
  <c r="Z682" i="14"/>
  <c r="Z683" i="14"/>
  <c r="Z684" i="14"/>
  <c r="Z685" i="14"/>
  <c r="Z686" i="14"/>
  <c r="Z687" i="14"/>
  <c r="Z688" i="14"/>
  <c r="Z636" i="14"/>
  <c r="Z637" i="14"/>
  <c r="Z638" i="14"/>
  <c r="Z639" i="14"/>
  <c r="Z640" i="14"/>
  <c r="Z641" i="14"/>
  <c r="Z642" i="14"/>
  <c r="Z643" i="14"/>
  <c r="Z644" i="14"/>
  <c r="Z645" i="14"/>
  <c r="Z646" i="14"/>
  <c r="Z647" i="14"/>
  <c r="Z648" i="14"/>
  <c r="Z649" i="14"/>
  <c r="Z650" i="14"/>
  <c r="Z598" i="14"/>
  <c r="Z599" i="14"/>
  <c r="Z600" i="14"/>
  <c r="Z601" i="14"/>
  <c r="Z602" i="14"/>
  <c r="Z603" i="14"/>
  <c r="Z604" i="14"/>
  <c r="Z605" i="14"/>
  <c r="Z606" i="14"/>
  <c r="Z607" i="14"/>
  <c r="Z608" i="14"/>
  <c r="Z609" i="14"/>
  <c r="Z610" i="14"/>
  <c r="Z611" i="14"/>
  <c r="Z612" i="14"/>
  <c r="Z560" i="14"/>
  <c r="Z561" i="14"/>
  <c r="Z562" i="14"/>
  <c r="Z563" i="14"/>
  <c r="Z564" i="14"/>
  <c r="Z565" i="14"/>
  <c r="Z566" i="14"/>
  <c r="Z567" i="14"/>
  <c r="Z568" i="14"/>
  <c r="Z569" i="14"/>
  <c r="Z570" i="14"/>
  <c r="Z571" i="14"/>
  <c r="Z572" i="14"/>
  <c r="Z573" i="14"/>
  <c r="Z574" i="14"/>
  <c r="Z522" i="14"/>
  <c r="Z523" i="14"/>
  <c r="Z524" i="14"/>
  <c r="Z525" i="14"/>
  <c r="Z526" i="14"/>
  <c r="Z527" i="14"/>
  <c r="Z528" i="14"/>
  <c r="Z529" i="14"/>
  <c r="Z530" i="14"/>
  <c r="Z531" i="14"/>
  <c r="Z532" i="14"/>
  <c r="Z533" i="14"/>
  <c r="Z534" i="14"/>
  <c r="Z535" i="14"/>
  <c r="Z536" i="14"/>
  <c r="Z484" i="14"/>
  <c r="Z485" i="14"/>
  <c r="Z486" i="14"/>
  <c r="Z487" i="14"/>
  <c r="Z488" i="14"/>
  <c r="Z489" i="14"/>
  <c r="Z490" i="14"/>
  <c r="Z491" i="14"/>
  <c r="Z492" i="14"/>
  <c r="Z493" i="14"/>
  <c r="Z494" i="14"/>
  <c r="Z495" i="14"/>
  <c r="Z496" i="14"/>
  <c r="Z497" i="14"/>
  <c r="Z498" i="14"/>
  <c r="Z446" i="14"/>
  <c r="Z447" i="14"/>
  <c r="Z448" i="14"/>
  <c r="Z449" i="14"/>
  <c r="Z450" i="14"/>
  <c r="Z451" i="14"/>
  <c r="Z452" i="14"/>
  <c r="Z453" i="14"/>
  <c r="Z454" i="14"/>
  <c r="Z455" i="14"/>
  <c r="Z456" i="14"/>
  <c r="Z457" i="14"/>
  <c r="Z458" i="14"/>
  <c r="Z459" i="14"/>
  <c r="Z460"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Z256" i="14"/>
  <c r="Z257" i="14"/>
  <c r="Z258" i="14"/>
  <c r="Z259" i="14"/>
  <c r="Z260" i="14"/>
  <c r="Z261" i="14"/>
  <c r="Z262" i="14"/>
  <c r="Z263" i="14"/>
  <c r="Z264" i="14"/>
  <c r="Z265" i="14"/>
  <c r="Z266" i="14"/>
  <c r="Z267" i="14"/>
  <c r="Z268" i="14"/>
  <c r="Z269" i="14"/>
  <c r="Z270" i="14"/>
  <c r="Z218" i="14"/>
  <c r="Z219" i="14"/>
  <c r="Z220" i="14"/>
  <c r="Z221" i="14"/>
  <c r="Z222" i="14"/>
  <c r="Z223" i="14"/>
  <c r="Z224" i="14"/>
  <c r="Z225" i="14"/>
  <c r="Z226" i="14"/>
  <c r="Z227" i="14"/>
  <c r="Z228" i="14"/>
  <c r="Z229" i="14"/>
  <c r="Z230" i="14"/>
  <c r="Z231" i="14"/>
  <c r="Z232" i="14"/>
  <c r="Z180" i="14"/>
  <c r="Z181" i="14"/>
  <c r="Z182" i="14"/>
  <c r="Z183" i="14"/>
  <c r="Z184" i="14"/>
  <c r="Z185" i="14"/>
  <c r="Z186" i="14"/>
  <c r="Z187" i="14"/>
  <c r="Z188" i="14"/>
  <c r="Z189" i="14"/>
  <c r="Z190" i="14"/>
  <c r="Z191" i="14"/>
  <c r="Z192" i="14"/>
  <c r="Z193" i="14"/>
  <c r="Z194" i="14"/>
  <c r="Z142" i="14"/>
  <c r="Z143" i="14"/>
  <c r="Z144" i="14"/>
  <c r="Z145" i="14"/>
  <c r="Z146" i="14"/>
  <c r="Z147" i="14"/>
  <c r="Z148" i="14"/>
  <c r="Z149" i="14"/>
  <c r="Z150" i="14"/>
  <c r="Z151" i="14"/>
  <c r="Z152" i="14"/>
  <c r="Z153" i="14"/>
  <c r="Z154" i="14"/>
  <c r="Z155" i="14"/>
  <c r="Z156" i="14"/>
  <c r="Z104" i="14"/>
  <c r="Z105" i="14"/>
  <c r="Z106" i="14"/>
  <c r="Z107" i="14"/>
  <c r="Z108" i="14"/>
  <c r="Z109" i="14"/>
  <c r="Z110" i="14"/>
  <c r="Z111" i="14"/>
  <c r="Z112" i="14"/>
  <c r="Z113" i="14"/>
  <c r="Z114" i="14"/>
  <c r="Z115" i="14"/>
  <c r="Z116" i="14"/>
  <c r="Z117" i="14"/>
  <c r="Z118" i="14"/>
  <c r="Z66" i="14"/>
  <c r="Z67" i="14"/>
  <c r="Z68" i="14"/>
  <c r="Z69" i="14"/>
  <c r="Z70" i="14"/>
  <c r="Z71" i="14"/>
  <c r="Z72" i="14"/>
  <c r="Z73" i="14"/>
  <c r="Z74" i="14"/>
  <c r="Z75" i="14"/>
  <c r="Z76" i="14"/>
  <c r="Z77" i="14"/>
  <c r="Z78" i="14"/>
  <c r="Z79" i="14"/>
  <c r="Z80" i="14"/>
  <c r="Z29" i="14"/>
  <c r="Z30" i="14"/>
  <c r="Z31" i="14"/>
  <c r="Z32" i="14"/>
  <c r="Z33" i="14"/>
  <c r="Z34" i="14"/>
  <c r="Z35" i="14"/>
  <c r="Z36" i="14"/>
  <c r="Z37" i="14"/>
  <c r="Z38" i="14"/>
  <c r="Z39" i="14"/>
  <c r="Z40" i="14"/>
  <c r="Z41" i="14"/>
  <c r="Z42" i="14"/>
  <c r="Z28" i="14"/>
  <c r="L73" i="3" l="1"/>
  <c r="HP3" i="37" s="1"/>
  <c r="L325" i="3"/>
  <c r="HP12" i="37" s="1"/>
  <c r="L549" i="3"/>
  <c r="HP20" i="37" s="1"/>
  <c r="U101" i="3"/>
  <c r="HY4" i="37" s="1"/>
  <c r="X73" i="3"/>
  <c r="IB3" i="37" s="1"/>
  <c r="I353" i="3"/>
  <c r="HM13" i="37" s="1"/>
  <c r="S142" i="14"/>
  <c r="TK5" i="37"/>
  <c r="R101" i="3"/>
  <c r="HV4" i="37" s="1"/>
  <c r="Z97" i="3"/>
  <c r="EX4" i="37" s="1"/>
  <c r="Z321" i="3"/>
  <c r="EX12" i="37" s="1"/>
  <c r="R129" i="3"/>
  <c r="HV5" i="37" s="1"/>
  <c r="U269" i="3"/>
  <c r="HY10" i="37" s="1"/>
  <c r="Z212" i="3"/>
  <c r="HI8" i="37" s="1"/>
  <c r="O101" i="3"/>
  <c r="HS4" i="37" s="1"/>
  <c r="U521" i="3"/>
  <c r="HY19" i="37" s="1"/>
  <c r="Z184" i="3"/>
  <c r="HI7" i="37" s="1"/>
  <c r="X549" i="3"/>
  <c r="IB20" i="37" s="1"/>
  <c r="X493" i="3"/>
  <c r="IB18" i="37" s="1"/>
  <c r="O129" i="3"/>
  <c r="HS5" i="37" s="1"/>
  <c r="U157" i="3"/>
  <c r="HY6" i="37" s="1"/>
  <c r="O241" i="3"/>
  <c r="HS9" i="37" s="1"/>
  <c r="I185" i="3"/>
  <c r="HM7" i="37" s="1"/>
  <c r="Z100" i="3"/>
  <c r="HI4" i="37" s="1"/>
  <c r="Z380" i="3"/>
  <c r="HI14" i="37" s="1"/>
  <c r="U241" i="3"/>
  <c r="HY9" i="37" s="1"/>
  <c r="X297" i="3"/>
  <c r="IB11" i="37" s="1"/>
  <c r="X269" i="3"/>
  <c r="IB10" i="37" s="1"/>
  <c r="L493" i="3"/>
  <c r="HP18" i="37" s="1"/>
  <c r="Z296" i="3"/>
  <c r="HI11" i="37" s="1"/>
  <c r="X381" i="3"/>
  <c r="IB14" i="37" s="1"/>
  <c r="I381" i="3"/>
  <c r="HM14" i="37" s="1"/>
  <c r="Z268" i="3"/>
  <c r="HI10" i="37" s="1"/>
  <c r="Z156" i="3"/>
  <c r="HI6" i="37" s="1"/>
  <c r="U381" i="3"/>
  <c r="HY14" i="37" s="1"/>
  <c r="U297" i="3"/>
  <c r="HY11" i="37" s="1"/>
  <c r="O521" i="3"/>
  <c r="HS19" i="37" s="1"/>
  <c r="EM19" i="37"/>
  <c r="Z237" i="3"/>
  <c r="EX9" i="37" s="1"/>
  <c r="CM9" i="37"/>
  <c r="MK9" i="37"/>
  <c r="X353" i="3"/>
  <c r="IB13" i="37" s="1"/>
  <c r="HG13" i="37"/>
  <c r="Z240" i="3"/>
  <c r="HI9" i="37" s="1"/>
  <c r="HA9" i="37"/>
  <c r="L577" i="3"/>
  <c r="HP21" i="37" s="1"/>
  <c r="EJ21" i="37"/>
  <c r="L409" i="3"/>
  <c r="HP15" i="37" s="1"/>
  <c r="EJ15" i="37"/>
  <c r="PE14" i="37"/>
  <c r="MK13" i="37"/>
  <c r="I269" i="3"/>
  <c r="HM10" i="37" s="1"/>
  <c r="EG10" i="37"/>
  <c r="U185" i="3"/>
  <c r="HY7" i="37" s="1"/>
  <c r="ES7" i="37"/>
  <c r="U73" i="3"/>
  <c r="HY3" i="37" s="1"/>
  <c r="ES3" i="37"/>
  <c r="I241" i="3"/>
  <c r="HM9" i="37" s="1"/>
  <c r="GR9" i="37"/>
  <c r="HI17" i="37"/>
  <c r="GN17" i="37"/>
  <c r="X241" i="3"/>
  <c r="IB9" i="37" s="1"/>
  <c r="EV9" i="37"/>
  <c r="MK12" i="37"/>
  <c r="O325" i="3"/>
  <c r="HS12" i="37" s="1"/>
  <c r="EM12" i="37"/>
  <c r="PE12" i="37"/>
  <c r="OG13" i="37"/>
  <c r="R381" i="3"/>
  <c r="HV14" i="37" s="1"/>
  <c r="EP14" i="37"/>
  <c r="PE4" i="37"/>
  <c r="Z153" i="3"/>
  <c r="EX6" i="37" s="1"/>
  <c r="DH6" i="37"/>
  <c r="OG20" i="37"/>
  <c r="I521" i="3"/>
  <c r="HM19" i="37" s="1"/>
  <c r="EG19" i="37"/>
  <c r="MK18" i="37"/>
  <c r="U437" i="3"/>
  <c r="HY16" i="37" s="1"/>
  <c r="ES16" i="37"/>
  <c r="NI14" i="37"/>
  <c r="I297" i="3"/>
  <c r="HM11" i="37" s="1"/>
  <c r="EG11" i="37"/>
  <c r="OG7" i="37"/>
  <c r="R73" i="3"/>
  <c r="HV3" i="37" s="1"/>
  <c r="HA3" i="37"/>
  <c r="Z128" i="3"/>
  <c r="HI5" i="37" s="1"/>
  <c r="HA5" i="37"/>
  <c r="OG15" i="37"/>
  <c r="Z436" i="3"/>
  <c r="HI16" i="37" s="1"/>
  <c r="HA16" i="37"/>
  <c r="O437" i="3"/>
  <c r="HS16" i="37" s="1"/>
  <c r="EM16" i="37"/>
  <c r="OG11" i="37"/>
  <c r="MK11" i="37"/>
  <c r="MK21" i="37"/>
  <c r="O297" i="3"/>
  <c r="HS11" i="37" s="1"/>
  <c r="EM11" i="37"/>
  <c r="PE11" i="37"/>
  <c r="MK8" i="37"/>
  <c r="U409" i="3"/>
  <c r="HY15" i="37" s="1"/>
  <c r="ES15" i="37"/>
  <c r="L185" i="3"/>
  <c r="HP7" i="37" s="1"/>
  <c r="EJ7" i="37"/>
  <c r="OG5" i="37"/>
  <c r="NI3" i="37"/>
  <c r="NI16" i="37"/>
  <c r="L437" i="3"/>
  <c r="HP16" i="37" s="1"/>
  <c r="EJ16" i="37"/>
  <c r="R269" i="3"/>
  <c r="HV10" i="37" s="1"/>
  <c r="EP10" i="37"/>
  <c r="R297" i="3"/>
  <c r="HV11" i="37" s="1"/>
  <c r="EP11" i="37"/>
  <c r="U213" i="3"/>
  <c r="HY8" i="37" s="1"/>
  <c r="ES8" i="37"/>
  <c r="O381" i="3"/>
  <c r="HS14" i="37" s="1"/>
  <c r="EM14" i="37"/>
  <c r="U493" i="3"/>
  <c r="HY18" i="37" s="1"/>
  <c r="ES18" i="37"/>
  <c r="O409" i="3"/>
  <c r="HS15" i="37" s="1"/>
  <c r="EM15" i="37"/>
  <c r="NI12" i="37"/>
  <c r="PE8" i="37"/>
  <c r="NI11" i="37"/>
  <c r="NI10" i="37"/>
  <c r="L297" i="3"/>
  <c r="HP11" i="37" s="1"/>
  <c r="EJ11" i="37"/>
  <c r="MK10" i="37"/>
  <c r="NI5" i="37"/>
  <c r="MK5" i="37"/>
  <c r="PE5" i="37"/>
  <c r="NI19" i="37"/>
  <c r="PE20" i="37"/>
  <c r="PE21" i="37"/>
  <c r="MK19" i="37"/>
  <c r="OG17" i="37"/>
  <c r="PE16" i="37"/>
  <c r="R185" i="3"/>
  <c r="HV7" i="37" s="1"/>
  <c r="EP7" i="37"/>
  <c r="OG6" i="37"/>
  <c r="L129" i="3"/>
  <c r="HP5" i="37" s="1"/>
  <c r="EJ5" i="37"/>
  <c r="NI17" i="37"/>
  <c r="U549" i="3"/>
  <c r="HY20" i="37" s="1"/>
  <c r="ES20" i="37"/>
  <c r="MK15" i="37"/>
  <c r="O157" i="3"/>
  <c r="HS6" i="37" s="1"/>
  <c r="EM6" i="37"/>
  <c r="Z408" i="3"/>
  <c r="HI15" i="37" s="1"/>
  <c r="HA15" i="37"/>
  <c r="L213" i="3"/>
  <c r="HP8" i="37" s="1"/>
  <c r="EJ8" i="37"/>
  <c r="O465" i="3"/>
  <c r="HS17" i="37" s="1"/>
  <c r="EM17" i="37"/>
  <c r="L269" i="3"/>
  <c r="HP10" i="37" s="1"/>
  <c r="EJ10" i="37"/>
  <c r="NI6" i="37"/>
  <c r="X185" i="3"/>
  <c r="IB7" i="37" s="1"/>
  <c r="HG7" i="37"/>
  <c r="OG3" i="37"/>
  <c r="MK20" i="37"/>
  <c r="L521" i="3"/>
  <c r="HP19" i="37" s="1"/>
  <c r="EJ19" i="37"/>
  <c r="PE17" i="37"/>
  <c r="OG16" i="37"/>
  <c r="O269" i="3"/>
  <c r="HS10" i="37" s="1"/>
  <c r="EM10" i="37"/>
  <c r="L157" i="3"/>
  <c r="HP6" i="37" s="1"/>
  <c r="EJ6" i="37"/>
  <c r="O73" i="3"/>
  <c r="HS3" i="37" s="1"/>
  <c r="EM3" i="37"/>
  <c r="PE7" i="37"/>
  <c r="L353" i="3"/>
  <c r="HP13" i="37" s="1"/>
  <c r="EJ13" i="37"/>
  <c r="L381" i="3"/>
  <c r="HP14" i="37" s="1"/>
  <c r="EJ14" i="37"/>
  <c r="PE19" i="37"/>
  <c r="NI20" i="37"/>
  <c r="PE18" i="37"/>
  <c r="Z548" i="3"/>
  <c r="HI20" i="37" s="1"/>
  <c r="HA20" i="37"/>
  <c r="I157" i="3"/>
  <c r="HM6" i="37" s="1"/>
  <c r="EG6" i="37"/>
  <c r="OG19" i="37"/>
  <c r="I549" i="3"/>
  <c r="HM20" i="37" s="1"/>
  <c r="EG20" i="37"/>
  <c r="X577" i="3"/>
  <c r="IB21" i="37" s="1"/>
  <c r="EV21" i="37"/>
  <c r="OG21" i="37"/>
  <c r="PE15" i="37"/>
  <c r="MK14" i="37"/>
  <c r="R353" i="3"/>
  <c r="HV13" i="37" s="1"/>
  <c r="EP13" i="37"/>
  <c r="X325" i="3"/>
  <c r="IB12" i="37" s="1"/>
  <c r="EV12" i="37"/>
  <c r="O213" i="3"/>
  <c r="HS8" i="37" s="1"/>
  <c r="EM8" i="37"/>
  <c r="MK6" i="37"/>
  <c r="MK4" i="37"/>
  <c r="OG4" i="37"/>
  <c r="X437" i="3"/>
  <c r="IB16" i="37" s="1"/>
  <c r="EV16" i="37"/>
  <c r="U129" i="3"/>
  <c r="HY5" i="37" s="1"/>
  <c r="ES5" i="37"/>
  <c r="O185" i="3"/>
  <c r="HS7" i="37" s="1"/>
  <c r="EM7" i="37"/>
  <c r="R325" i="3"/>
  <c r="HV12" i="37" s="1"/>
  <c r="EP12" i="37"/>
  <c r="L465" i="3"/>
  <c r="HP17" i="37" s="1"/>
  <c r="EJ17" i="37"/>
  <c r="NI13" i="37"/>
  <c r="PE9" i="37"/>
  <c r="NI9" i="37"/>
  <c r="U465" i="3"/>
  <c r="HY17" i="37" s="1"/>
  <c r="ES17" i="37"/>
  <c r="I101" i="3"/>
  <c r="HM4" i="37" s="1"/>
  <c r="EG4" i="37"/>
  <c r="I129" i="3"/>
  <c r="HM5" i="37" s="1"/>
  <c r="EG5" i="37"/>
  <c r="PE6" i="37"/>
  <c r="U577" i="3"/>
  <c r="HY21" i="37" s="1"/>
  <c r="ES21" i="37"/>
  <c r="I493" i="3"/>
  <c r="HM18" i="37" s="1"/>
  <c r="EG18" i="37"/>
  <c r="MK17" i="37"/>
  <c r="OG12" i="37"/>
  <c r="I213" i="3"/>
  <c r="HM8" i="37" s="1"/>
  <c r="EG8" i="37"/>
  <c r="R157" i="3"/>
  <c r="HV6" i="37" s="1"/>
  <c r="EP6" i="37"/>
  <c r="X129" i="3"/>
  <c r="IB5" i="37" s="1"/>
  <c r="EV5" i="37"/>
  <c r="OG10" i="37"/>
  <c r="OG9" i="37"/>
  <c r="O353" i="3"/>
  <c r="HS13" i="37" s="1"/>
  <c r="EM13" i="37"/>
  <c r="OG8" i="37"/>
  <c r="PE13" i="37"/>
  <c r="NI8" i="37"/>
  <c r="NI4" i="37"/>
  <c r="Z324" i="3"/>
  <c r="HI12" i="37" s="1"/>
  <c r="GR12" i="37"/>
  <c r="PE3" i="37"/>
  <c r="NI21" i="37"/>
  <c r="O577" i="3"/>
  <c r="HS21" i="37" s="1"/>
  <c r="EM21" i="37"/>
  <c r="X521" i="3"/>
  <c r="IB19" i="37" s="1"/>
  <c r="EV19" i="37"/>
  <c r="NI18" i="37"/>
  <c r="MK16" i="37"/>
  <c r="I409" i="3"/>
  <c r="HM15" i="37" s="1"/>
  <c r="EG15" i="37"/>
  <c r="NI15" i="37"/>
  <c r="PE10" i="37"/>
  <c r="L241" i="3"/>
  <c r="HP9" i="37" s="1"/>
  <c r="EJ9" i="37"/>
  <c r="R213" i="3"/>
  <c r="HV8" i="37" s="1"/>
  <c r="EP8" i="37"/>
  <c r="MK7" i="37"/>
  <c r="I437" i="3"/>
  <c r="HM16" i="37" s="1"/>
  <c r="EG16" i="37"/>
  <c r="NI7" i="37"/>
  <c r="OG14" i="37"/>
  <c r="OG18" i="37"/>
  <c r="U353" i="3"/>
  <c r="HY13" i="37" s="1"/>
  <c r="HD13" i="37"/>
  <c r="X101" i="3"/>
  <c r="IB4" i="37" s="1"/>
  <c r="EV4" i="37"/>
  <c r="Z69" i="3"/>
  <c r="EX3" i="37" s="1"/>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545" i="3"/>
  <c r="EX20" i="37" s="1"/>
  <c r="R549" i="3"/>
  <c r="Z531" i="3"/>
  <c r="Z447" i="3"/>
  <c r="Z520" i="3"/>
  <c r="HI19" i="37" s="1"/>
  <c r="R521" i="3"/>
  <c r="Z492" i="3"/>
  <c r="HI18" i="37" s="1"/>
  <c r="R493" i="3"/>
  <c r="Z489" i="3"/>
  <c r="EX18" i="37" s="1"/>
  <c r="Z433" i="3"/>
  <c r="EX16" i="37" s="1"/>
  <c r="R241" i="3"/>
  <c r="HV9" i="37" s="1"/>
  <c r="Z167" i="3"/>
  <c r="Z587" i="3"/>
  <c r="Z475" i="3"/>
  <c r="Z405" i="3"/>
  <c r="EX15" i="37" s="1"/>
  <c r="Z419" i="3"/>
  <c r="Z464" i="3"/>
  <c r="R465" i="3"/>
  <c r="Z363" i="3"/>
  <c r="Z139" i="3"/>
  <c r="Z293" i="3"/>
  <c r="EX11" i="37" s="1"/>
  <c r="Z223" i="3"/>
  <c r="Z349" i="3"/>
  <c r="EX13" i="37" s="1"/>
  <c r="I325" i="3"/>
  <c r="Z503" i="3"/>
  <c r="Z573" i="3"/>
  <c r="EX21" i="37" s="1"/>
  <c r="Z517" i="3"/>
  <c r="EX19" i="37" s="1"/>
  <c r="Z391" i="3"/>
  <c r="Z335" i="3"/>
  <c r="Z83" i="3"/>
  <c r="Z559" i="3"/>
  <c r="Z251" i="3"/>
  <c r="Z576" i="3"/>
  <c r="HI21" i="37" s="1"/>
  <c r="R577" i="3"/>
  <c r="Z307" i="3"/>
  <c r="Z111" i="3"/>
  <c r="Z279" i="3"/>
  <c r="Z195" i="3"/>
  <c r="Z27" i="3"/>
  <c r="JT2" i="37" s="1"/>
  <c r="Z269" i="3" l="1"/>
  <c r="F21" i="39" s="1"/>
  <c r="QC10" i="37" s="1"/>
  <c r="TM5" i="37"/>
  <c r="X142" i="14"/>
  <c r="Z101" i="3"/>
  <c r="E15" i="39" s="1"/>
  <c r="QB4" i="37" s="1"/>
  <c r="Z353" i="3"/>
  <c r="ID13" i="37" s="1"/>
  <c r="Z493" i="3"/>
  <c r="HV18" i="37"/>
  <c r="Z437" i="3"/>
  <c r="Z577" i="3"/>
  <c r="HV21" i="37"/>
  <c r="Z465" i="3"/>
  <c r="HV17" i="37"/>
  <c r="Z409" i="3"/>
  <c r="Z129" i="3"/>
  <c r="Z325" i="3"/>
  <c r="HM12" i="37"/>
  <c r="Z521" i="3"/>
  <c r="HV19" i="37"/>
  <c r="Z157" i="3"/>
  <c r="Z297" i="3"/>
  <c r="Z213" i="3"/>
  <c r="E21" i="39"/>
  <c r="QB10" i="37" s="1"/>
  <c r="ID10" i="37"/>
  <c r="F24" i="39"/>
  <c r="QC13" i="37" s="1"/>
  <c r="Z381" i="3"/>
  <c r="Z549" i="3"/>
  <c r="HV20" i="37"/>
  <c r="Z73" i="3"/>
  <c r="Z185" i="3"/>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E24" i="39" l="1"/>
  <c r="QB13" i="37" s="1"/>
  <c r="TR5" i="37"/>
  <c r="ID4" i="37"/>
  <c r="F15" i="39"/>
  <c r="QC4" i="37" s="1"/>
  <c r="F20" i="39"/>
  <c r="QC9" i="37" s="1"/>
  <c r="E20" i="39"/>
  <c r="QB9" i="37" s="1"/>
  <c r="ID9" i="37"/>
  <c r="L28" i="3"/>
  <c r="KA2" i="37" s="1"/>
  <c r="IK2" i="37"/>
  <c r="F18" i="39"/>
  <c r="QC7" i="37" s="1"/>
  <c r="E18" i="39"/>
  <c r="QB7" i="37" s="1"/>
  <c r="ID7" i="37"/>
  <c r="E30" i="39"/>
  <c r="QB19" i="37" s="1"/>
  <c r="F30" i="39"/>
  <c r="QC19" i="37" s="1"/>
  <c r="ID19" i="37"/>
  <c r="F32" i="39"/>
  <c r="QC21" i="37" s="1"/>
  <c r="E32" i="39"/>
  <c r="QB21" i="37" s="1"/>
  <c r="ID21" i="37"/>
  <c r="O28" i="3"/>
  <c r="KD2" i="37" s="1"/>
  <c r="IN2" i="37"/>
  <c r="ID3" i="37"/>
  <c r="F14" i="39"/>
  <c r="QC3" i="37" s="1"/>
  <c r="R28" i="3"/>
  <c r="KG2" i="37" s="1"/>
  <c r="IQ2" i="37"/>
  <c r="E14" i="39"/>
  <c r="QB3" i="37" s="1"/>
  <c r="E23" i="39"/>
  <c r="QB12" i="37" s="1"/>
  <c r="F23" i="39"/>
  <c r="QC12" i="37" s="1"/>
  <c r="ID12" i="37"/>
  <c r="U28" i="3"/>
  <c r="KJ2" i="37" s="1"/>
  <c r="IT2" i="37"/>
  <c r="F16" i="39"/>
  <c r="QC5" i="37" s="1"/>
  <c r="E16" i="39"/>
  <c r="QB5" i="37" s="1"/>
  <c r="ID5" i="37"/>
  <c r="X28" i="3"/>
  <c r="KM2" i="37" s="1"/>
  <c r="IW2" i="37"/>
  <c r="E31" i="39"/>
  <c r="QB20" i="37" s="1"/>
  <c r="F31" i="39"/>
  <c r="QC20" i="37" s="1"/>
  <c r="ID20" i="37"/>
  <c r="F19" i="39"/>
  <c r="QC8" i="37" s="1"/>
  <c r="E19" i="39"/>
  <c r="QB8" i="37" s="1"/>
  <c r="ID8" i="37"/>
  <c r="F26" i="39"/>
  <c r="QC15" i="37" s="1"/>
  <c r="E26" i="39"/>
  <c r="QB15" i="37" s="1"/>
  <c r="ID15" i="37"/>
  <c r="F27" i="39"/>
  <c r="QC16" i="37" s="1"/>
  <c r="E27" i="39"/>
  <c r="QB16" i="37" s="1"/>
  <c r="ID16" i="37"/>
  <c r="F25" i="39"/>
  <c r="QC14" i="37" s="1"/>
  <c r="E25" i="39"/>
  <c r="QB14" i="37" s="1"/>
  <c r="ID14" i="37"/>
  <c r="E22" i="39"/>
  <c r="QB11" i="37" s="1"/>
  <c r="F22" i="39"/>
  <c r="QC11" i="37" s="1"/>
  <c r="ID11" i="37"/>
  <c r="E17" i="39"/>
  <c r="QB6" i="37" s="1"/>
  <c r="F17" i="39"/>
  <c r="QC6" i="37" s="1"/>
  <c r="ID6" i="37"/>
  <c r="ID17" i="37"/>
  <c r="F28" i="39"/>
  <c r="QC17" i="37" s="1"/>
  <c r="E28" i="39"/>
  <c r="QB17" i="37" s="1"/>
  <c r="E29" i="39"/>
  <c r="QB18" i="37" s="1"/>
  <c r="F29" i="39"/>
  <c r="QC18" i="37" s="1"/>
  <c r="ID18" i="37"/>
  <c r="I28" i="3"/>
  <c r="JX2" i="37" s="1"/>
  <c r="IH2" i="37"/>
  <c r="Z39" i="3"/>
  <c r="DH2" i="37" s="1"/>
  <c r="CQ2" i="37"/>
  <c r="Z26" i="3"/>
  <c r="Z28" i="3" l="1"/>
  <c r="KO2" i="37" s="1"/>
  <c r="IY2" i="37"/>
  <c r="C9" i="36" l="1"/>
  <c r="V53" i="14" l="1"/>
  <c r="AOM2" i="37" s="1"/>
  <c r="V52" i="14"/>
  <c r="ANQ2" i="37" s="1"/>
  <c r="V51" i="14"/>
  <c r="AMU2" i="37" s="1"/>
  <c r="V50" i="14"/>
  <c r="ALY2" i="37" s="1"/>
  <c r="V49" i="14"/>
  <c r="ALC2" i="37" s="1"/>
  <c r="V48" i="14"/>
  <c r="AKG2" i="37" s="1"/>
  <c r="V47" i="14"/>
  <c r="AJK2" i="37" s="1"/>
  <c r="V46" i="14"/>
  <c r="AIO2" i="37" s="1"/>
  <c r="V45" i="14"/>
  <c r="AHS2" i="37" s="1"/>
  <c r="V44" i="14"/>
  <c r="AGW2" i="37" s="1"/>
  <c r="S53" i="14"/>
  <c r="AOJ2" i="37" s="1"/>
  <c r="S52" i="14"/>
  <c r="ANN2" i="37" s="1"/>
  <c r="S51" i="14"/>
  <c r="AMR2" i="37" s="1"/>
  <c r="S50" i="14"/>
  <c r="ALV2" i="37" s="1"/>
  <c r="S49" i="14"/>
  <c r="AKZ2" i="37" s="1"/>
  <c r="S48" i="14"/>
  <c r="AKD2" i="37" s="1"/>
  <c r="S47" i="14"/>
  <c r="AJH2" i="37" s="1"/>
  <c r="S46" i="14"/>
  <c r="AIL2" i="37" s="1"/>
  <c r="S45" i="14"/>
  <c r="AHP2" i="37" s="1"/>
  <c r="S44" i="14"/>
  <c r="AGT2" i="37" s="1"/>
  <c r="P53" i="14"/>
  <c r="AOG2" i="37" s="1"/>
  <c r="P52" i="14"/>
  <c r="ANK2" i="37" s="1"/>
  <c r="P51" i="14"/>
  <c r="P50" i="14"/>
  <c r="ALS2" i="37" s="1"/>
  <c r="P49" i="14"/>
  <c r="AKW2" i="37" s="1"/>
  <c r="P48" i="14"/>
  <c r="AKA2" i="37" s="1"/>
  <c r="P47" i="14"/>
  <c r="AJE2" i="37" s="1"/>
  <c r="P46" i="14"/>
  <c r="AII2" i="37" s="1"/>
  <c r="P45" i="14"/>
  <c r="AHM2" i="37" s="1"/>
  <c r="P44" i="14"/>
  <c r="M53" i="14"/>
  <c r="AOD2" i="37" s="1"/>
  <c r="M52" i="14"/>
  <c r="ANH2" i="37" s="1"/>
  <c r="M51" i="14"/>
  <c r="AML2" i="37" s="1"/>
  <c r="M50" i="14"/>
  <c r="ALP2" i="37" s="1"/>
  <c r="M49" i="14"/>
  <c r="AKT2" i="37" s="1"/>
  <c r="M48" i="14"/>
  <c r="AJX2" i="37" s="1"/>
  <c r="M47" i="14"/>
  <c r="AJB2" i="37" s="1"/>
  <c r="M46" i="14"/>
  <c r="AIF2" i="37" s="1"/>
  <c r="M45" i="14"/>
  <c r="AHJ2" i="37" s="1"/>
  <c r="M44" i="14"/>
  <c r="AGN2" i="37" s="1"/>
  <c r="J53" i="14"/>
  <c r="AOA2" i="37" s="1"/>
  <c r="J52" i="14"/>
  <c r="ANE2" i="37" s="1"/>
  <c r="J51" i="14"/>
  <c r="AMI2" i="37" s="1"/>
  <c r="J50" i="14"/>
  <c r="ALM2" i="37" s="1"/>
  <c r="J49" i="14"/>
  <c r="AKQ2" i="37" s="1"/>
  <c r="J48" i="14"/>
  <c r="AJU2" i="37" s="1"/>
  <c r="J47" i="14"/>
  <c r="AIY2" i="37" s="1"/>
  <c r="J46" i="14"/>
  <c r="AIC2" i="37" s="1"/>
  <c r="J45" i="14"/>
  <c r="AHG2" i="37" s="1"/>
  <c r="J44" i="14"/>
  <c r="AGK2" i="37" s="1"/>
  <c r="G50" i="14"/>
  <c r="ALJ2" i="37" s="1"/>
  <c r="G48" i="14"/>
  <c r="AJR2" i="37" s="1"/>
  <c r="G49" i="14"/>
  <c r="AKN2" i="37" s="1"/>
  <c r="G51" i="14"/>
  <c r="AMF2" i="37" s="1"/>
  <c r="G52" i="14"/>
  <c r="ANB2" i="37" s="1"/>
  <c r="G53" i="14"/>
  <c r="ANX2" i="37" s="1"/>
  <c r="G47" i="14"/>
  <c r="AIV2" i="37" s="1"/>
  <c r="G46" i="14"/>
  <c r="AHZ2" i="37" s="1"/>
  <c r="G45" i="14"/>
  <c r="AHD2" i="37" s="1"/>
  <c r="G44" i="14"/>
  <c r="AGH2" i="37" s="1"/>
  <c r="V26" i="14"/>
  <c r="ST2" i="37" s="1"/>
  <c r="V25" i="14"/>
  <c r="RX2" i="37" s="1"/>
  <c r="V24" i="14"/>
  <c r="RB2" i="37" s="1"/>
  <c r="V42" i="14"/>
  <c r="AFZ2" i="37" s="1"/>
  <c r="V41" i="14"/>
  <c r="AFC2" i="37" s="1"/>
  <c r="V40" i="14"/>
  <c r="AEF2" i="37" s="1"/>
  <c r="V39" i="14"/>
  <c r="ADI2" i="37" s="1"/>
  <c r="V38" i="14"/>
  <c r="ACL2" i="37" s="1"/>
  <c r="V37" i="14"/>
  <c r="ABO2" i="37" s="1"/>
  <c r="V36" i="14"/>
  <c r="AAR2" i="37" s="1"/>
  <c r="V35" i="14"/>
  <c r="ZU2" i="37" s="1"/>
  <c r="V34" i="14"/>
  <c r="YX2" i="37" s="1"/>
  <c r="V33" i="14"/>
  <c r="YA2" i="37" s="1"/>
  <c r="V32" i="14"/>
  <c r="XD2" i="37" s="1"/>
  <c r="V28" i="14"/>
  <c r="TP2" i="37" s="1"/>
  <c r="S42" i="14"/>
  <c r="AFW2" i="37" s="1"/>
  <c r="S41" i="14"/>
  <c r="AEZ2" i="37" s="1"/>
  <c r="S40" i="14"/>
  <c r="AEC2" i="37" s="1"/>
  <c r="S39" i="14"/>
  <c r="ADF2" i="37" s="1"/>
  <c r="S38" i="14"/>
  <c r="ACI2" i="37" s="1"/>
  <c r="S37" i="14"/>
  <c r="ABL2" i="37" s="1"/>
  <c r="S36" i="14"/>
  <c r="AAO2" i="37" s="1"/>
  <c r="S35" i="14"/>
  <c r="ZR2" i="37" s="1"/>
  <c r="S34" i="14"/>
  <c r="YU2" i="37" s="1"/>
  <c r="S33" i="14"/>
  <c r="XX2" i="37" s="1"/>
  <c r="S32" i="14"/>
  <c r="XA2" i="37" s="1"/>
  <c r="P42" i="14"/>
  <c r="AFT2" i="37" s="1"/>
  <c r="P41" i="14"/>
  <c r="P40" i="14"/>
  <c r="ADZ2" i="37" s="1"/>
  <c r="P39" i="14"/>
  <c r="ADC2" i="37" s="1"/>
  <c r="P38" i="14"/>
  <c r="ACF2" i="37" s="1"/>
  <c r="P37" i="14"/>
  <c r="P36" i="14"/>
  <c r="AAL2" i="37" s="1"/>
  <c r="P35" i="14"/>
  <c r="ZO2" i="37" s="1"/>
  <c r="P34" i="14"/>
  <c r="YR2" i="37" s="1"/>
  <c r="P33" i="14"/>
  <c r="P32" i="14"/>
  <c r="WX2" i="37" s="1"/>
  <c r="M42" i="14"/>
  <c r="AFQ2" i="37" s="1"/>
  <c r="M41" i="14"/>
  <c r="AET2" i="37" s="1"/>
  <c r="M40" i="14"/>
  <c r="ADW2" i="37" s="1"/>
  <c r="M39" i="14"/>
  <c r="ACZ2" i="37" s="1"/>
  <c r="M38" i="14"/>
  <c r="ACC2" i="37" s="1"/>
  <c r="M37" i="14"/>
  <c r="ABF2" i="37" s="1"/>
  <c r="M36" i="14"/>
  <c r="AAI2" i="37" s="1"/>
  <c r="M35" i="14"/>
  <c r="ZL2" i="37" s="1"/>
  <c r="M34" i="14"/>
  <c r="YO2" i="37" s="1"/>
  <c r="M33" i="14"/>
  <c r="XR2" i="37" s="1"/>
  <c r="M32" i="14"/>
  <c r="WU2" i="37" s="1"/>
  <c r="J42" i="14"/>
  <c r="AFN2" i="37" s="1"/>
  <c r="J41" i="14"/>
  <c r="AEQ2" i="37" s="1"/>
  <c r="J40" i="14"/>
  <c r="ADT2" i="37" s="1"/>
  <c r="J39" i="14"/>
  <c r="ACW2" i="37" s="1"/>
  <c r="J38" i="14"/>
  <c r="ABZ2" i="37" s="1"/>
  <c r="J37" i="14"/>
  <c r="ABC2" i="37" s="1"/>
  <c r="J36" i="14"/>
  <c r="AAF2" i="37" s="1"/>
  <c r="J35" i="14"/>
  <c r="ZI2" i="37" s="1"/>
  <c r="J34" i="14"/>
  <c r="YL2" i="37" s="1"/>
  <c r="J33" i="14"/>
  <c r="XO2" i="37" s="1"/>
  <c r="J32" i="14"/>
  <c r="WR2" i="37" s="1"/>
  <c r="G30" i="14"/>
  <c r="G31" i="14"/>
  <c r="G32" i="14"/>
  <c r="WO2" i="37" s="1"/>
  <c r="G33" i="14"/>
  <c r="XL2" i="37" s="1"/>
  <c r="G34" i="14"/>
  <c r="YI2" i="37" s="1"/>
  <c r="G35" i="14"/>
  <c r="ZF2" i="37" s="1"/>
  <c r="G36" i="14"/>
  <c r="AAC2" i="37" s="1"/>
  <c r="G37" i="14"/>
  <c r="AAZ2" i="37" s="1"/>
  <c r="G38" i="14"/>
  <c r="ABW2" i="37" s="1"/>
  <c r="G39" i="14"/>
  <c r="ACT2" i="37" s="1"/>
  <c r="G40" i="14"/>
  <c r="ADQ2" i="37" s="1"/>
  <c r="G41" i="14"/>
  <c r="AEN2" i="37" s="1"/>
  <c r="G42" i="14"/>
  <c r="AFK2" i="37" s="1"/>
  <c r="G29" i="14"/>
  <c r="G28" i="14"/>
  <c r="N178" i="6"/>
  <c r="DAX21" i="37" s="1"/>
  <c r="J178" i="6"/>
  <c r="DAT21" i="37" s="1"/>
  <c r="N177" i="6"/>
  <c r="DAJ21" i="37" s="1"/>
  <c r="J177" i="6"/>
  <c r="DAF21" i="37" s="1"/>
  <c r="N176" i="6"/>
  <c r="CZV21" i="37" s="1"/>
  <c r="J176" i="6"/>
  <c r="CZR21" i="37" s="1"/>
  <c r="N175" i="6"/>
  <c r="J175" i="6"/>
  <c r="N167" i="6"/>
  <c r="J167" i="6"/>
  <c r="N159" i="6"/>
  <c r="J159" i="6"/>
  <c r="N151" i="6"/>
  <c r="J151"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WL2" i="37" s="1"/>
  <c r="D33" i="14"/>
  <c r="XI2" i="37" s="1"/>
  <c r="D34" i="14"/>
  <c r="YF2" i="37" s="1"/>
  <c r="D35" i="14"/>
  <c r="ZC2" i="37" s="1"/>
  <c r="D36" i="14"/>
  <c r="ZZ2" i="37" s="1"/>
  <c r="D40" i="14"/>
  <c r="ADN2" i="37" s="1"/>
  <c r="TX2" i="37" l="1"/>
  <c r="H29" i="14"/>
  <c r="X33" i="14"/>
  <c r="YC2" i="37" s="1"/>
  <c r="XU2" i="37"/>
  <c r="X41" i="14"/>
  <c r="AFE2" i="37" s="1"/>
  <c r="AEW2" i="37"/>
  <c r="X51" i="14"/>
  <c r="AMW2" i="37" s="1"/>
  <c r="AMO2" i="37"/>
  <c r="X44" i="14"/>
  <c r="AGY2" i="37" s="1"/>
  <c r="AGQ2" i="37"/>
  <c r="VR2" i="37"/>
  <c r="H31" i="14"/>
  <c r="UU2" i="37"/>
  <c r="H30" i="14"/>
  <c r="X37" i="14"/>
  <c r="ABQ2" i="37" s="1"/>
  <c r="ABI2" i="37"/>
  <c r="TA2" i="37"/>
  <c r="H28" i="14"/>
  <c r="X34" i="14"/>
  <c r="YZ2" i="37" s="1"/>
  <c r="X45" i="14"/>
  <c r="AHU2" i="37" s="1"/>
  <c r="X53" i="14"/>
  <c r="AOO2" i="37" s="1"/>
  <c r="X42" i="14"/>
  <c r="AGB2" i="37" s="1"/>
  <c r="X52" i="14"/>
  <c r="ANS2" i="37" s="1"/>
  <c r="X36" i="14"/>
  <c r="X46" i="14"/>
  <c r="X47" i="14"/>
  <c r="X38" i="14"/>
  <c r="ACN2" i="37" s="1"/>
  <c r="X48" i="14"/>
  <c r="AKI2" i="37" s="1"/>
  <c r="X39" i="14"/>
  <c r="ADK2" i="37" s="1"/>
  <c r="X49" i="14"/>
  <c r="ALE2" i="37" s="1"/>
  <c r="X35" i="14"/>
  <c r="X32" i="14"/>
  <c r="X40" i="14"/>
  <c r="AEH2" i="37" s="1"/>
  <c r="X50" i="14"/>
  <c r="AMA2" i="37" s="1"/>
  <c r="AJM2" i="37" l="1"/>
  <c r="I31" i="14"/>
  <c r="VS2" i="37"/>
  <c r="J31" i="14"/>
  <c r="VU2" i="37" s="1"/>
  <c r="AIQ2" i="37"/>
  <c r="I30" i="14"/>
  <c r="UV2" i="37"/>
  <c r="ZW2" i="37"/>
  <c r="AAT2" i="37"/>
  <c r="I28" i="14"/>
  <c r="TB2" i="37"/>
  <c r="I29" i="14"/>
  <c r="J29" i="14" s="1"/>
  <c r="UA2" i="37" s="1"/>
  <c r="TY2" i="37"/>
  <c r="XF2" i="37"/>
  <c r="AVA2" i="37"/>
  <c r="AUL2" i="37"/>
  <c r="ATW2" i="37"/>
  <c r="ATH2" i="37"/>
  <c r="ASS2" i="37"/>
  <c r="UW2" i="37" l="1"/>
  <c r="TC2" i="37"/>
  <c r="K31" i="14"/>
  <c r="VT2" i="37"/>
  <c r="K29" i="14"/>
  <c r="TZ2" i="37"/>
  <c r="J30" i="14"/>
  <c r="UX2" i="37" s="1"/>
  <c r="J28" i="14"/>
  <c r="TD2" i="37" s="1"/>
  <c r="G44" i="3"/>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K28" i="14" l="1"/>
  <c r="L29" i="14"/>
  <c r="M29" i="14" s="1"/>
  <c r="UD2" i="37" s="1"/>
  <c r="UB2" i="37"/>
  <c r="L31" i="14"/>
  <c r="VV2" i="37"/>
  <c r="M31" i="14"/>
  <c r="VX2" i="37" s="1"/>
  <c r="L28" i="14"/>
  <c r="TE2" i="37"/>
  <c r="K30" i="14"/>
  <c r="IC2" i="37"/>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MF2" i="37" s="1"/>
  <c r="R51" i="3"/>
  <c r="MC2" i="37" s="1"/>
  <c r="O51" i="3"/>
  <c r="LZ2" i="37" s="1"/>
  <c r="L51" i="3"/>
  <c r="LW2" i="37" s="1"/>
  <c r="I51" i="3"/>
  <c r="X50" i="3"/>
  <c r="U50" i="3"/>
  <c r="R50" i="3"/>
  <c r="O50" i="3"/>
  <c r="L50" i="3"/>
  <c r="I50" i="3"/>
  <c r="KV2" i="37" s="1"/>
  <c r="V47" i="3"/>
  <c r="S47" i="3"/>
  <c r="P47" i="3"/>
  <c r="M47" i="3"/>
  <c r="J47" i="3"/>
  <c r="G47" i="3"/>
  <c r="X43" i="3"/>
  <c r="GL2" i="37" s="1"/>
  <c r="U43" i="3"/>
  <c r="R43" i="3"/>
  <c r="GF2" i="37" s="1"/>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L41" i="3"/>
  <c r="EJ2" i="37" s="1"/>
  <c r="I41" i="3"/>
  <c r="EG2" i="37" s="1"/>
  <c r="F41" i="3"/>
  <c r="ED2" i="37" s="1"/>
  <c r="G24" i="14"/>
  <c r="QM2" i="37" s="1"/>
  <c r="TF2" i="37" l="1"/>
  <c r="N31" i="14"/>
  <c r="VW2" i="37"/>
  <c r="L30" i="14"/>
  <c r="UY2" i="37"/>
  <c r="M30" i="14"/>
  <c r="VA2" i="37" s="1"/>
  <c r="M28" i="14"/>
  <c r="TG2" i="37" s="1"/>
  <c r="N29" i="14"/>
  <c r="UC2" i="37"/>
  <c r="OT2" i="37"/>
  <c r="Z54" i="3"/>
  <c r="PE2" i="37" s="1"/>
  <c r="LE2" i="37"/>
  <c r="R55" i="3"/>
  <c r="R44" i="3"/>
  <c r="HA2" i="37" s="1"/>
  <c r="FK2" i="37"/>
  <c r="X41" i="3"/>
  <c r="EV2" i="37" s="1"/>
  <c r="CK2" i="37"/>
  <c r="LB2" i="37"/>
  <c r="O55" i="3"/>
  <c r="Z50" i="3"/>
  <c r="LM2" i="37" s="1"/>
  <c r="LK2" i="37"/>
  <c r="X55" i="3"/>
  <c r="Z53" i="3"/>
  <c r="OG2" i="37" s="1"/>
  <c r="NY2" i="37"/>
  <c r="KY2" i="37"/>
  <c r="L55" i="3"/>
  <c r="MX2" i="37"/>
  <c r="Z52" i="3"/>
  <c r="NI2" i="37" s="1"/>
  <c r="X44" i="3"/>
  <c r="HG2" i="37" s="1"/>
  <c r="FQ2" i="37"/>
  <c r="LH2" i="37"/>
  <c r="U55" i="3"/>
  <c r="O41" i="3"/>
  <c r="EM2" i="37" s="1"/>
  <c r="CB2" i="37"/>
  <c r="L44" i="3"/>
  <c r="GU2" i="37" s="1"/>
  <c r="FE2" i="37"/>
  <c r="R41" i="3"/>
  <c r="EP2" i="37" s="1"/>
  <c r="CE2" i="37"/>
  <c r="O44" i="3"/>
  <c r="GX2" i="37" s="1"/>
  <c r="FH2" i="37"/>
  <c r="HZ2" i="37"/>
  <c r="V600" i="3"/>
  <c r="V602" i="3" s="1"/>
  <c r="U41" i="3"/>
  <c r="ES2" i="37" s="1"/>
  <c r="CH2" i="37"/>
  <c r="Z38" i="3"/>
  <c r="CM2" i="37" s="1"/>
  <c r="HX2" i="37"/>
  <c r="T600" i="3"/>
  <c r="T602" i="3" s="1"/>
  <c r="IA2" i="37"/>
  <c r="W600" i="3"/>
  <c r="W602" i="3" s="1"/>
  <c r="HQ2" i="37"/>
  <c r="M600" i="3"/>
  <c r="M602" i="3" s="1"/>
  <c r="HW2" i="37"/>
  <c r="S600" i="3"/>
  <c r="S602" i="3" s="1"/>
  <c r="HR2" i="37"/>
  <c r="N600" i="3"/>
  <c r="N602" i="3" s="1"/>
  <c r="U44" i="3"/>
  <c r="HD2" i="37" s="1"/>
  <c r="FN2" i="37"/>
  <c r="HT2" i="37"/>
  <c r="P600" i="3"/>
  <c r="P602" i="3" s="1"/>
  <c r="HU2" i="37"/>
  <c r="Q600" i="3"/>
  <c r="Q602" i="3" s="1"/>
  <c r="GI2" i="37"/>
  <c r="Z43" i="3"/>
  <c r="GN2" i="37"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GR2" i="37" s="1"/>
  <c r="Z42" i="3"/>
  <c r="FS2" i="37" s="1"/>
  <c r="Z40" i="3"/>
  <c r="EC2" i="37" s="1"/>
  <c r="F45" i="3"/>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W25" i="3"/>
  <c r="T25" i="3"/>
  <c r="S25" i="3"/>
  <c r="P25" i="3"/>
  <c r="N25" i="3"/>
  <c r="M25" i="3"/>
  <c r="V25" i="3"/>
  <c r="Q25" i="3"/>
  <c r="N30" i="14" l="1"/>
  <c r="UZ2" i="37"/>
  <c r="I45" i="3"/>
  <c r="HM2" i="37" s="1"/>
  <c r="O31" i="14"/>
  <c r="VY2" i="37"/>
  <c r="P31" i="14"/>
  <c r="O45" i="3"/>
  <c r="HS2" i="37" s="1"/>
  <c r="R45" i="3"/>
  <c r="R600" i="3" s="1"/>
  <c r="O29" i="14"/>
  <c r="P29" i="14" s="1"/>
  <c r="UE2" i="37"/>
  <c r="N28" i="14"/>
  <c r="X45" i="3"/>
  <c r="IB2" i="37" s="1"/>
  <c r="PU2" i="37"/>
  <c r="U601" i="3"/>
  <c r="PX2" i="37"/>
  <c r="X601" i="3"/>
  <c r="PR2" i="37"/>
  <c r="R601" i="3"/>
  <c r="PO2" i="37"/>
  <c r="O601" i="3"/>
  <c r="PL2" i="37"/>
  <c r="L601" i="3"/>
  <c r="Z44" i="3"/>
  <c r="HI2" i="37" s="1"/>
  <c r="U45" i="3"/>
  <c r="MK2" i="37"/>
  <c r="Z55" i="3"/>
  <c r="PI2" i="37"/>
  <c r="I601" i="3"/>
  <c r="HP2" i="37"/>
  <c r="L600" i="3"/>
  <c r="F600" i="3"/>
  <c r="F602" i="3" s="1"/>
  <c r="HJ2" i="37"/>
  <c r="Z41" i="3"/>
  <c r="EX2" i="37" s="1"/>
  <c r="I600" i="3" l="1"/>
  <c r="I602" i="3" s="1"/>
  <c r="HV2" i="37"/>
  <c r="R602" i="3"/>
  <c r="X600" i="3"/>
  <c r="X602" i="3" s="1"/>
  <c r="O600" i="3"/>
  <c r="O602" i="3" s="1"/>
  <c r="WA2" i="37"/>
  <c r="O28" i="14"/>
  <c r="P28" i="14" s="1"/>
  <c r="TH2" i="37"/>
  <c r="Q31" i="14"/>
  <c r="VZ2" i="37"/>
  <c r="UG2" i="37"/>
  <c r="Q29" i="14"/>
  <c r="UF2" i="37"/>
  <c r="O30" i="14"/>
  <c r="P30" i="14" s="1"/>
  <c r="VB2" i="37"/>
  <c r="L602" i="3"/>
  <c r="HY2" i="37"/>
  <c r="U600" i="3"/>
  <c r="U602" i="3" s="1"/>
  <c r="Z45" i="3"/>
  <c r="Z600" i="3" s="1"/>
  <c r="PZ2" i="37"/>
  <c r="Z601" i="3"/>
  <c r="J38" i="6"/>
  <c r="N38" i="6"/>
  <c r="J30" i="6"/>
  <c r="N30" i="6"/>
  <c r="J22" i="6"/>
  <c r="N22"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UR2" i="37" s="1"/>
  <c r="D31" i="14"/>
  <c r="VO2" i="37" s="1"/>
  <c r="D37" i="14"/>
  <c r="AAW2" i="37" s="1"/>
  <c r="D38" i="14"/>
  <c r="ABT2" i="37" s="1"/>
  <c r="D39" i="14"/>
  <c r="ACQ2" i="37" s="1"/>
  <c r="D41" i="14"/>
  <c r="AEK2" i="37" s="1"/>
  <c r="D42" i="14"/>
  <c r="AFH2" i="37" s="1"/>
  <c r="D28" i="14"/>
  <c r="SX2" i="37" s="1"/>
  <c r="D29" i="14"/>
  <c r="TU2" i="37" s="1"/>
  <c r="TJ2" i="37" l="1"/>
  <c r="VD2" i="37"/>
  <c r="R31" i="14"/>
  <c r="S31" i="14" s="1"/>
  <c r="WB2" i="37"/>
  <c r="Q30" i="14"/>
  <c r="VC2" i="37"/>
  <c r="Q28" i="14"/>
  <c r="TI2" i="37"/>
  <c r="R29" i="14"/>
  <c r="UH2" i="37"/>
  <c r="E13" i="39"/>
  <c r="E33" i="39" s="1"/>
  <c r="F13" i="39"/>
  <c r="F33" i="39" s="1"/>
  <c r="ID2" i="37"/>
  <c r="X26" i="14"/>
  <c r="SV2" i="37" s="1"/>
  <c r="Z602" i="3"/>
  <c r="WD2" i="37" l="1"/>
  <c r="T31" i="14"/>
  <c r="WC2" i="37"/>
  <c r="R30" i="14"/>
  <c r="VE2" i="37"/>
  <c r="S30" i="14"/>
  <c r="UI2" i="37"/>
  <c r="S29" i="14"/>
  <c r="T29" i="14" s="1"/>
  <c r="TK2" i="37"/>
  <c r="S28" i="14"/>
  <c r="QB2" i="37"/>
  <c r="QC2" i="37"/>
  <c r="VG2" i="37" l="1"/>
  <c r="T30" i="14"/>
  <c r="VF2" i="37"/>
  <c r="TM2" i="37"/>
  <c r="X28" i="14"/>
  <c r="TR2" i="37" s="1"/>
  <c r="U29" i="14"/>
  <c r="UL2" i="37" s="1"/>
  <c r="UK2" i="37"/>
  <c r="U31" i="14"/>
  <c r="WF2" i="37" s="1"/>
  <c r="WE2" i="37"/>
  <c r="UJ2" i="37"/>
  <c r="C3" i="36"/>
  <c r="H5" i="14"/>
  <c r="V31" i="14" l="1"/>
  <c r="U30" i="14"/>
  <c r="VI2" i="37" s="1"/>
  <c r="VH2" i="37"/>
  <c r="V30" i="14"/>
  <c r="WG2" i="37"/>
  <c r="X31" i="14"/>
  <c r="WI2" i="37" s="1"/>
  <c r="V29" i="14"/>
  <c r="UM2" i="37" l="1"/>
  <c r="X29" i="14"/>
  <c r="UO2" i="37" s="1"/>
  <c r="VJ2" i="37"/>
  <c r="X30" i="14"/>
  <c r="VL2" i="37" s="1"/>
  <c r="J13" i="14"/>
  <c r="E21" i="7" l="1"/>
  <c r="G5" i="3" l="1"/>
  <c r="F5" i="19"/>
  <c r="G6" i="6"/>
  <c r="M5" i="3" l="1"/>
  <c r="J11" i="6" l="1"/>
  <c r="N11" i="6" l="1"/>
  <c r="S25" i="14" l="1"/>
  <c r="RU2" i="37" s="1"/>
  <c r="S24" i="14"/>
  <c r="QY2" i="37" s="1"/>
  <c r="M25" i="14"/>
  <c r="RO2" i="37" s="1"/>
  <c r="M24" i="14"/>
  <c r="QS2" i="37" s="1"/>
  <c r="J25" i="14"/>
  <c r="RL2" i="37" s="1"/>
  <c r="J24" i="14"/>
  <c r="G25" i="14"/>
  <c r="RI2" i="37" s="1"/>
  <c r="QP2" i="37" l="1"/>
  <c r="X24" i="14"/>
  <c r="RD2" i="37" s="1"/>
  <c r="X25" i="14"/>
  <c r="RZ2" i="37" s="1"/>
  <c r="E27" i="7" l="1"/>
  <c r="F4" i="32" l="1"/>
  <c r="G4" i="32" s="1"/>
  <c r="D21" i="34" l="1"/>
  <c r="D10" i="34"/>
  <c r="E18" i="34"/>
  <c r="S17" i="37" s="1"/>
  <c r="C7" i="34"/>
  <c r="R6" i="37" s="1"/>
  <c r="E7" i="34"/>
  <c r="S6" i="37" s="1"/>
  <c r="D15" i="34"/>
  <c r="D20" i="34"/>
  <c r="D9" i="34"/>
  <c r="D22" i="34"/>
  <c r="D19" i="34"/>
  <c r="C6" i="34"/>
  <c r="R5" i="37" s="1"/>
  <c r="C5" i="34"/>
  <c r="R4" i="37" s="1"/>
  <c r="E12" i="34"/>
  <c r="D3" i="34"/>
  <c r="E6" i="34"/>
  <c r="S5" i="37" s="1"/>
  <c r="E19" i="34"/>
  <c r="S18" i="37" s="1"/>
  <c r="D11" i="34"/>
  <c r="D16" i="34"/>
  <c r="C15" i="34"/>
  <c r="R14" i="37" s="1"/>
  <c r="C10" i="34"/>
  <c r="R9" i="37" s="1"/>
  <c r="D8" i="34"/>
  <c r="C4" i="34"/>
  <c r="R3" i="37" s="1"/>
  <c r="C17" i="34"/>
  <c r="R16" i="37" s="1"/>
  <c r="C21" i="34"/>
  <c r="R20" i="37" s="1"/>
  <c r="D7" i="34"/>
  <c r="E22" i="34"/>
  <c r="S21" i="37" s="1"/>
  <c r="D14" i="34"/>
  <c r="C16" i="34"/>
  <c r="R15" i="37" s="1"/>
  <c r="E9" i="34"/>
  <c r="S8" i="37" s="1"/>
  <c r="C22" i="34"/>
  <c r="R21" i="37" s="1"/>
  <c r="D13" i="34"/>
  <c r="C11" i="34"/>
  <c r="R10" i="37" s="1"/>
  <c r="E10" i="34"/>
  <c r="S9" i="37" s="1"/>
  <c r="C8" i="34"/>
  <c r="R7" i="37" s="1"/>
  <c r="D18" i="34"/>
  <c r="E8" i="34"/>
  <c r="S7" i="37" s="1"/>
  <c r="E4" i="34"/>
  <c r="S3" i="37" s="1"/>
  <c r="C20" i="34"/>
  <c r="R19" i="37" s="1"/>
  <c r="E16" i="34"/>
  <c r="S15" i="37" s="1"/>
  <c r="E11" i="34"/>
  <c r="S10" i="37" s="1"/>
  <c r="E15" i="34"/>
  <c r="S14" i="37" s="1"/>
  <c r="E13" i="34"/>
  <c r="S12" i="37" s="1"/>
  <c r="D4" i="34"/>
  <c r="D17" i="34"/>
  <c r="C14" i="34"/>
  <c r="R13" i="37" s="1"/>
  <c r="C9" i="34"/>
  <c r="R8" i="37" s="1"/>
  <c r="C13" i="34"/>
  <c r="R12" i="37" s="1"/>
  <c r="E20" i="34"/>
  <c r="S19" i="37" s="1"/>
  <c r="E21" i="34"/>
  <c r="S20" i="37" s="1"/>
  <c r="E14" i="34"/>
  <c r="S13" i="37" s="1"/>
  <c r="C19" i="34"/>
  <c r="R18" i="37" s="1"/>
  <c r="D6" i="34"/>
  <c r="D12" i="34"/>
  <c r="C18" i="34"/>
  <c r="R17" i="37" s="1"/>
  <c r="C12" i="34"/>
  <c r="R11" i="37" s="1"/>
  <c r="C3" i="34"/>
  <c r="R2" i="37" s="1"/>
  <c r="D5" i="34"/>
  <c r="E5" i="34"/>
  <c r="S4" i="37" s="1"/>
  <c r="E3" i="34"/>
  <c r="S2" i="37" s="1"/>
  <c r="E17" i="34"/>
  <c r="S16" i="37" s="1"/>
  <c r="S11" i="37"/>
  <c r="E34" i="1" l="1"/>
  <c r="E40" i="1"/>
  <c r="E32" i="1"/>
  <c r="E27" i="1"/>
  <c r="E30" i="1"/>
  <c r="C23" i="24" s="1"/>
  <c r="E38" i="1"/>
  <c r="E46" i="1"/>
  <c r="E33" i="1"/>
  <c r="E41" i="1"/>
  <c r="E35" i="1"/>
  <c r="E43" i="1"/>
  <c r="E28" i="1"/>
  <c r="E36" i="1"/>
  <c r="E44" i="1"/>
  <c r="E31" i="1"/>
  <c r="E39" i="1"/>
  <c r="E42" i="1"/>
  <c r="E29" i="1"/>
  <c r="D15" i="39" s="1"/>
  <c r="E37" i="1"/>
  <c r="E45" i="1"/>
  <c r="D32" i="39" s="1"/>
  <c r="C435" i="14" l="1"/>
  <c r="QH13" i="37" s="1"/>
  <c r="D24" i="39"/>
  <c r="C473" i="14"/>
  <c r="QH14" i="37" s="1"/>
  <c r="D25" i="39"/>
  <c r="C117" i="3"/>
  <c r="D16" i="39"/>
  <c r="D31" i="39"/>
  <c r="C313" i="3"/>
  <c r="D23" i="39"/>
  <c r="C481" i="3"/>
  <c r="D29" i="39"/>
  <c r="D18" i="39"/>
  <c r="D19" i="39"/>
  <c r="C169" i="14"/>
  <c r="QH6" i="37" s="1"/>
  <c r="D17" i="39"/>
  <c r="C285" i="3"/>
  <c r="D22" i="39"/>
  <c r="D13" i="39"/>
  <c r="D21" i="39"/>
  <c r="D26" i="39"/>
  <c r="D30" i="39"/>
  <c r="C61" i="3"/>
  <c r="D14" i="39"/>
  <c r="S34" i="37"/>
  <c r="R34" i="37" s="1"/>
  <c r="D28" i="39"/>
  <c r="D27" i="39"/>
  <c r="C283" i="14"/>
  <c r="QH9" i="37" s="1"/>
  <c r="D20" i="39"/>
  <c r="C27" i="24"/>
  <c r="D84" i="6"/>
  <c r="I12" i="16"/>
  <c r="C25" i="24"/>
  <c r="D76" i="6"/>
  <c r="C229" i="3"/>
  <c r="C33" i="24"/>
  <c r="D164" i="6"/>
  <c r="C38" i="24"/>
  <c r="I15" i="16"/>
  <c r="C29" i="24"/>
  <c r="D19" i="6"/>
  <c r="I14" i="16"/>
  <c r="C21" i="24"/>
  <c r="I5" i="16"/>
  <c r="I6" i="16"/>
  <c r="C24" i="24"/>
  <c r="C20" i="24"/>
  <c r="D27" i="6"/>
  <c r="I9" i="16"/>
  <c r="C173" i="3"/>
  <c r="D100" i="6"/>
  <c r="I10" i="16"/>
  <c r="D60" i="6"/>
  <c r="C32" i="24"/>
  <c r="D116" i="6"/>
  <c r="D156" i="6"/>
  <c r="I16" i="16"/>
  <c r="I7" i="16"/>
  <c r="I18" i="16"/>
  <c r="D35" i="6"/>
  <c r="I8" i="16"/>
  <c r="I13" i="16"/>
  <c r="D124" i="6"/>
  <c r="C37" i="24"/>
  <c r="D44" i="6"/>
  <c r="C28" i="24"/>
  <c r="C22" i="24"/>
  <c r="D92" i="6"/>
  <c r="D108" i="6"/>
  <c r="C341" i="3"/>
  <c r="C31" i="24"/>
  <c r="C201" i="3"/>
  <c r="C55" i="14"/>
  <c r="QH3" i="37" s="1"/>
  <c r="C359" i="14"/>
  <c r="QH11" i="37" s="1"/>
  <c r="D140" i="6"/>
  <c r="C131" i="14"/>
  <c r="QH5" i="37" s="1"/>
  <c r="C453" i="3"/>
  <c r="D52" i="6"/>
  <c r="I11" i="16"/>
  <c r="D132" i="6"/>
  <c r="D68" i="6"/>
  <c r="I19" i="16"/>
  <c r="C26" i="24"/>
  <c r="D172" i="6"/>
  <c r="I17" i="16"/>
  <c r="C35" i="24"/>
  <c r="C39" i="24"/>
  <c r="C397" i="14"/>
  <c r="QH12" i="37" s="1"/>
  <c r="C739" i="14"/>
  <c r="QH21" i="37" s="1"/>
  <c r="C245" i="14"/>
  <c r="QH8" i="37" s="1"/>
  <c r="C145" i="3"/>
  <c r="C509" i="3"/>
  <c r="C369" i="3"/>
  <c r="C565" i="3"/>
  <c r="C207" i="14"/>
  <c r="QH7" i="37" s="1"/>
  <c r="C701" i="14"/>
  <c r="QH20" i="37" s="1"/>
  <c r="C16" i="14"/>
  <c r="QH2" i="37" s="1"/>
  <c r="C36" i="24"/>
  <c r="C537" i="3"/>
  <c r="C33" i="3"/>
  <c r="C425" i="3"/>
  <c r="D148" i="6"/>
  <c r="C34" i="24"/>
  <c r="C549" i="14"/>
  <c r="QH16" i="37" s="1"/>
  <c r="C625" i="14"/>
  <c r="QH18" i="37" s="1"/>
  <c r="C30" i="24"/>
  <c r="C587" i="14"/>
  <c r="QH17" i="37" s="1"/>
  <c r="C397" i="3"/>
  <c r="C511" i="14"/>
  <c r="QH15" i="37" s="1"/>
  <c r="C663" i="14"/>
  <c r="QH19" i="37" s="1"/>
  <c r="C321" i="14"/>
  <c r="QH10" i="37" s="1"/>
  <c r="C257" i="3"/>
  <c r="C93" i="14"/>
  <c r="QH4" i="37" s="1"/>
  <c r="C89" i="3"/>
  <c r="C7" i="36" l="1"/>
  <c r="C8" i="36"/>
  <c r="C6" i="36"/>
  <c r="C5" i="36"/>
  <c r="C4" i="36"/>
  <c r="C10" i="36"/>
  <c r="E22" i="7" l="1"/>
  <c r="E28" i="7"/>
  <c r="E23" i="7"/>
  <c r="E2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<sst xmlns="http://schemas.openxmlformats.org/spreadsheetml/2006/main" count="13703" uniqueCount="6147">
  <si>
    <t xml:space="preserve">Reporting Period: </t>
  </si>
  <si>
    <t>1 April 2024 to 30 September 2024</t>
  </si>
  <si>
    <t>Town Deals and Future High Streets Fund Reporting Template (v4.3)</t>
  </si>
  <si>
    <t>Guidance &amp; Navigation</t>
  </si>
  <si>
    <t xml:space="preserve">Introduction: 
</t>
  </si>
  <si>
    <t xml:space="preserve">This reporting template aims to capture the programme and project-level data for the selected reporting period. Please refer to the Towns Fund performance reporting guidance, accompanied with this template, for additional support to help with the completion of this template.
</t>
  </si>
  <si>
    <t xml:space="preserve">Please use the links below to navigate to the relevant tabs: </t>
  </si>
  <si>
    <t>Project Admin</t>
  </si>
  <si>
    <t>- project information and key contact information</t>
  </si>
  <si>
    <t>Programme Progress</t>
  </si>
  <si>
    <t>- written feedback on how your project is progressing</t>
  </si>
  <si>
    <t>Funding Profiles</t>
  </si>
  <si>
    <t>- breakdown of the TD &amp; FHSF grant costs under preset categories</t>
  </si>
  <si>
    <t>Private Sector Funding</t>
  </si>
  <si>
    <t>- further details of private sector funding by individual project</t>
  </si>
  <si>
    <t>Project Outputs</t>
  </si>
  <si>
    <t>- quantitative information on project outputs</t>
  </si>
  <si>
    <t>Outcomes</t>
  </si>
  <si>
    <t>- quantitative information on outcomes</t>
  </si>
  <si>
    <t>Risk Register</t>
  </si>
  <si>
    <t>- all risks and mitigations associated with the programme/project</t>
  </si>
  <si>
    <t>Review &amp; Sign-Off</t>
  </si>
  <si>
    <t>- sign-off by S151 Officer/Chief Finance Officers and SRO/Town Deal Board Chair</t>
  </si>
  <si>
    <t xml:space="preserve">Submitting your information: </t>
  </si>
  <si>
    <t xml:space="preserve">Once complete, please upload your template return via the submission platform. A secure link to this will be sent to you separately. The template should be uploaded using the following naming convention: ‘TF Reporting Template (v4.0) - TD OR HS - TOWN OR HS NAME - DDMMYY’. </t>
  </si>
  <si>
    <t xml:space="preserve"> </t>
  </si>
  <si>
    <t>Please ensure the template is signed by the S151 Officer, the SRO (FHSF only) and the Town Board Chair (Town Deals only).  The template must returned by the date set out in the accompanying email. If a return is not received by the deadline, it may cause subsequent grant payments to be delayed or withheld.</t>
  </si>
  <si>
    <t>END</t>
  </si>
  <si>
    <t>Tab 2 - Project Admin</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</si>
  <si>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</si>
  <si>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</si>
  <si>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</si>
  <si>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</si>
  <si>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</si>
  <si>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Town_Deal</t>
  </si>
  <si>
    <t>A2</t>
  </si>
  <si>
    <t>Please select your place name</t>
  </si>
  <si>
    <t>Worcester</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</si>
  <si>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</si>
  <si>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</si>
  <si>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</si>
  <si>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</si>
  <si>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</si>
  <si>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</si>
  <si>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Test McTester</t>
  </si>
  <si>
    <t>Email</t>
  </si>
  <si>
    <t>test.mctester@test.gov.uk</t>
  </si>
  <si>
    <t>Telephone</t>
  </si>
  <si>
    <t>07812345678</t>
  </si>
  <si>
    <t>A5</t>
  </si>
  <si>
    <r>
      <t xml:space="preserve">Programme Senior Responsible Owner (SRO) </t>
    </r>
    <r>
      <rPr>
        <b/>
        <sz val="12"/>
        <color rgb="FFFFFFFF"/>
        <rFont val="Arial"/>
        <family val="2"/>
      </rPr>
      <t>[This may be for example the Local Authority Chief Executive or the TD Board Chair]:</t>
    </r>
  </si>
  <si>
    <t>Adam Test</t>
  </si>
  <si>
    <t>adam.test@test.com</t>
  </si>
  <si>
    <t xml:space="preserve">07712345678 </t>
  </si>
  <si>
    <t>A6</t>
  </si>
  <si>
    <t>S151 Officer / Chief Finance Officer:</t>
  </si>
  <si>
    <t>Angela Test</t>
  </si>
  <si>
    <t>angela.test@testla.gov.uk</t>
  </si>
  <si>
    <t xml:space="preserve"> 07712345678</t>
  </si>
  <si>
    <t>A7</t>
  </si>
  <si>
    <t>Monitoring &amp; Evaluation Contact:</t>
  </si>
  <si>
    <t xml:space="preserve">John Doe </t>
  </si>
  <si>
    <t>john.doe@testla.gov.uk</t>
  </si>
  <si>
    <t>07712345678</t>
  </si>
  <si>
    <t>SECTION B: Project Details</t>
  </si>
  <si>
    <t>Project Name</t>
  </si>
  <si>
    <r>
      <rPr>
        <b/>
        <u/>
        <sz val="14"/>
        <color theme="0"/>
        <rFont val="Arial"/>
        <family val="2"/>
      </rPr>
      <t>Primary</t>
    </r>
    <r>
      <rPr>
        <b/>
        <sz val="14"/>
        <color theme="0"/>
        <rFont val="Arial"/>
        <family val="2"/>
      </rPr>
      <t xml:space="preserve"> Intervention Theme</t>
    </r>
  </si>
  <si>
    <t xml:space="preserve">Does the project have a single location (e.g. one site) or multiple (e.g. multiple sites or across a number of post codes)? </t>
  </si>
  <si>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</si>
  <si>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</si>
  <si>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</si>
  <si>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</si>
  <si>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</si>
  <si>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</si>
  <si>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</si>
  <si>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</si>
  <si>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</si>
  <si>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</si>
  <si>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Transport</t>
  </si>
  <si>
    <t>Single</t>
  </si>
  <si>
    <t>FY6 7YR</t>
  </si>
  <si>
    <t>No</t>
  </si>
  <si>
    <t xml:space="preserve">Project 2 </t>
  </si>
  <si>
    <t>Skills and Enterprise Infrastructure</t>
  </si>
  <si>
    <t xml:space="preserve">Project 3 </t>
  </si>
  <si>
    <t>Yes</t>
  </si>
  <si>
    <t xml:space="preserve">Project 4 </t>
  </si>
  <si>
    <t xml:space="preserve">Regeneration </t>
  </si>
  <si>
    <t>Multiple</t>
  </si>
  <si>
    <t xml:space="preserve">Project 5 </t>
  </si>
  <si>
    <t>&lt; Select &gt;</t>
  </si>
  <si>
    <t xml:space="preserve">Project 6 </t>
  </si>
  <si>
    <t>Project 7</t>
  </si>
  <si>
    <t>Project 8</t>
  </si>
  <si>
    <t>Project 9</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</si>
  <si>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</si>
  <si>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</si>
  <si>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</si>
  <si>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</si>
  <si>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</si>
  <si>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</si>
  <si>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</si>
  <si>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</si>
  <si>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</si>
  <si>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</si>
  <si>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</si>
  <si>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</si>
  <si>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</si>
  <si>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</si>
  <si>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B2.b</t>
  </si>
  <si>
    <t>If "No", please explain:</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</si>
  <si>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</si>
  <si>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Q19.</t>
    </r>
  </si>
  <si>
    <t>SECTION A: Programme-Wide Progress Summary</t>
  </si>
  <si>
    <t xml:space="preserve">How is your programme progressing against your original profile / forecast? </t>
  </si>
  <si>
    <t>Super</t>
  </si>
  <si>
    <t>Please provide a progress update covering the 6 month reporting period</t>
  </si>
  <si>
    <t>Smashing</t>
  </si>
  <si>
    <r>
      <t xml:space="preserve">What are the key challenges you are currently facing?
</t>
    </r>
    <r>
      <rPr>
        <i/>
        <sz val="12"/>
        <rFont val="Arial"/>
        <family val="2"/>
      </rPr>
      <t>Please provide as much detail as possible</t>
    </r>
  </si>
  <si>
    <t>Great</t>
  </si>
  <si>
    <t>What challenges do you expect to face in the next 6/12 months? (Please include timeframes)</t>
  </si>
  <si>
    <t>Look what you could've won</t>
  </si>
  <si>
    <t>Please provide an update on your local evaluation activities</t>
  </si>
  <si>
    <t>Keep it in the black and out of the red</t>
  </si>
  <si>
    <r>
      <t xml:space="preserve">Please provide any key milestones which you would like to make us aware of for publicity purposes 
</t>
    </r>
    <r>
      <rPr>
        <sz val="12"/>
        <rFont val="Arial"/>
        <family val="2"/>
      </rPr>
      <t>(e.g. first spade in the ground, designs complete, building fit out)</t>
    </r>
  </si>
  <si>
    <t>Leave blank - Please provide upcoming milestones in Section B below.</t>
  </si>
  <si>
    <t xml:space="preserve">If any support is required from the DLUHC TF team, please comment </t>
  </si>
  <si>
    <t>You've won the speedboat</t>
  </si>
  <si>
    <t>SECTION B: Projects Progress Summary</t>
  </si>
  <si>
    <t>See table to the right for RAG Guidance
&gt;&gt;&gt;</t>
  </si>
  <si>
    <t>Start Date -
 mmm/yy (e.g. Dec-22)</t>
  </si>
  <si>
    <t>Completion Date -
 mmm/yy (e.g. Dec-22)</t>
  </si>
  <si>
    <t>Current Project Delivery Stage</t>
  </si>
  <si>
    <t>Project Delivery Status</t>
  </si>
  <si>
    <t>Leading Factor of Delay</t>
  </si>
  <si>
    <t>Project Adjustment Request Status</t>
  </si>
  <si>
    <t>Delivery (RAG)</t>
  </si>
  <si>
    <t>Spend (RAG)</t>
  </si>
  <si>
    <t>Risk (RAG)</t>
  </si>
  <si>
    <t>Commentary on Status and RAG Ratings</t>
  </si>
  <si>
    <t>Most Important Upcoming Comms Milestone</t>
  </si>
  <si>
    <t>Date of Most Important Upcoming Comms Milestone (e.g. Dec-22)</t>
  </si>
  <si>
    <t>RAG Guidance</t>
  </si>
  <si>
    <t>Planning &amp; Design</t>
  </si>
  <si>
    <t>2. Ongoing - on track</t>
  </si>
  <si>
    <t>Rising Cost</t>
  </si>
  <si>
    <t>PAR not required</t>
  </si>
  <si>
    <t>aaa</t>
  </si>
  <si>
    <t>xxx Autumn  2024</t>
  </si>
  <si>
    <t>Delivery</t>
  </si>
  <si>
    <t>Score</t>
  </si>
  <si>
    <t>Spend</t>
  </si>
  <si>
    <t>Risks</t>
  </si>
  <si>
    <t>B2</t>
  </si>
  <si>
    <t>3. Ongoing - delayed</t>
  </si>
  <si>
    <t>Procurement</t>
  </si>
  <si>
    <t>PAR submitted - approved</t>
  </si>
  <si>
    <t>bbb</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</si>
  <si>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</si>
  <si>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</si>
  <si>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</si>
  <si>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</si>
  <si>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t>Initiation</t>
  </si>
  <si>
    <t>4. Completed</t>
  </si>
  <si>
    <t>External Stakeholder Management</t>
  </si>
  <si>
    <t>PAR submitted - awaiting DLUHC approval</t>
  </si>
  <si>
    <t>ccc</t>
  </si>
  <si>
    <t xml:space="preserve">xxx agreements to be agreed upon </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</si>
  <si>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</si>
  <si>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</si>
  <si>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</si>
  <si>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</si>
  <si>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t>1. Not yet started</t>
  </si>
  <si>
    <t>Delivery Partner Risk</t>
  </si>
  <si>
    <t>PAR expected</t>
  </si>
  <si>
    <t>ddd</t>
  </si>
  <si>
    <t>xxxl Autumn 2024</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</si>
  <si>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</si>
  <si>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</si>
  <si>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</si>
  <si>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</si>
  <si>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5. Other</t>
  </si>
  <si>
    <t>eee</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</si>
  <si>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</si>
  <si>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</si>
  <si>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</si>
  <si>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</si>
  <si>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</si>
  <si>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</si>
  <si>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</si>
  <si>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</si>
  <si>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</si>
  <si>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</si>
  <si>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</si>
  <si>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</si>
  <si>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</si>
  <si>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</si>
  <si>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</si>
  <si>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</si>
  <si>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</si>
  <si>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</si>
  <si>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</si>
  <si>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</si>
  <si>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</si>
  <si>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</si>
  <si>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This tab will require you to provide an update on project funding. Dependent on the reporting period, please input actual figures or forecasted figures. The tables will indicate whether you should be reporting actual or forecast per period (for example as indicated in rows 37 &amp; 49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places. In this section for each project the first cost table will allow you to record information on the project spend. We are also looking for information on what TD &amp; FHSF funds are contractually committed for the future. We expect the grand total amount to agree to the announcement letter or your most recently approved financial profile. 
To record co-funding/match-funding, please use the table "Other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</si>
  <si>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</si>
  <si>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</si>
  <si>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</si>
  <si>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</si>
  <si>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</si>
  <si>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</si>
  <si>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</si>
  <si>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</si>
  <si>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</si>
  <si>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</si>
  <si>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</si>
  <si>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r>
      <t xml:space="preserve">Please describe </t>
    </r>
    <r>
      <rPr>
        <b/>
        <u/>
        <sz val="12"/>
        <rFont val="Arial"/>
        <family val="2"/>
      </rPr>
      <t>when</t>
    </r>
    <r>
      <rPr>
        <b/>
        <sz val="12"/>
        <rFont val="Arial"/>
        <family val="2"/>
      </rPr>
      <t xml:space="preserve"> funding was utilised and, if applicable, when any remaining funding will be utilised</t>
    </r>
  </si>
  <si>
    <t xml:space="preserve"> Test</t>
  </si>
  <si>
    <t>N/a</t>
  </si>
  <si>
    <t>Test</t>
  </si>
  <si>
    <t>Please select the option that best describes how the funding was, or will be, utilised</t>
  </si>
  <si>
    <t>Programme only</t>
  </si>
  <si>
    <t>Specific project(s) only</t>
  </si>
  <si>
    <t>Mix of programme and projects</t>
  </si>
  <si>
    <r>
      <t xml:space="preserve">Please explain in detail </t>
    </r>
    <r>
      <rPr>
        <b/>
        <u/>
        <sz val="12"/>
        <rFont val="Arial"/>
        <family val="2"/>
      </rPr>
      <t>how</t>
    </r>
    <r>
      <rPr>
        <b/>
        <sz val="12"/>
        <rFont val="Arial"/>
        <family val="2"/>
      </rPr>
      <t xml:space="preserve"> the funding has, or will be, utilised</t>
    </r>
  </si>
  <si>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</si>
  <si>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</si>
  <si>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</si>
  <si>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</si>
  <si>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</si>
  <si>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</si>
  <si>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</si>
  <si>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</si>
  <si>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</si>
  <si>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Beyond 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</si>
  <si>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</si>
  <si>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</si>
  <si>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</si>
  <si>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</si>
  <si>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</si>
  <si>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</si>
  <si>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</si>
  <si>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</si>
  <si>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</si>
  <si>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Beyond 25/26</t>
  </si>
  <si>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</si>
  <si>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</si>
  <si>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</si>
  <si>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</si>
  <si>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</si>
  <si>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</si>
  <si>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</si>
  <si>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</si>
  <si>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</si>
  <si>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</si>
  <si>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</si>
  <si>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</si>
  <si>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</si>
  <si>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</si>
  <si>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Use the "+" and "-" to expand / collapse the table</t>
  </si>
  <si>
    <r>
      <t xml:space="preserve">Funding Source
</t>
    </r>
    <r>
      <rPr>
        <i/>
        <sz val="12"/>
        <color rgb="FFFFFFFF"/>
        <rFont val="Arial"/>
        <family val="2"/>
      </rPr>
      <t>(Use Dropdown)</t>
    </r>
  </si>
  <si>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</si>
  <si>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</si>
  <si>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</si>
  <si>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</si>
  <si>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</si>
  <si>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</si>
  <si>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</si>
  <si>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</si>
  <si>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</si>
  <si>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</si>
  <si>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</si>
  <si>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</si>
  <si>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</si>
  <si>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</si>
  <si>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</si>
  <si>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</si>
  <si>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</si>
  <si>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</si>
  <si>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 xml:space="preserve">Total Project value is £10,750,000 and total Private invetment is £5,150,000. A capital seed Funding  Bid has gone to Free Port to agree. Partner, i.e OnSide are finalising  the outsatnding £900k from private investors. </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</si>
  <si>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</si>
  <si>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</si>
  <si>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</si>
  <si>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</si>
  <si>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</si>
  <si>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</si>
  <si>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</si>
  <si>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</si>
  <si>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</si>
  <si>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</si>
  <si>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</si>
  <si>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</si>
  <si>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</si>
  <si>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</si>
  <si>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</si>
  <si>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</si>
  <si>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</si>
  <si>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</si>
  <si>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</si>
  <si>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</si>
  <si>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</si>
  <si>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</si>
  <si>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</si>
  <si>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</si>
  <si>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</si>
  <si>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</si>
  <si>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Amount of public realm improved</t>
  </si>
  <si>
    <t># of transport nodes with new multimodal connection points</t>
  </si>
  <si>
    <t>Total length of pedestrian paths improved</t>
  </si>
  <si>
    <t>Total length of improved cycle ways</t>
  </si>
  <si>
    <t>Project-Specific - Custom</t>
  </si>
  <si>
    <t># of learners enrolled in new education and training courses</t>
  </si>
  <si>
    <t># of learners/trainees/students enrolled at new education and training facilities</t>
  </si>
  <si>
    <t>Amount of capacity of new or improved training or education facilities</t>
  </si>
  <si>
    <t>Amount of existing parks/greenspace/outdoor improved</t>
  </si>
  <si>
    <t>Percentage of learners gaining relevant experience/being ‘job ready’ (as assessed by employers)</t>
  </si>
  <si>
    <t xml:space="preserve">Delivery of state of the art youth facility </t>
  </si>
  <si>
    <t>m2 of space</t>
  </si>
  <si>
    <t>Total length of new cycle ways</t>
  </si>
  <si>
    <t># of new or improved car parking spaces</t>
  </si>
  <si>
    <t>Delivery of new public spaces (Tilbury pier approach, Tilbury fort carpark and walkways)-Hard and soft landscaping public realm</t>
  </si>
  <si>
    <t xml:space="preserve">m2 of land </t>
  </si>
  <si>
    <t xml:space="preserve">Provision of high-quality transport interchange facilities-Revised public transport layout to reduce congestion and accommodate additional local bus services to Riverside Ferry terminal and heritage attractions  </t>
  </si>
  <si>
    <t>Number of transport nodes</t>
  </si>
  <si>
    <t>Improved connectivity and journey quality to London through new Jetty (Pontoon) Extension to existing Tilbury Landing satge to accommodate Thames River Bus service . Allows for scheduled 7 day/week River Bus service to London within 1 hour</t>
  </si>
  <si>
    <t xml:space="preserve">Number of routes </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</si>
  <si>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</si>
  <si>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</si>
  <si>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</si>
  <si>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</si>
  <si>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</si>
  <si>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</si>
  <si>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</si>
  <si>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</si>
  <si>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</si>
  <si>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</si>
  <si>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</si>
  <si>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</si>
  <si>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</si>
  <si>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</si>
  <si>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</si>
  <si>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</si>
  <si>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</si>
  <si>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</si>
  <si>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Number of people using a new/improved public facility</t>
  </si>
  <si>
    <t>The Community Skills and Enterprise Project</t>
  </si>
  <si>
    <t>Locations provided in 'Project Admin' tab</t>
  </si>
  <si>
    <t>Severn Centre for Health and Wellbeing</t>
  </si>
  <si>
    <t xml:space="preserve">Heritage and Riverside Project </t>
  </si>
  <si>
    <t>Active Travel</t>
  </si>
  <si>
    <t>Additional Outcome Indicators - please use the spaces below to tell us about any other outcome indicators that you currently are measuring, or intend to measure.</t>
  </si>
  <si>
    <t>SECTION C: Footfall Indicator</t>
  </si>
  <si>
    <t>Change in footfall</t>
  </si>
  <si>
    <t>Year-on-year % change in monthly footfall</t>
  </si>
  <si>
    <t>Relevant Project(s)</t>
  </si>
  <si>
    <t>Geography of indicator / measurement</t>
  </si>
  <si>
    <t/>
  </si>
  <si>
    <t>For additional footfall tables, use the "+" and "-" to expand / collapse the table</t>
  </si>
  <si>
    <t>Note: figures beyond April 2026 will be collected at a later date (where relevant)</t>
  </si>
  <si>
    <t>Geography of indicator</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</si>
  <si>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</si>
  <si>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</si>
  <si>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</si>
  <si>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</si>
  <si>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</si>
  <si>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</si>
  <si>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</si>
  <si>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</si>
  <si>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</si>
  <si>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</si>
  <si>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</si>
  <si>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</si>
  <si>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</si>
  <si>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</si>
  <si>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</si>
  <si>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</si>
  <si>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</si>
  <si>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</si>
  <si>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</si>
  <si>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</si>
  <si>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</si>
  <si>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</si>
  <si>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</si>
  <si>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</si>
  <si>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</si>
  <si>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</si>
  <si>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</si>
  <si>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</si>
  <si>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</si>
  <si>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</si>
  <si>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 xml:space="preserve">Internal and External Stakeholder engagement not fully completed/ Conflict of Interest - xxx Towns Fund Board. </t>
  </si>
  <si>
    <t>Conflict of Interest/ Governnace  - risk of Programme delay</t>
  </si>
  <si>
    <t xml:space="preserve">Project is delayed  </t>
  </si>
  <si>
    <t>1 - Low</t>
  </si>
  <si>
    <t xml:space="preserve">Agreed procurement timetable </t>
  </si>
  <si>
    <t>Test McTester Senior Project Officer</t>
  </si>
  <si>
    <t xml:space="preserve">Construction Cost Price Inflation </t>
  </si>
  <si>
    <t>Rising Costs</t>
  </si>
  <si>
    <t>2 - Low impact</t>
  </si>
  <si>
    <t xml:space="preserve">Legal and development agreements with external Partners are not put into place </t>
  </si>
  <si>
    <t xml:space="preserve">4 - Significant impact </t>
  </si>
  <si>
    <t>SECTION B: Project Risks</t>
  </si>
  <si>
    <t>Project 1:</t>
  </si>
  <si>
    <t>3 - Approaching: next 6 months</t>
  </si>
  <si>
    <t>Project 2:</t>
  </si>
  <si>
    <t>4 - Almost Certain</t>
  </si>
  <si>
    <t>Project 3:</t>
  </si>
  <si>
    <t>Project 4:</t>
  </si>
  <si>
    <t>Project 5:</t>
  </si>
  <si>
    <t>Covid Disruption</t>
  </si>
  <si>
    <t>2 - Distant: next 12 months</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</si>
  <si>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</si>
  <si>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</si>
  <si>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</si>
  <si>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</si>
  <si>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</si>
  <si>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</si>
  <si>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</si>
  <si>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</si>
  <si>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</si>
  <si>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</si>
  <si>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</si>
  <si>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</si>
  <si>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</si>
  <si>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</si>
  <si>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</si>
  <si>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</si>
  <si>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</si>
  <si>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</si>
  <si>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</si>
  <si>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Business Continuity &amp; Disaster Recovery</t>
  </si>
  <si>
    <t>1- Marginal impact</t>
  </si>
  <si>
    <t>1 - Remote</t>
  </si>
  <si>
    <t>Change in Policy Focus</t>
  </si>
  <si>
    <t>Client Mistreatment</t>
  </si>
  <si>
    <t>Credit Losses</t>
  </si>
  <si>
    <t>5 - Imminent: next month</t>
  </si>
  <si>
    <t>6 - Critical impact</t>
  </si>
  <si>
    <t>Employee Conduct</t>
  </si>
  <si>
    <t>Environment</t>
  </si>
  <si>
    <t>Financial Crime</t>
  </si>
  <si>
    <t>Funding Withdrawal</t>
  </si>
  <si>
    <t>Geopolitical, Environmental or Economic Shock</t>
  </si>
  <si>
    <t>Health &amp; Safety - Personnel and Public safety</t>
  </si>
  <si>
    <t>Human resource - Capacity, Recruitment etc</t>
  </si>
  <si>
    <t>Ineffective Culture</t>
  </si>
  <si>
    <t>Information Technology &amp; Infrastructure</t>
  </si>
  <si>
    <t>People / Wellbeing</t>
  </si>
  <si>
    <t>Poor Delivery</t>
  </si>
  <si>
    <t>Poor Governance</t>
  </si>
  <si>
    <t>Poor Policy Design</t>
  </si>
  <si>
    <t>Premises &amp; Estate Management</t>
  </si>
  <si>
    <t>Procurement &amp; Outsourcing</t>
  </si>
  <si>
    <t>Property Development</t>
  </si>
  <si>
    <t>Public objections or Appeals</t>
  </si>
  <si>
    <t>Regulatory</t>
  </si>
  <si>
    <t>Reporting</t>
  </si>
  <si>
    <t>Reputational Risk</t>
  </si>
  <si>
    <t>Security / Cyber / Technical Risk</t>
  </si>
  <si>
    <t>Supply Chain Issues and Delays</t>
  </si>
  <si>
    <t>Training</t>
  </si>
  <si>
    <t>.</t>
  </si>
  <si>
    <t>Towns Fund Reporting Template</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</si>
  <si>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</si>
  <si>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</si>
  <si>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</si>
  <si>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</si>
  <si>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 xml:space="preserve">Role </t>
  </si>
  <si>
    <t>Deputy Section 151 Officer</t>
  </si>
  <si>
    <t>Signature
(Please insert an electronic image of a wet signature)</t>
  </si>
  <si>
    <t>x</t>
  </si>
  <si>
    <t>Date (dd/mm/yyyy)</t>
  </si>
  <si>
    <t>I confirm that all the information provided within this document is accurate and that all significant issues affecting deliverability of the project have been disclosed.</t>
  </si>
  <si>
    <t>John Doe</t>
  </si>
  <si>
    <t>Chief Exec</t>
  </si>
  <si>
    <t>Fund</t>
  </si>
  <si>
    <t>Town Deals</t>
  </si>
  <si>
    <t>LA</t>
  </si>
  <si>
    <t>Check</t>
  </si>
  <si>
    <t>OrganisationName</t>
  </si>
  <si>
    <t>FHSF</t>
  </si>
  <si>
    <t>Barnsley Town Centre</t>
  </si>
  <si>
    <t>Barnsley Metropolitan Borough Council</t>
  </si>
  <si>
    <t>Amber Valley Borough Council</t>
  </si>
  <si>
    <t>Barnstaple</t>
  </si>
  <si>
    <t>North Devon Council</t>
  </si>
  <si>
    <t>Ashfield District Council</t>
  </si>
  <si>
    <t>Barrow</t>
  </si>
  <si>
    <t xml:space="preserve">Westmorland &amp; Furness Council </t>
  </si>
  <si>
    <t>Bedford</t>
  </si>
  <si>
    <t>Bedford Borough Council</t>
  </si>
  <si>
    <t>Birkenhead</t>
  </si>
  <si>
    <t>Wirral Council</t>
  </si>
  <si>
    <t>Blackburn with Darwen Borough Council</t>
  </si>
  <si>
    <t>Blackpool Borough Council</t>
  </si>
  <si>
    <t>Bishop Auckland</t>
  </si>
  <si>
    <t>Durham County Council</t>
  </si>
  <si>
    <t>Bolton Council</t>
  </si>
  <si>
    <t>Boston Borough Council</t>
  </si>
  <si>
    <t>Blackfriars - Northern City Centre</t>
  </si>
  <si>
    <t>Worcester City Council</t>
  </si>
  <si>
    <t>Bournemouth, Christchurch and Poole Council</t>
  </si>
  <si>
    <t>Blackpool</t>
  </si>
  <si>
    <t>Bradford Council</t>
  </si>
  <si>
    <t>Bloxwich</t>
  </si>
  <si>
    <t>Walsall Council</t>
  </si>
  <si>
    <t>Broxtowe Borough Council</t>
  </si>
  <si>
    <t>Blyth</t>
  </si>
  <si>
    <t>Northumberland County Council</t>
  </si>
  <si>
    <t>Buckinghamshire Council</t>
  </si>
  <si>
    <t>Blyth Town Centre</t>
  </si>
  <si>
    <t>Calderdale Council</t>
  </si>
  <si>
    <t>Bolton</t>
  </si>
  <si>
    <t>Charnwood Borough Council</t>
  </si>
  <si>
    <t>Boston</t>
  </si>
  <si>
    <t>Cheshire East Council</t>
  </si>
  <si>
    <t>Bournemouth</t>
  </si>
  <si>
    <t>Cheshire West and Chester Council</t>
  </si>
  <si>
    <t>Bridgwater</t>
  </si>
  <si>
    <t>Somerset Council</t>
  </si>
  <si>
    <t>Chesterfield Borough Council</t>
  </si>
  <si>
    <t>Brierley Hill High Town Centre</t>
  </si>
  <si>
    <t>Dudley Metropolitan Borough Council</t>
  </si>
  <si>
    <t>City of Lincoln Council</t>
  </si>
  <si>
    <t>Brighouse</t>
  </si>
  <si>
    <t>City of Wolverhampton Council</t>
  </si>
  <si>
    <t>Burton</t>
  </si>
  <si>
    <t>East Staffordshire Borough Council</t>
  </si>
  <si>
    <t>Colchester City Council</t>
  </si>
  <si>
    <t>Buxton</t>
  </si>
  <si>
    <t>High Peak Borough Council</t>
  </si>
  <si>
    <t>Cornwall Council</t>
  </si>
  <si>
    <t>Camborne</t>
  </si>
  <si>
    <t>Crawley Borough Council</t>
  </si>
  <si>
    <t>Carlisle</t>
  </si>
  <si>
    <t>Cumberland Council</t>
  </si>
  <si>
    <t>Carlisle City Centre</t>
  </si>
  <si>
    <t>Darlington Borough Council</t>
  </si>
  <si>
    <t>Castleford</t>
  </si>
  <si>
    <t>Wakefield Metropolitan Borough Council</t>
  </si>
  <si>
    <t>Derby City Council</t>
  </si>
  <si>
    <t>Chatham Town Centre</t>
  </si>
  <si>
    <t>Medway Council</t>
  </si>
  <si>
    <t>Doncaster Council</t>
  </si>
  <si>
    <t>Cheadle</t>
  </si>
  <si>
    <t>Stockport Metropolitan Borough Council</t>
  </si>
  <si>
    <t>Dover District Council</t>
  </si>
  <si>
    <t>Clay Cross</t>
  </si>
  <si>
    <t>North East Derbyshire District Council</t>
  </si>
  <si>
    <t>Cleator Moor</t>
  </si>
  <si>
    <t>Colchester</t>
  </si>
  <si>
    <t>East Lindsey District Council</t>
  </si>
  <si>
    <t>Commercial Road</t>
  </si>
  <si>
    <t>Portsmouth City Council</t>
  </si>
  <si>
    <t>East Riding of Yorkshire Council</t>
  </si>
  <si>
    <t>Corby</t>
  </si>
  <si>
    <t>North Northamptonshire Council</t>
  </si>
  <si>
    <t>Crawley</t>
  </si>
  <si>
    <t>East Suffolk Council</t>
  </si>
  <si>
    <t>Crewe</t>
  </si>
  <si>
    <t>Erewash Borough Council</t>
  </si>
  <si>
    <t>Fenland District Council</t>
  </si>
  <si>
    <t>Darlington</t>
  </si>
  <si>
    <t>Fylde Council</t>
  </si>
  <si>
    <t>Darwen</t>
  </si>
  <si>
    <t>Great Yarmouth Borough Council</t>
  </si>
  <si>
    <t>Derby City Centre, St Peters Cross</t>
  </si>
  <si>
    <t>Halton Borough Council</t>
  </si>
  <si>
    <t>Dewsbury</t>
  </si>
  <si>
    <t>Kirklees Council</t>
  </si>
  <si>
    <t>Haringey Council</t>
  </si>
  <si>
    <t>Doncaster</t>
  </si>
  <si>
    <t>Harlow District Council</t>
  </si>
  <si>
    <t>Dover Town Centre and Waterfront</t>
  </si>
  <si>
    <t>Harrow Council</t>
  </si>
  <si>
    <t>Dudley</t>
  </si>
  <si>
    <t>Hartlepool Borough Council</t>
  </si>
  <si>
    <t>Elland Town Centre</t>
  </si>
  <si>
    <t>Hastings Borough Council</t>
  </si>
  <si>
    <t>Farnworth</t>
  </si>
  <si>
    <t>Herefordshire Council</t>
  </si>
  <si>
    <t>Fratton</t>
  </si>
  <si>
    <t>Glastonbury</t>
  </si>
  <si>
    <t>Huntingdonshire District Council</t>
  </si>
  <si>
    <t>Goldthorpe</t>
  </si>
  <si>
    <t>Ipswich</t>
  </si>
  <si>
    <t>Goole</t>
  </si>
  <si>
    <t>Ipswich Borough Council</t>
  </si>
  <si>
    <t>Grantham</t>
  </si>
  <si>
    <t>South Kesteven District Council</t>
  </si>
  <si>
    <t>King's Lynn and West Norfolk</t>
  </si>
  <si>
    <t>Grays</t>
  </si>
  <si>
    <t>Thurrock Borough Council</t>
  </si>
  <si>
    <t>Great Yarmouth</t>
  </si>
  <si>
    <t>Lewes District Council</t>
  </si>
  <si>
    <t>London Borough of Sutton Council</t>
  </si>
  <si>
    <t>Grimsby</t>
  </si>
  <si>
    <t>North East Lincolnshire Council</t>
  </si>
  <si>
    <t>Mansfield District Council</t>
  </si>
  <si>
    <t>Grimsby Town Centre</t>
  </si>
  <si>
    <t>Halifax</t>
  </si>
  <si>
    <t>Middlesbrough Council</t>
  </si>
  <si>
    <t>Harlow</t>
  </si>
  <si>
    <t>Milton Keynes City Council</t>
  </si>
  <si>
    <t>Hartlepool</t>
  </si>
  <si>
    <t>Newark and Sherwood District Council</t>
  </si>
  <si>
    <t>Hastings</t>
  </si>
  <si>
    <t>Newcastle-under-Lyme Borough Council</t>
  </si>
  <si>
    <t>Heanor</t>
  </si>
  <si>
    <t>Hereford</t>
  </si>
  <si>
    <t>High Wycombe</t>
  </si>
  <si>
    <t>North Lincolnshire Council</t>
  </si>
  <si>
    <t>Keighley</t>
  </si>
  <si>
    <t>Kidderminster</t>
  </si>
  <si>
    <t>Wyre Forest District Council</t>
  </si>
  <si>
    <t>North Yorkshire Council</t>
  </si>
  <si>
    <t>Kidsgrove</t>
  </si>
  <si>
    <t>King's Lynn</t>
  </si>
  <si>
    <t>Norwich City Council</t>
  </si>
  <si>
    <t>Kingswood</t>
  </si>
  <si>
    <t>South Gloucestershire Council</t>
  </si>
  <si>
    <t>Nottingham City Council</t>
  </si>
  <si>
    <t>Kirkby and Sutton (Ashfield)</t>
  </si>
  <si>
    <t>Nuneaton &amp; Bedworth Borough Council</t>
  </si>
  <si>
    <t>Kirkham Town Centre</t>
  </si>
  <si>
    <t>Nuneaton and Bedworth</t>
  </si>
  <si>
    <t>Leamington Town Centre</t>
  </si>
  <si>
    <t>Warwick District Council</t>
  </si>
  <si>
    <t>Oldham Metropolitan Borough Council</t>
  </si>
  <si>
    <t>Leyland</t>
  </si>
  <si>
    <t>South Ribble Borough Council</t>
  </si>
  <si>
    <t>Pendle Borough Council</t>
  </si>
  <si>
    <t>Lincoln</t>
  </si>
  <si>
    <t>Peterborough City Council</t>
  </si>
  <si>
    <t>Loftus</t>
  </si>
  <si>
    <t>Redcar &amp; Cleveland Borough Council</t>
  </si>
  <si>
    <t>Plymouth City Council</t>
  </si>
  <si>
    <t>Long Eaton</t>
  </si>
  <si>
    <t>Loughborough</t>
  </si>
  <si>
    <t>Preston City Council</t>
  </si>
  <si>
    <t>Lowestoft</t>
  </si>
  <si>
    <t>Mablethorpe</t>
  </si>
  <si>
    <t xml:space="preserve">Redditch Borough Council </t>
  </si>
  <si>
    <t>Mansfield</t>
  </si>
  <si>
    <t>Rochdale Borough Council</t>
  </si>
  <si>
    <t>March High Street</t>
  </si>
  <si>
    <t>Rotherham Metropolitan Borough Council</t>
  </si>
  <si>
    <t>Margate</t>
  </si>
  <si>
    <t>Thanet District Council</t>
  </si>
  <si>
    <t>Royal Borough of Greenwich</t>
  </si>
  <si>
    <t>Maryport Town Centre</t>
  </si>
  <si>
    <t>Sandwell Council</t>
  </si>
  <si>
    <t>Middlesbrough</t>
  </si>
  <si>
    <t>Sefton Metropolitan Borough Council</t>
  </si>
  <si>
    <t>Middlesbrough Centre</t>
  </si>
  <si>
    <t>Sheffield City Council</t>
  </si>
  <si>
    <t>Millom</t>
  </si>
  <si>
    <t>Milton Keynes</t>
  </si>
  <si>
    <t>Morley</t>
  </si>
  <si>
    <t>Leeds Council</t>
  </si>
  <si>
    <t>Nelson</t>
  </si>
  <si>
    <t>New Ferry</t>
  </si>
  <si>
    <t>South Tyneside Council</t>
  </si>
  <si>
    <t>Newark</t>
  </si>
  <si>
    <t>Southwark Council</t>
  </si>
  <si>
    <t xml:space="preserve">Newcastle-under-Lyme </t>
  </si>
  <si>
    <t>St Helens Borough Council</t>
  </si>
  <si>
    <t>Newcastle-Under-Lyme Town Centre</t>
  </si>
  <si>
    <t>Stafford Borough Council</t>
  </si>
  <si>
    <t>Newhaven</t>
  </si>
  <si>
    <t>Stevenage Borough Council</t>
  </si>
  <si>
    <t>Newton Abbot</t>
  </si>
  <si>
    <t>Teignbridge District Council</t>
  </si>
  <si>
    <t>Stockton-On-Tees Borough Council</t>
  </si>
  <si>
    <t>Northallerton</t>
  </si>
  <si>
    <t>Sunderland City Council</t>
  </si>
  <si>
    <t>Northampton</t>
  </si>
  <si>
    <t>West Northamptonshire Council</t>
  </si>
  <si>
    <t>Swindon Borough Council</t>
  </si>
  <si>
    <t>Tamworth Borough Council</t>
  </si>
  <si>
    <t>Norwich</t>
  </si>
  <si>
    <t>Nottingham City Centre, West End Point</t>
  </si>
  <si>
    <t xml:space="preserve">Telford &amp; Wrekin Council </t>
  </si>
  <si>
    <t>Nuneaton</t>
  </si>
  <si>
    <t>Nuneaton Town Centre</t>
  </si>
  <si>
    <t>Old Kent Road</t>
  </si>
  <si>
    <t>London Borough of Southwark</t>
  </si>
  <si>
    <t>Torbay Council</t>
  </si>
  <si>
    <t>Oldham</t>
  </si>
  <si>
    <t>Trafford Council</t>
  </si>
  <si>
    <t>Paignton</t>
  </si>
  <si>
    <t>Penzance</t>
  </si>
  <si>
    <t>Wandsworth Council</t>
  </si>
  <si>
    <t>Warrington Borough Council</t>
  </si>
  <si>
    <t>Peterborough</t>
  </si>
  <si>
    <t>Plymouth City Centre</t>
  </si>
  <si>
    <t>Preston</t>
  </si>
  <si>
    <t>Putney Town Centre</t>
  </si>
  <si>
    <t>London Borough of Wandsworth</t>
  </si>
  <si>
    <t>Wigan Council</t>
  </si>
  <si>
    <t>Ramsgate</t>
  </si>
  <si>
    <t>Wiltshire Council</t>
  </si>
  <si>
    <t>Redcar</t>
  </si>
  <si>
    <t>Redditch</t>
  </si>
  <si>
    <t>Rochdale</t>
  </si>
  <si>
    <t>Rochdale Town Centre</t>
  </si>
  <si>
    <t>Rotherham</t>
  </si>
  <si>
    <t>Rowley Regis</t>
  </si>
  <si>
    <t>Runcorn</t>
  </si>
  <si>
    <t>Salisbury City Centre</t>
  </si>
  <si>
    <t>Scarborough</t>
  </si>
  <si>
    <t>Scunthorpe</t>
  </si>
  <si>
    <t>Sheffield High Street</t>
  </si>
  <si>
    <t>Shipley</t>
  </si>
  <si>
    <t>Skegness</t>
  </si>
  <si>
    <t>Smethwick</t>
  </si>
  <si>
    <t>South Shields</t>
  </si>
  <si>
    <t>Southport</t>
  </si>
  <si>
    <t>St Helens</t>
  </si>
  <si>
    <t>St Ives</t>
  </si>
  <si>
    <t>St Neots</t>
  </si>
  <si>
    <t>Stafford</t>
  </si>
  <si>
    <t>Stainforth</t>
  </si>
  <si>
    <t>Stapleford</t>
  </si>
  <si>
    <t xml:space="preserve">Staveley </t>
  </si>
  <si>
    <t>Stevenage</t>
  </si>
  <si>
    <t>Stockport</t>
  </si>
  <si>
    <t>Stocksbridge</t>
  </si>
  <si>
    <t>Stockton</t>
  </si>
  <si>
    <t>Stretford</t>
  </si>
  <si>
    <t>Sunderland City Centre</t>
  </si>
  <si>
    <t>Sutton</t>
  </si>
  <si>
    <t>Sutton in Ashfield</t>
  </si>
  <si>
    <t>Swindon</t>
  </si>
  <si>
    <t>Tamworth Town Centre</t>
  </si>
  <si>
    <t>Taunton</t>
  </si>
  <si>
    <t>Telford</t>
  </si>
  <si>
    <t>Thornaby</t>
  </si>
  <si>
    <t>Tilbury</t>
  </si>
  <si>
    <t>Todmorden</t>
  </si>
  <si>
    <t>Torquay</t>
  </si>
  <si>
    <t>Tottenham High Road</t>
  </si>
  <si>
    <t>London Borough of Haringey</t>
  </si>
  <si>
    <t>Trowbridge</t>
  </si>
  <si>
    <t>Truro</t>
  </si>
  <si>
    <t>Wakefield</t>
  </si>
  <si>
    <t>Walsall</t>
  </si>
  <si>
    <t>Warrington</t>
  </si>
  <si>
    <t>Wealdstone</t>
  </si>
  <si>
    <t>London Borough of Harrow</t>
  </si>
  <si>
    <t>West Bromwich</t>
  </si>
  <si>
    <t>Whitby</t>
  </si>
  <si>
    <t>Wigan</t>
  </si>
  <si>
    <t>Winsford</t>
  </si>
  <si>
    <t>Wolverhampton</t>
  </si>
  <si>
    <t>Wolverhampton City Centre (West)</t>
  </si>
  <si>
    <t>Woolwich Town Centre</t>
  </si>
  <si>
    <t>Workington</t>
  </si>
  <si>
    <t>Yeovil</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</si>
  <si>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</si>
  <si>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</si>
  <si>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</si>
  <si>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</si>
  <si>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</si>
  <si>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</si>
  <si>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</si>
  <si>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</si>
  <si>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</si>
  <si>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</si>
  <si>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</si>
  <si>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</si>
  <si>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</si>
  <si>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</si>
  <si>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</si>
  <si>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</si>
  <si>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</si>
  <si>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</si>
  <si>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</si>
  <si>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</si>
  <si>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</si>
  <si>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</si>
  <si>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</si>
  <si>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</si>
  <si>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</si>
  <si>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</si>
  <si>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</si>
  <si>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</si>
  <si>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</si>
  <si>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</si>
  <si>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</si>
  <si>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</si>
  <si>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</si>
  <si>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</si>
  <si>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</si>
  <si>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</si>
  <si>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</si>
  <si>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</si>
  <si>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</si>
  <si>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</si>
  <si>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</si>
  <si>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</si>
  <si>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</si>
  <si>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</si>
  <si>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</si>
  <si>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</si>
  <si>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</si>
  <si>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</si>
  <si>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</si>
  <si>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</si>
  <si>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</si>
  <si>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</si>
  <si>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</si>
  <si>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</si>
  <si>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</si>
  <si>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</si>
  <si>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</si>
  <si>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</si>
  <si>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</si>
  <si>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</si>
  <si>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</si>
  <si>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</si>
  <si>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</si>
  <si>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</si>
  <si>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</si>
  <si>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</si>
  <si>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</si>
  <si>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</si>
  <si>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</si>
  <si>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</si>
  <si>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</si>
  <si>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</si>
  <si>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</si>
  <si>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</si>
  <si>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</si>
  <si>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</si>
  <si>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</si>
  <si>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</si>
  <si>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</si>
  <si>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</si>
  <si>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</si>
  <si>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</si>
  <si>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</si>
  <si>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</si>
  <si>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</si>
  <si>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</si>
  <si>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</si>
  <si>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</si>
  <si>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</si>
  <si>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</si>
  <si>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</si>
  <si>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</si>
  <si>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</si>
  <si>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</si>
  <si>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</si>
  <si>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</si>
  <si>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</si>
  <si>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</si>
  <si>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</si>
  <si>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</si>
  <si>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</si>
  <si>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</si>
  <si>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</si>
  <si>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</si>
  <si>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</si>
  <si>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</si>
  <si>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</si>
  <si>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</si>
  <si>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</si>
  <si>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</si>
  <si>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</si>
  <si>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</si>
  <si>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</si>
  <si>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</si>
  <si>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</si>
  <si>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</si>
  <si>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</si>
  <si>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</si>
  <si>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</si>
  <si>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</si>
  <si>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</si>
  <si>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</si>
  <si>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</si>
  <si>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</si>
  <si>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</si>
  <si>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</si>
  <si>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</si>
  <si>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</si>
  <si>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</si>
  <si>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</si>
  <si>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</si>
  <si>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</si>
  <si>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</si>
  <si>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</si>
  <si>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</si>
  <si>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</si>
  <si>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</si>
  <si>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</si>
  <si>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</si>
  <si>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</si>
  <si>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</si>
  <si>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</si>
  <si>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</si>
  <si>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</si>
  <si>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</si>
  <si>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</si>
  <si>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</si>
  <si>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</si>
  <si>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</si>
  <si>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</si>
  <si>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</si>
  <si>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</si>
  <si>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</si>
  <si>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</si>
  <si>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</si>
  <si>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</si>
  <si>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</si>
  <si>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</si>
  <si>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</si>
  <si>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</si>
  <si>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</si>
  <si>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</si>
  <si>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</si>
  <si>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</si>
  <si>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</si>
  <si>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</si>
  <si>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</si>
  <si>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</si>
  <si>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</si>
  <si>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</si>
  <si>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</si>
  <si>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</si>
  <si>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</si>
  <si>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</si>
  <si>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</si>
  <si>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</si>
  <si>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</si>
  <si>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</si>
  <si>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</si>
  <si>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</si>
  <si>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</si>
  <si>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</si>
  <si>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</si>
  <si>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</si>
  <si>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</si>
  <si>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</si>
  <si>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</si>
  <si>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</si>
  <si>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</si>
  <si>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</si>
  <si>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</si>
  <si>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</si>
  <si>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</si>
  <si>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</si>
  <si>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</si>
  <si>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</si>
  <si>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</si>
  <si>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</si>
  <si>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</si>
  <si>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</si>
  <si>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</si>
  <si>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</si>
  <si>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</si>
  <si>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</si>
  <si>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</si>
  <si>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</si>
  <si>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</si>
  <si>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</si>
  <si>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</si>
  <si>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</si>
  <si>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</si>
  <si>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</si>
  <si>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</si>
  <si>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</si>
  <si>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</si>
  <si>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</si>
  <si>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</si>
  <si>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</si>
  <si>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</si>
  <si>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</si>
  <si>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</si>
  <si>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</si>
  <si>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</si>
  <si>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</si>
  <si>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</si>
  <si>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</si>
  <si>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</si>
  <si>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</si>
  <si>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</si>
  <si>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</si>
  <si>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</si>
  <si>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</si>
  <si>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</si>
  <si>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</si>
  <si>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</si>
  <si>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</si>
  <si>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</si>
  <si>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</si>
  <si>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</si>
  <si>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</si>
  <si>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</si>
  <si>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</si>
  <si>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</si>
  <si>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</si>
  <si>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</si>
  <si>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</si>
  <si>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</si>
  <si>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</si>
  <si>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</si>
  <si>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</si>
  <si>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</si>
  <si>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</si>
  <si>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</si>
  <si>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</si>
  <si>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</si>
  <si>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</si>
  <si>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</si>
  <si>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</si>
  <si>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</si>
  <si>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</si>
  <si>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</si>
  <si>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</si>
  <si>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</si>
  <si>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</si>
  <si>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</si>
  <si>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</si>
  <si>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</si>
  <si>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</si>
  <si>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</si>
  <si>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</si>
  <si>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</si>
  <si>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</si>
  <si>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</si>
  <si>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</si>
  <si>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</si>
  <si>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</si>
  <si>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</si>
  <si>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</si>
  <si>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</si>
  <si>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</si>
  <si>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</si>
  <si>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</si>
  <si>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</si>
  <si>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</si>
  <si>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</si>
  <si>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</si>
  <si>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</si>
  <si>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</si>
  <si>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</si>
  <si>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</si>
  <si>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</si>
  <si>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</si>
  <si>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</si>
  <si>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</si>
  <si>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</si>
  <si>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</si>
  <si>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</si>
  <si>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</si>
  <si>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</si>
  <si>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</si>
  <si>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</si>
  <si>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</si>
  <si>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</si>
  <si>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</si>
  <si>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</si>
  <si>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</si>
  <si>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</si>
  <si>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</si>
  <si>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</si>
  <si>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</si>
  <si>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</si>
  <si>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</si>
  <si>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</si>
  <si>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</si>
  <si>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</si>
  <si>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</si>
  <si>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</si>
  <si>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</si>
  <si>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</si>
  <si>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</si>
  <si>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</si>
  <si>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</si>
  <si>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</si>
  <si>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</si>
  <si>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</si>
  <si>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</si>
  <si>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</si>
  <si>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</si>
  <si>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</si>
  <si>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</si>
  <si>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</si>
  <si>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</si>
  <si>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</si>
  <si>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</si>
  <si>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</si>
  <si>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</si>
  <si>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</si>
  <si>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</si>
  <si>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</si>
  <si>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</si>
  <si>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</si>
  <si>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</si>
  <si>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</si>
  <si>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</si>
  <si>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</si>
  <si>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</si>
  <si>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</si>
  <si>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</si>
  <si>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</si>
  <si>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</si>
  <si>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</si>
  <si>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</si>
  <si>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</si>
  <si>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</si>
  <si>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</si>
  <si>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</si>
  <si>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</si>
  <si>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</si>
  <si>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</si>
  <si>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</si>
  <si>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</si>
  <si>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</si>
  <si>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</si>
  <si>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</si>
  <si>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</si>
  <si>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</si>
  <si>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</si>
  <si>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</si>
  <si>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</si>
  <si>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</si>
  <si>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</si>
  <si>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</si>
  <si>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</si>
  <si>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</si>
  <si>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</si>
  <si>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</si>
  <si>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</si>
  <si>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</si>
  <si>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</si>
  <si>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</si>
  <si>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</si>
  <si>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</si>
  <si>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</si>
  <si>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</si>
  <si>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</si>
  <si>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</si>
  <si>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</si>
  <si>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</si>
  <si>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</si>
  <si>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</si>
  <si>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</si>
  <si>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</si>
  <si>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</si>
  <si>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</si>
  <si>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</si>
  <si>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</si>
  <si>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</si>
  <si>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</si>
  <si>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</si>
  <si>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</si>
  <si>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</si>
  <si>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</si>
  <si>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</si>
  <si>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</si>
  <si>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</si>
  <si>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</si>
  <si>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</si>
  <si>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</si>
  <si>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</si>
  <si>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</si>
  <si>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</si>
  <si>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</si>
  <si>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</si>
  <si>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</si>
  <si>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</si>
  <si>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</si>
  <si>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</si>
  <si>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</si>
  <si>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</si>
  <si>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</si>
  <si>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</si>
  <si>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</si>
  <si>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</si>
  <si>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</si>
  <si>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</si>
  <si>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</si>
  <si>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</si>
  <si>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</si>
  <si>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</si>
  <si>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</si>
  <si>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</si>
  <si>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</si>
  <si>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</si>
  <si>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</si>
  <si>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</si>
  <si>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</si>
  <si>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</si>
  <si>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</si>
  <si>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</si>
  <si>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</si>
  <si>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</si>
  <si>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</si>
  <si>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</si>
  <si>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</si>
  <si>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</si>
  <si>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</si>
  <si>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</si>
  <si>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</si>
  <si>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</si>
  <si>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</si>
  <si>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</si>
  <si>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</si>
  <si>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</si>
  <si>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</si>
  <si>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</si>
  <si>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</si>
  <si>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</si>
  <si>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</si>
  <si>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</si>
  <si>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</si>
  <si>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</si>
  <si>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</si>
  <si>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</si>
  <si>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</si>
  <si>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</si>
  <si>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</si>
  <si>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</si>
  <si>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</si>
  <si>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</si>
  <si>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</si>
  <si>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</si>
  <si>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</si>
  <si>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</si>
  <si>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</si>
  <si>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</si>
  <si>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</si>
  <si>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</si>
  <si>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</si>
  <si>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</si>
  <si>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</si>
  <si>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</si>
  <si>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</si>
  <si>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</si>
  <si>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</si>
  <si>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</si>
  <si>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</si>
  <si>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</si>
  <si>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</si>
  <si>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</si>
  <si>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</si>
  <si>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</si>
  <si>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</si>
  <si>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</si>
  <si>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</si>
  <si>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</si>
  <si>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</si>
  <si>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</si>
  <si>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</si>
  <si>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</si>
  <si>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</si>
  <si>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</si>
  <si>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</si>
  <si>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</si>
  <si>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</si>
  <si>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</si>
  <si>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</si>
  <si>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</si>
  <si>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</si>
  <si>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</si>
  <si>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</si>
  <si>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</si>
  <si>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</si>
  <si>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</si>
  <si>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</si>
  <si>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</si>
  <si>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</si>
  <si>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</si>
  <si>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</si>
  <si>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</si>
  <si>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</si>
  <si>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</si>
  <si>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</si>
  <si>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</si>
  <si>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</si>
  <si>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</si>
  <si>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</si>
  <si>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</si>
  <si>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</si>
  <si>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</si>
  <si>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</si>
  <si>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</si>
  <si>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</si>
  <si>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</si>
  <si>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</si>
  <si>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</si>
  <si>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</si>
  <si>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</si>
  <si>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</si>
  <si>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</si>
  <si>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</si>
  <si>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</si>
  <si>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</si>
  <si>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</si>
  <si>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</si>
  <si>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</si>
  <si>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</si>
  <si>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</si>
  <si>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</si>
  <si>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</si>
  <si>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</si>
  <si>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</si>
  <si>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</si>
  <si>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</si>
  <si>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</si>
  <si>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</si>
  <si>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</si>
  <si>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</si>
  <si>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</si>
  <si>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</si>
  <si>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</si>
  <si>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</si>
  <si>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</si>
  <si>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</si>
  <si>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</si>
  <si>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</si>
  <si>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</si>
  <si>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</si>
  <si>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</si>
  <si>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</si>
  <si>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</si>
  <si>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</si>
  <si>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</si>
  <si>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</si>
  <si>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</si>
  <si>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</si>
  <si>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</si>
  <si>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</si>
  <si>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</si>
  <si>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</si>
  <si>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</si>
  <si>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</si>
  <si>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</si>
  <si>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</si>
  <si>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</si>
  <si>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</si>
  <si>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</si>
  <si>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</si>
  <si>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</si>
  <si>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</si>
  <si>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</si>
  <si>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</si>
  <si>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</si>
  <si>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</si>
  <si>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</si>
  <si>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</si>
  <si>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</si>
  <si>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</si>
  <si>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</si>
  <si>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</si>
  <si>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</si>
  <si>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</si>
  <si>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</si>
  <si>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</si>
  <si>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</si>
  <si>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</si>
  <si>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</si>
  <si>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</si>
  <si>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</si>
  <si>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</si>
  <si>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</si>
  <si>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</si>
  <si>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</si>
  <si>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</si>
  <si>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</si>
  <si>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</si>
  <si>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</si>
  <si>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</si>
  <si>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</si>
  <si>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</si>
  <si>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</si>
  <si>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</si>
  <si>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</si>
  <si>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</si>
  <si>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</si>
  <si>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</si>
  <si>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</si>
  <si>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</si>
  <si>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</si>
  <si>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</si>
  <si>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</si>
  <si>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</si>
  <si>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</si>
  <si>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</si>
  <si>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</si>
  <si>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</si>
  <si>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</si>
  <si>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</si>
  <si>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</si>
  <si>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</si>
  <si>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</si>
  <si>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</si>
  <si>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</si>
  <si>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</si>
  <si>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</si>
  <si>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</si>
  <si>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</si>
  <si>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</si>
  <si>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</si>
  <si>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</si>
  <si>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</si>
  <si>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</si>
  <si>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</si>
  <si>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</si>
  <si>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</si>
  <si>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</si>
  <si>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</si>
  <si>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</si>
  <si>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</si>
  <si>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</si>
  <si>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</si>
  <si>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</si>
  <si>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</si>
  <si>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</si>
  <si>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</si>
  <si>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</si>
  <si>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</si>
  <si>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</si>
  <si>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</si>
  <si>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</si>
  <si>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</si>
  <si>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</si>
  <si>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</si>
  <si>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</si>
  <si>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</si>
  <si>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</si>
  <si>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</si>
  <si>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</si>
  <si>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</si>
  <si>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</si>
  <si>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</si>
  <si>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</si>
  <si>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</si>
  <si>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</si>
  <si>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</si>
  <si>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</si>
  <si>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</si>
  <si>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</si>
  <si>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</si>
  <si>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</si>
  <si>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</si>
  <si>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</si>
  <si>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</si>
  <si>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</si>
  <si>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</si>
  <si>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</si>
  <si>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</si>
  <si>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</si>
  <si>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</si>
  <si>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</si>
  <si>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</si>
  <si>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</si>
  <si>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</si>
  <si>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</si>
  <si>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</si>
  <si>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</si>
  <si>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</si>
  <si>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</si>
  <si>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</si>
  <si>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</si>
  <si>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</si>
  <si>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</si>
  <si>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</si>
  <si>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</si>
  <si>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</si>
  <si>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</si>
  <si>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</si>
  <si>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</si>
  <si>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</si>
  <si>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</si>
  <si>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</si>
  <si>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</si>
  <si>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</si>
  <si>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</si>
  <si>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</si>
  <si>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</si>
  <si>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</si>
  <si>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</si>
  <si>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</si>
  <si>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</si>
  <si>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</si>
  <si>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</si>
  <si>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</si>
  <si>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</si>
  <si>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</si>
  <si>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</si>
  <si>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</si>
  <si>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</si>
  <si>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</si>
  <si>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</si>
  <si>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</si>
  <si>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</si>
  <si>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</si>
  <si>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</si>
  <si>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</si>
  <si>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</si>
  <si>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</si>
  <si>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</si>
  <si>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</si>
  <si>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</si>
  <si>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</si>
  <si>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</si>
  <si>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</si>
  <si>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</si>
  <si>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</si>
  <si>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</si>
  <si>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</si>
  <si>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</si>
  <si>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</si>
  <si>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</si>
  <si>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</si>
  <si>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</si>
  <si>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</si>
  <si>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</si>
  <si>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</si>
  <si>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</si>
  <si>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</si>
  <si>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</si>
  <si>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</si>
  <si>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</si>
  <si>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</si>
  <si>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</si>
  <si>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</si>
  <si>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</si>
  <si>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</si>
  <si>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</si>
  <si>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</si>
  <si>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</si>
  <si>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</si>
  <si>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</si>
  <si>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</si>
  <si>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</si>
  <si>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</si>
  <si>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</si>
  <si>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</si>
  <si>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</si>
  <si>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</si>
  <si>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</si>
  <si>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</si>
  <si>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</si>
  <si>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</si>
  <si>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</si>
  <si>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</si>
  <si>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</si>
  <si>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</si>
  <si>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</si>
  <si>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</si>
  <si>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</si>
  <si>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</si>
  <si>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</si>
  <si>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</si>
  <si>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</si>
  <si>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</si>
  <si>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</si>
  <si>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</si>
  <si>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</si>
  <si>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</si>
  <si>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</si>
  <si>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</si>
  <si>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</si>
  <si>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</si>
  <si>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</si>
  <si>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</si>
  <si>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</si>
  <si>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</si>
  <si>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</si>
  <si>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</si>
  <si>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</si>
  <si>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</si>
  <si>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</si>
  <si>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</si>
  <si>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</si>
  <si>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</si>
  <si>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</si>
  <si>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</si>
  <si>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</si>
  <si>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</si>
  <si>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</si>
  <si>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</si>
  <si>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</si>
  <si>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</si>
  <si>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</si>
  <si>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</si>
  <si>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</si>
  <si>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</si>
  <si>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</si>
  <si>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</si>
  <si>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</si>
  <si>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</si>
  <si>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</si>
  <si>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</si>
  <si>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</si>
  <si>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</si>
  <si>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</si>
  <si>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</si>
  <si>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</si>
  <si>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</si>
  <si>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</si>
  <si>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</si>
  <si>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</si>
  <si>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</si>
  <si>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</si>
  <si>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</si>
  <si>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</si>
  <si>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</si>
  <si>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</si>
  <si>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</si>
  <si>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</si>
  <si>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</si>
  <si>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</si>
  <si>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</si>
  <si>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</si>
  <si>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</si>
  <si>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</si>
  <si>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</si>
  <si>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</si>
  <si>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</si>
  <si>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</si>
  <si>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</si>
  <si>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</si>
  <si>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</si>
  <si>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</si>
  <si>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</si>
  <si>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</si>
  <si>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</si>
  <si>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</si>
  <si>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</si>
  <si>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</si>
  <si>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</si>
  <si>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</si>
  <si>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</si>
  <si>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</si>
  <si>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</si>
  <si>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</si>
  <si>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</si>
  <si>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</si>
  <si>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</si>
  <si>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</si>
  <si>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</si>
  <si>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</si>
  <si>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</si>
  <si>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</si>
  <si>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</si>
  <si>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</si>
  <si>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</si>
  <si>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</si>
  <si>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</si>
  <si>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</si>
  <si>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</si>
  <si>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</si>
  <si>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</si>
  <si>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</si>
  <si>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</si>
  <si>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</si>
  <si>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</si>
  <si>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</si>
  <si>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</si>
  <si>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</si>
  <si>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</si>
  <si>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</si>
  <si>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</si>
  <si>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</si>
  <si>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</si>
  <si>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</si>
  <si>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</si>
  <si>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</si>
  <si>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</si>
  <si>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</si>
  <si>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</si>
  <si>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</si>
  <si>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</si>
  <si>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</si>
  <si>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</si>
  <si>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</si>
  <si>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</si>
  <si>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</si>
  <si>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</si>
  <si>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</si>
  <si>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</si>
  <si>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</si>
  <si>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</si>
  <si>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</si>
  <si>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</si>
  <si>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</si>
  <si>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</si>
  <si>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</si>
  <si>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</si>
  <si>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</si>
  <si>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</si>
  <si>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</si>
  <si>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</si>
  <si>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</si>
  <si>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</si>
  <si>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</si>
  <si>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</si>
  <si>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</si>
  <si>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</si>
  <si>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</si>
  <si>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</si>
  <si>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</si>
  <si>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</si>
  <si>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</si>
  <si>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</si>
  <si>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</si>
  <si>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</si>
  <si>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</si>
  <si>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</si>
  <si>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</si>
  <si>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</si>
  <si>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</si>
  <si>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</si>
  <si>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</si>
  <si>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</si>
  <si>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</si>
  <si>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</si>
  <si>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</si>
  <si>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</si>
  <si>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</si>
  <si>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</si>
  <si>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</si>
  <si>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</si>
  <si>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</si>
  <si>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</si>
  <si>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</si>
  <si>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</si>
  <si>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</si>
  <si>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</si>
  <si>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</si>
  <si>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</si>
  <si>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</si>
  <si>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</si>
  <si>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</si>
  <si>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</si>
  <si>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</si>
  <si>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</si>
  <si>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</si>
  <si>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</si>
  <si>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</si>
  <si>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</si>
  <si>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</si>
  <si>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</si>
  <si>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</si>
  <si>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</si>
  <si>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</si>
  <si>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</si>
  <si>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</si>
  <si>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</si>
  <si>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</si>
  <si>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</si>
  <si>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</si>
  <si>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</si>
  <si>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</si>
  <si>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</si>
  <si>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</si>
  <si>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</si>
  <si>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</si>
  <si>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</si>
  <si>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</si>
  <si>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</si>
  <si>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</si>
  <si>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</si>
  <si>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</si>
  <si>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</si>
  <si>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</si>
  <si>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</si>
  <si>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</si>
  <si>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</si>
  <si>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</si>
  <si>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</si>
  <si>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</si>
  <si>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</si>
  <si>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</si>
  <si>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</si>
  <si>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</si>
  <si>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</si>
  <si>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</si>
  <si>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</si>
  <si>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</si>
  <si>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</si>
  <si>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</si>
  <si>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</si>
  <si>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</si>
  <si>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</si>
  <si>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</si>
  <si>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</si>
  <si>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</si>
  <si>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</si>
  <si>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</si>
  <si>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</si>
  <si>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</si>
  <si>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</si>
  <si>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</si>
  <si>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</si>
  <si>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</si>
  <si>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</si>
  <si>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</si>
  <si>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</si>
  <si>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</si>
  <si>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</si>
  <si>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</si>
  <si>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</si>
  <si>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</si>
  <si>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</si>
  <si>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</si>
  <si>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</si>
  <si>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</si>
  <si>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</si>
  <si>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</si>
  <si>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</si>
  <si>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</si>
  <si>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</si>
  <si>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</si>
  <si>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</si>
  <si>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</si>
  <si>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</si>
  <si>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</si>
  <si>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</si>
  <si>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</si>
  <si>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</si>
  <si>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</si>
  <si>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</si>
  <si>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</si>
  <si>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</si>
  <si>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</si>
  <si>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</si>
  <si>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</si>
  <si>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</si>
  <si>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</si>
  <si>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</si>
  <si>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</si>
  <si>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</si>
  <si>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</si>
  <si>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</si>
  <si>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</si>
  <si>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</si>
  <si>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</si>
  <si>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</si>
  <si>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</si>
  <si>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</si>
  <si>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</si>
  <si>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</si>
  <si>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</si>
  <si>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</si>
  <si>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</si>
  <si>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</si>
  <si>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</si>
  <si>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</si>
  <si>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</si>
  <si>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</si>
  <si>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</si>
  <si>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</si>
  <si>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</si>
  <si>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</si>
  <si>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</si>
  <si>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</si>
  <si>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</si>
  <si>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</si>
  <si>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</si>
  <si>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</si>
  <si>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</si>
  <si>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</si>
  <si>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</si>
  <si>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</si>
  <si>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</si>
  <si>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</si>
  <si>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</si>
  <si>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</si>
  <si>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</si>
  <si>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</si>
  <si>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</si>
  <si>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</si>
  <si>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</si>
  <si>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</si>
  <si>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</si>
  <si>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</si>
  <si>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</si>
  <si>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</si>
  <si>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</si>
  <si>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</si>
  <si>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</si>
  <si>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</si>
  <si>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</si>
  <si>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</si>
  <si>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</si>
  <si>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</si>
  <si>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</si>
  <si>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</si>
  <si>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</si>
  <si>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</si>
  <si>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</si>
  <si>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</si>
  <si>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</si>
  <si>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</si>
  <si>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</si>
  <si>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</si>
  <si>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</si>
  <si>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</si>
  <si>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</si>
  <si>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</si>
  <si>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</si>
  <si>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</si>
  <si>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</si>
  <si>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</si>
  <si>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</si>
  <si>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</si>
  <si>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</si>
  <si>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</si>
  <si>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</si>
  <si>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</si>
  <si>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</si>
  <si>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</si>
  <si>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</si>
  <si>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</si>
  <si>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</si>
  <si>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</si>
  <si>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</si>
  <si>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</si>
  <si>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</si>
  <si>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</si>
  <si>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</si>
  <si>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</si>
  <si>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</si>
  <si>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</si>
  <si>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</si>
  <si>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</si>
  <si>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</si>
  <si>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</si>
  <si>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</si>
  <si>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</si>
  <si>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</si>
  <si>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</si>
  <si>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</si>
  <si>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</si>
  <si>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</si>
  <si>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</si>
  <si>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</si>
  <si>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</si>
  <si>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</si>
  <si>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</si>
  <si>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</si>
  <si>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</si>
  <si>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</si>
  <si>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</si>
  <si>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</si>
  <si>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</si>
  <si>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</si>
  <si>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</si>
  <si>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</si>
  <si>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</si>
  <si>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</si>
  <si>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</si>
  <si>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</si>
  <si>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</si>
  <si>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</si>
  <si>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</si>
  <si>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</si>
  <si>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</si>
  <si>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</si>
  <si>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</si>
  <si>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</si>
  <si>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</si>
  <si>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</si>
  <si>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</si>
  <si>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</si>
  <si>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</si>
  <si>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</si>
  <si>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</si>
  <si>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</si>
  <si>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</si>
  <si>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</si>
  <si>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</si>
  <si>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</si>
  <si>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</si>
  <si>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</si>
  <si>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</si>
  <si>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</si>
  <si>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</si>
  <si>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</si>
  <si>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</si>
  <si>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</si>
  <si>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</si>
  <si>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</si>
  <si>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</si>
  <si>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</si>
  <si>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</si>
  <si>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</si>
  <si>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</si>
  <si>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</si>
  <si>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</si>
  <si>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</si>
  <si>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</si>
  <si>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</si>
  <si>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</si>
  <si>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</si>
  <si>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</si>
  <si>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</si>
  <si>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</si>
  <si>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</si>
  <si>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</si>
  <si>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</si>
  <si>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</si>
  <si>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</si>
  <si>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</si>
  <si>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</si>
  <si>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</si>
  <si>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</si>
  <si>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</si>
  <si>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</si>
  <si>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</si>
  <si>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</si>
  <si>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</si>
  <si>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</si>
  <si>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</si>
  <si>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</si>
  <si>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</si>
  <si>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</si>
  <si>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</si>
  <si>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</si>
  <si>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</si>
  <si>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</si>
  <si>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</si>
  <si>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</si>
  <si>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</si>
  <si>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</si>
  <si>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</si>
  <si>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</si>
  <si>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</si>
  <si>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</si>
  <si>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</si>
  <si>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</si>
  <si>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</si>
  <si>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</si>
  <si>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</si>
  <si>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</si>
  <si>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</si>
  <si>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</si>
  <si>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</si>
  <si>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</si>
  <si>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</si>
  <si>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</si>
  <si>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</si>
  <si>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</si>
  <si>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</si>
  <si>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</si>
  <si>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</si>
  <si>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</si>
  <si>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</si>
  <si>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</si>
  <si>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</si>
  <si>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</si>
  <si>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</si>
  <si>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</si>
  <si>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</si>
  <si>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</si>
  <si>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</si>
  <si>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</si>
  <si>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</si>
  <si>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</si>
  <si>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</si>
  <si>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</si>
  <si>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</si>
  <si>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</si>
  <si>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</si>
  <si>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</si>
  <si>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</si>
  <si>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</si>
  <si>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</si>
  <si>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</si>
  <si>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</si>
  <si>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</si>
  <si>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</si>
  <si>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</si>
  <si>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</si>
  <si>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</si>
  <si>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</si>
  <si>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</si>
  <si>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</si>
  <si>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</si>
  <si>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</si>
  <si>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</si>
  <si>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</si>
  <si>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</si>
  <si>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</si>
  <si>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</si>
  <si>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</si>
  <si>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</si>
  <si>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</si>
  <si>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</si>
  <si>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</si>
  <si>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</si>
  <si>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</si>
  <si>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</si>
  <si>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</si>
  <si>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</si>
  <si>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</si>
  <si>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</si>
  <si>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</si>
  <si>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</si>
  <si>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</si>
  <si>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</si>
  <si>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</si>
  <si>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</si>
  <si>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</si>
  <si>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</si>
  <si>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</si>
  <si>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</si>
  <si>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</si>
  <si>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</si>
  <si>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</si>
  <si>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</si>
  <si>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</si>
  <si>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</si>
  <si>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</si>
  <si>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</si>
  <si>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</si>
  <si>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</si>
  <si>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</si>
  <si>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</si>
  <si>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</si>
  <si>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</si>
  <si>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</si>
  <si>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</si>
  <si>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</si>
  <si>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</si>
  <si>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</si>
  <si>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</si>
  <si>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</si>
  <si>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</si>
  <si>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</si>
  <si>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</si>
  <si>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</si>
  <si>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</si>
  <si>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</si>
  <si>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</si>
  <si>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</si>
  <si>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</si>
  <si>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</si>
  <si>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</si>
  <si>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</si>
  <si>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</si>
  <si>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</si>
  <si>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</si>
  <si>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</si>
  <si>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</si>
  <si>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</si>
  <si>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</si>
  <si>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</si>
  <si>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</si>
  <si>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</si>
  <si>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</si>
  <si>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</si>
  <si>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</si>
  <si>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</si>
  <si>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</si>
  <si>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</si>
  <si>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</si>
  <si>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</si>
  <si>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</si>
  <si>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</si>
  <si>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</si>
  <si>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</si>
  <si>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</si>
  <si>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</si>
  <si>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</si>
  <si>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</si>
  <si>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</si>
  <si>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</si>
  <si>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</si>
  <si>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</si>
  <si>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</si>
  <si>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</si>
  <si>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</si>
  <si>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</si>
  <si>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</si>
  <si>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</si>
  <si>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</si>
  <si>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</si>
  <si>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</si>
  <si>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</si>
  <si>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</si>
  <si>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</si>
  <si>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</si>
  <si>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</si>
  <si>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</si>
  <si>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</si>
  <si>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</si>
  <si>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</si>
  <si>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</si>
  <si>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</si>
  <si>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</si>
  <si>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</si>
  <si>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</si>
  <si>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</si>
  <si>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</si>
  <si>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</si>
  <si>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</si>
  <si>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</si>
  <si>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</si>
  <si>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</si>
  <si>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</si>
  <si>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</si>
  <si>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</si>
  <si>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</si>
  <si>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</si>
  <si>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</si>
  <si>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</si>
  <si>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</si>
  <si>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</si>
  <si>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</si>
  <si>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</si>
  <si>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</si>
  <si>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</si>
  <si>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</si>
  <si>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</si>
  <si>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</si>
  <si>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</si>
  <si>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</si>
  <si>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</si>
  <si>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</si>
  <si>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</si>
  <si>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</si>
  <si>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</si>
  <si>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</si>
  <si>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</si>
  <si>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</si>
  <si>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</si>
  <si>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</si>
  <si>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</si>
  <si>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</si>
  <si>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</si>
  <si>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</si>
  <si>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</si>
  <si>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</si>
  <si>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</si>
  <si>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</si>
  <si>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</si>
  <si>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</si>
  <si>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</si>
  <si>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</si>
  <si>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</si>
  <si>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</si>
  <si>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</si>
  <si>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</si>
  <si>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</si>
  <si>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</si>
  <si>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</si>
  <si>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</si>
  <si>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</si>
  <si>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</si>
  <si>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</si>
  <si>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</si>
  <si>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</si>
  <si>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</si>
  <si>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</si>
  <si>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</si>
  <si>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</si>
  <si>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</si>
  <si>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</si>
  <si>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</si>
  <si>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</si>
  <si>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</si>
  <si>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</si>
  <si>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</si>
  <si>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</si>
  <si>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</si>
  <si>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</si>
  <si>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</si>
  <si>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</si>
  <si>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</si>
  <si>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</si>
  <si>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</si>
  <si>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</si>
  <si>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</si>
  <si>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</si>
  <si>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</si>
  <si>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</si>
  <si>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</si>
  <si>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</si>
  <si>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</si>
  <si>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</si>
  <si>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</si>
  <si>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</si>
  <si>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</si>
  <si>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</si>
  <si>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</si>
  <si>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</si>
  <si>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</si>
  <si>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</si>
  <si>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</si>
  <si>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</si>
  <si>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</si>
  <si>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</si>
  <si>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</si>
  <si>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</si>
  <si>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</si>
  <si>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</si>
  <si>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</si>
  <si>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</si>
  <si>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</si>
  <si>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</si>
  <si>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</si>
  <si>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</si>
  <si>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</si>
  <si>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</si>
  <si>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</si>
  <si>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</si>
  <si>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</si>
  <si>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</si>
  <si>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</si>
  <si>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</si>
  <si>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</si>
  <si>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</si>
  <si>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</si>
  <si>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</si>
  <si>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</si>
  <si>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</si>
  <si>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</si>
  <si>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</si>
  <si>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</si>
  <si>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</si>
  <si>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</si>
  <si>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</si>
  <si>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</si>
  <si>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</si>
  <si>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</si>
  <si>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</si>
  <si>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</si>
  <si>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</si>
  <si>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</si>
  <si>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</si>
  <si>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</si>
  <si>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</si>
  <si>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</si>
  <si>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</si>
  <si>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</si>
  <si>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</si>
  <si>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</si>
  <si>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</si>
  <si>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</si>
  <si>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</si>
  <si>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</si>
  <si>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</si>
  <si>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</si>
  <si>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</si>
  <si>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</si>
  <si>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</si>
  <si>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</si>
  <si>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</si>
  <si>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</si>
  <si>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</si>
  <si>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</si>
  <si>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</si>
  <si>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</si>
  <si>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</si>
  <si>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</si>
  <si>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</si>
  <si>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</si>
  <si>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</si>
  <si>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</si>
  <si>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</si>
  <si>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</si>
  <si>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</si>
  <si>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</si>
  <si>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</si>
  <si>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</si>
  <si>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</si>
  <si>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</si>
  <si>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</si>
  <si>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</si>
  <si>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</si>
  <si>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</si>
  <si>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</si>
  <si>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</si>
  <si>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</si>
  <si>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</si>
  <si>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</si>
  <si>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</si>
  <si>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</si>
  <si>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</si>
  <si>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</si>
  <si>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</si>
  <si>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</si>
  <si>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</si>
  <si>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</si>
  <si>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</si>
  <si>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</si>
  <si>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</si>
  <si>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</si>
  <si>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</si>
  <si>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</si>
  <si>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</si>
  <si>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</si>
  <si>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</si>
  <si>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</si>
  <si>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</si>
  <si>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</si>
  <si>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</si>
  <si>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</si>
  <si>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</si>
  <si>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</si>
  <si>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</si>
  <si>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</si>
  <si>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</si>
  <si>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</si>
  <si>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</si>
  <si>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</si>
  <si>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</si>
  <si>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</si>
  <si>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</si>
  <si>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</si>
  <si>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</si>
  <si>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</si>
  <si>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</si>
  <si>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</si>
  <si>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</si>
  <si>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</si>
  <si>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</si>
  <si>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</si>
  <si>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</si>
  <si>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</si>
  <si>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</si>
  <si>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</si>
  <si>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</si>
  <si>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</si>
  <si>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</si>
  <si>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</si>
  <si>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</si>
  <si>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</si>
  <si>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</si>
  <si>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</si>
  <si>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</si>
  <si>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</si>
  <si>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</si>
  <si>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</si>
  <si>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</si>
  <si>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</si>
  <si>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</si>
  <si>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</si>
  <si>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</si>
  <si>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</si>
  <si>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</si>
  <si>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</si>
  <si>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</si>
  <si>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</si>
  <si>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</si>
  <si>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</si>
  <si>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</si>
  <si>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</si>
  <si>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</si>
  <si>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</si>
  <si>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</si>
  <si>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</si>
  <si>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</si>
  <si>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</si>
  <si>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</si>
  <si>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</si>
  <si>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</si>
  <si>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</si>
  <si>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</si>
  <si>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</si>
  <si>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</si>
  <si>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</si>
  <si>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</si>
  <si>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</si>
  <si>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</si>
  <si>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</si>
  <si>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</si>
  <si>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</si>
  <si>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</si>
  <si>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</si>
  <si>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</si>
  <si>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</si>
  <si>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</si>
  <si>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</si>
  <si>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</si>
  <si>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</si>
  <si>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</si>
  <si>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</si>
  <si>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</si>
  <si>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</si>
  <si>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</si>
  <si>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</si>
  <si>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</si>
  <si>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</si>
  <si>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</si>
  <si>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</si>
  <si>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</si>
  <si>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</si>
  <si>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</si>
  <si>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</si>
  <si>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</si>
  <si>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</si>
  <si>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</si>
  <si>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</si>
  <si>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</si>
  <si>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</si>
  <si>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</si>
  <si>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</si>
  <si>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</si>
  <si>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</si>
  <si>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</si>
  <si>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</si>
  <si>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</si>
  <si>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</si>
  <si>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</si>
  <si>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</si>
  <si>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</si>
  <si>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</si>
  <si>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</si>
  <si>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</si>
  <si>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</si>
  <si>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</si>
  <si>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</si>
  <si>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</si>
  <si>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</si>
  <si>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</si>
  <si>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</si>
  <si>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</si>
  <si>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</si>
  <si>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</si>
  <si>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</si>
  <si>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</si>
  <si>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</si>
  <si>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</si>
  <si>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</si>
  <si>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</si>
  <si>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</si>
  <si>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</si>
  <si>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</si>
  <si>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</si>
  <si>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</si>
  <si>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</si>
  <si>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</si>
  <si>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</si>
  <si>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</si>
  <si>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</si>
  <si>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</si>
  <si>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</si>
  <si>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</si>
  <si>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</si>
  <si>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</si>
  <si>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</si>
  <si>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</si>
  <si>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</si>
  <si>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</si>
  <si>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</si>
  <si>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</si>
  <si>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</si>
  <si>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</si>
  <si>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</si>
  <si>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</si>
  <si>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</si>
  <si>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</si>
  <si>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</si>
  <si>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</si>
  <si>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</si>
  <si>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</si>
  <si>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</si>
  <si>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</si>
  <si>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</si>
  <si>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</si>
  <si>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</si>
  <si>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</si>
  <si>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</si>
  <si>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</si>
  <si>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</si>
  <si>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</si>
  <si>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</si>
  <si>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</si>
  <si>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</si>
  <si>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</si>
  <si>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</si>
  <si>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</si>
  <si>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</si>
  <si>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</si>
  <si>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</si>
  <si>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</si>
  <si>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</si>
  <si>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</si>
  <si>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</si>
  <si>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</si>
  <si>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</si>
  <si>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</si>
  <si>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</si>
  <si>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</si>
  <si>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</si>
  <si>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</si>
  <si>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</si>
  <si>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</si>
  <si>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</si>
  <si>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</si>
  <si>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</si>
  <si>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</si>
  <si>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</si>
  <si>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</si>
  <si>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</si>
  <si>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</si>
  <si>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</si>
  <si>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</si>
  <si>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</si>
  <si>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</si>
  <si>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</si>
  <si>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</si>
  <si>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</si>
  <si>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</si>
  <si>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</si>
  <si>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</si>
  <si>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</si>
  <si>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</si>
  <si>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</si>
  <si>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</si>
  <si>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</si>
  <si>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</si>
  <si>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</si>
  <si>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</si>
  <si>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</si>
  <si>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</si>
  <si>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</si>
  <si>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</si>
  <si>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</si>
  <si>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</si>
  <si>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</si>
  <si>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</si>
  <si>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</si>
  <si>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</si>
  <si>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</si>
  <si>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</si>
  <si>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</si>
  <si>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</si>
  <si>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</si>
  <si>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</si>
  <si>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</si>
  <si>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</si>
  <si>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</si>
  <si>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</si>
  <si>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</si>
  <si>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</si>
  <si>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</si>
  <si>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</si>
  <si>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</si>
  <si>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</si>
  <si>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</si>
  <si>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</si>
  <si>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</si>
  <si>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</si>
  <si>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</si>
  <si>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</si>
  <si>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</si>
  <si>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</si>
  <si>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</si>
  <si>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</si>
  <si>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</si>
  <si>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</si>
  <si>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</si>
  <si>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</si>
  <si>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</si>
  <si>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</si>
  <si>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</si>
  <si>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</si>
  <si>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</si>
  <si>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</si>
  <si>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</si>
  <si>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</si>
  <si>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</si>
  <si>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</si>
  <si>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</si>
  <si>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</si>
  <si>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</si>
  <si>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</si>
  <si>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</si>
  <si>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</si>
  <si>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</si>
  <si>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</si>
  <si>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</si>
  <si>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</si>
  <si>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</si>
  <si>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</si>
  <si>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</si>
  <si>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</si>
  <si>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</si>
  <si>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</si>
  <si>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</si>
  <si>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</si>
  <si>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</si>
  <si>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</si>
  <si>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</si>
  <si>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</si>
  <si>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</si>
  <si>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</si>
  <si>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</si>
  <si>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</si>
  <si>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</si>
  <si>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</si>
  <si>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</si>
  <si>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</si>
  <si>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</si>
  <si>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</si>
  <si>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</si>
  <si>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</si>
  <si>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</si>
  <si>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</si>
  <si>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</si>
  <si>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</si>
  <si>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</si>
  <si>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</si>
  <si>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</si>
  <si>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</si>
  <si>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</si>
  <si>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</si>
  <si>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</si>
  <si>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</si>
  <si>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</si>
  <si>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</si>
  <si>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</si>
  <si>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</si>
  <si>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</si>
  <si>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</si>
  <si>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</si>
  <si>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</si>
  <si>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</si>
  <si>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</si>
  <si>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</si>
  <si>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</si>
  <si>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</si>
  <si>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</si>
  <si>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</si>
  <si>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</si>
  <si>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</si>
  <si>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</si>
  <si>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</si>
  <si>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</si>
  <si>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</si>
  <si>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</si>
  <si>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</si>
  <si>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</si>
  <si>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</si>
  <si>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</si>
  <si>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</si>
  <si>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</si>
  <si>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</si>
  <si>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</si>
  <si>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</si>
  <si>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</si>
  <si>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</si>
  <si>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</si>
  <si>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</si>
  <si>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</si>
  <si>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</si>
  <si>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</si>
  <si>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</si>
  <si>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</si>
  <si>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</si>
  <si>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</si>
  <si>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</si>
  <si>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</si>
  <si>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</si>
  <si>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</si>
  <si>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</si>
  <si>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</si>
  <si>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</si>
  <si>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</si>
  <si>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</si>
  <si>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</si>
  <si>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</si>
  <si>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</si>
  <si>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</si>
  <si>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</si>
  <si>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</si>
  <si>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</si>
  <si>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</si>
  <si>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</si>
  <si>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</si>
  <si>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</si>
  <si>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</si>
  <si>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</si>
  <si>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</si>
  <si>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</si>
  <si>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</si>
  <si>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</si>
  <si>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</si>
  <si>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</si>
  <si>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</si>
  <si>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</si>
  <si>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</si>
  <si>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</si>
  <si>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</si>
  <si>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</si>
  <si>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</si>
  <si>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</si>
  <si>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</si>
  <si>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</si>
  <si>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</si>
  <si>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</si>
  <si>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</si>
  <si>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</si>
  <si>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</si>
  <si>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</si>
  <si>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</si>
  <si>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</si>
  <si>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</si>
  <si>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</si>
  <si>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</si>
  <si>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</si>
  <si>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</si>
  <si>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</si>
  <si>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</si>
  <si>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</si>
  <si>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</si>
  <si>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</si>
  <si>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</si>
  <si>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</si>
  <si>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</si>
  <si>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</si>
  <si>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</si>
  <si>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</si>
  <si>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</si>
  <si>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</si>
  <si>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</si>
  <si>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</si>
  <si>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</si>
  <si>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</si>
  <si>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</si>
  <si>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</si>
  <si>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</si>
  <si>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</si>
  <si>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</si>
  <si>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</si>
  <si>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</si>
  <si>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</si>
  <si>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</si>
  <si>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</si>
  <si>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</si>
  <si>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</si>
  <si>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</si>
  <si>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</si>
  <si>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</si>
  <si>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</si>
  <si>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</si>
  <si>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</si>
  <si>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</si>
  <si>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</si>
  <si>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</si>
  <si>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</si>
  <si>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</si>
  <si>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</si>
  <si>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</si>
  <si>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</si>
  <si>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</si>
  <si>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</si>
  <si>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</si>
  <si>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</si>
  <si>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</si>
  <si>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</si>
  <si>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</si>
  <si>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</si>
  <si>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</si>
  <si>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</si>
  <si>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</si>
  <si>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</si>
  <si>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</si>
  <si>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</si>
  <si>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</si>
  <si>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</si>
  <si>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</si>
  <si>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</si>
  <si>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</si>
  <si>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</si>
  <si>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</si>
  <si>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</si>
  <si>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</si>
  <si>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</si>
  <si>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</si>
  <si>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</si>
  <si>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</si>
  <si>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</si>
  <si>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</si>
  <si>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</si>
  <si>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</si>
  <si>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</si>
  <si>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</si>
  <si>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</si>
  <si>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</si>
  <si>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</si>
  <si>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</si>
  <si>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</si>
  <si>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</si>
  <si>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</si>
  <si>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</si>
  <si>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</si>
  <si>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</si>
  <si>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</si>
  <si>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</si>
  <si>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</si>
  <si>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</si>
  <si>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</si>
  <si>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</si>
  <si>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</si>
  <si>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</si>
  <si>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</si>
  <si>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</si>
  <si>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</si>
  <si>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</si>
  <si>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</si>
  <si>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</si>
  <si>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</si>
  <si>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</si>
  <si>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</si>
  <si>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</si>
  <si>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</si>
  <si>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</si>
  <si>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</si>
  <si>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</si>
  <si>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</si>
  <si>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</si>
  <si>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</si>
  <si>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</si>
  <si>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</si>
  <si>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</si>
  <si>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</si>
  <si>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</si>
  <si>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</si>
  <si>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</si>
  <si>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</si>
  <si>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</si>
  <si>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</si>
  <si>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</si>
  <si>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</si>
  <si>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</si>
  <si>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</si>
  <si>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</si>
  <si>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</si>
  <si>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</si>
  <si>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</si>
  <si>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</si>
  <si>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</si>
  <si>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</si>
  <si>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</si>
  <si>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</si>
  <si>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</si>
  <si>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</si>
  <si>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</si>
  <si>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</si>
  <si>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</si>
  <si>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</si>
  <si>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</si>
  <si>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</si>
  <si>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</si>
  <si>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</si>
  <si>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</si>
  <si>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</si>
  <si>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</si>
  <si>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</si>
  <si>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</si>
  <si>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</si>
  <si>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</si>
  <si>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</si>
  <si>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</si>
  <si>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</si>
  <si>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</si>
  <si>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</si>
  <si>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</si>
  <si>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</si>
  <si>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</si>
  <si>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</si>
  <si>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</si>
  <si>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</si>
  <si>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</si>
  <si>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</si>
  <si>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</si>
  <si>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</si>
  <si>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</si>
  <si>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</si>
  <si>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</si>
  <si>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</si>
  <si>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</si>
  <si>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</si>
  <si>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</si>
  <si>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</si>
  <si>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</si>
  <si>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</si>
  <si>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</si>
  <si>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</si>
  <si>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</si>
  <si>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</si>
  <si>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</si>
  <si>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</si>
  <si>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</si>
  <si>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</si>
  <si>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</si>
  <si>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</si>
  <si>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</si>
  <si>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</si>
  <si>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</si>
  <si>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</si>
  <si>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</si>
  <si>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</si>
  <si>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</si>
  <si>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</si>
  <si>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</si>
  <si>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</si>
  <si>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</si>
  <si>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</si>
  <si>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</si>
  <si>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</si>
  <si>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</si>
  <si>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</si>
  <si>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</si>
  <si>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</si>
  <si>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</si>
  <si>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</si>
  <si>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</si>
  <si>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</si>
  <si>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</si>
  <si>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</si>
  <si>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</si>
  <si>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</si>
  <si>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</si>
  <si>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</si>
  <si>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</si>
  <si>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</si>
  <si>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</si>
  <si>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</si>
  <si>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</si>
  <si>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</si>
  <si>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</si>
  <si>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</si>
  <si>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</si>
  <si>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</si>
  <si>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</si>
  <si>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</si>
  <si>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</si>
  <si>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</si>
  <si>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</si>
  <si>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</si>
  <si>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</si>
  <si>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</si>
  <si>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</si>
  <si>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</si>
  <si>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</si>
  <si>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</si>
  <si>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</si>
  <si>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</si>
  <si>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</si>
  <si>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</si>
  <si>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</si>
  <si>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</si>
  <si>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</si>
  <si>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</si>
  <si>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</si>
  <si>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</si>
  <si>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</si>
  <si>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</si>
  <si>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</si>
  <si>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</si>
  <si>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</si>
  <si>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</si>
  <si>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</si>
  <si>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</si>
  <si>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</si>
  <si>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</si>
  <si>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</si>
  <si>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</si>
  <si>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</si>
  <si>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</si>
  <si>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</si>
  <si>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</si>
  <si>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</si>
  <si>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</si>
  <si>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</si>
  <si>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</si>
  <si>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</si>
  <si>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</si>
  <si>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</si>
  <si>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</si>
  <si>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</si>
  <si>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</si>
  <si>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</si>
  <si>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</si>
  <si>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</si>
  <si>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</si>
  <si>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</si>
  <si>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</si>
  <si>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</si>
  <si>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</si>
  <si>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</si>
  <si>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</si>
  <si>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</si>
  <si>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</si>
  <si>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</si>
  <si>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</si>
  <si>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</si>
  <si>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</si>
  <si>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</si>
  <si>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</si>
  <si>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</si>
  <si>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</si>
  <si>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</si>
  <si>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</si>
  <si>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</si>
  <si>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</si>
  <si>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</si>
  <si>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</si>
  <si>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</si>
  <si>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</si>
  <si>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</si>
  <si>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</si>
  <si>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</si>
  <si>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</si>
  <si>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</si>
  <si>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</si>
  <si>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</si>
  <si>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</si>
  <si>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</si>
  <si>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</si>
  <si>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</si>
  <si>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</si>
  <si>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</si>
  <si>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</si>
  <si>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</si>
  <si>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</si>
  <si>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</si>
  <si>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</si>
  <si>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</si>
  <si>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</si>
  <si>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</si>
  <si>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</si>
  <si>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</si>
  <si>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</si>
  <si>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</si>
  <si>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</si>
  <si>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</si>
  <si>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</si>
  <si>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</si>
  <si>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</si>
  <si>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</si>
  <si>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</si>
  <si>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</si>
  <si>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</si>
  <si>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</si>
  <si>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</si>
  <si>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</si>
  <si>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</si>
  <si>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</si>
  <si>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</si>
  <si>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</si>
  <si>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</si>
  <si>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</si>
  <si>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</si>
  <si>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</si>
  <si>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</si>
  <si>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</si>
  <si>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</si>
  <si>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</si>
  <si>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</si>
  <si>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</si>
  <si>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</si>
  <si>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</si>
  <si>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</si>
  <si>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</si>
  <si>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</si>
  <si>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</si>
  <si>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</si>
  <si>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</si>
  <si>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</si>
  <si>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</si>
  <si>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</si>
  <si>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</si>
  <si>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</si>
  <si>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</si>
  <si>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</si>
  <si>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</si>
  <si>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</si>
  <si>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</si>
  <si>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</si>
  <si>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</si>
  <si>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</si>
  <si>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</si>
  <si>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</si>
  <si>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</si>
  <si>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</si>
  <si>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</si>
  <si>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</si>
  <si>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</si>
  <si>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</si>
  <si>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</si>
  <si>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</si>
  <si>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</si>
  <si>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</si>
  <si>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</si>
  <si>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</si>
  <si>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</si>
  <si>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</si>
  <si>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</si>
  <si>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</si>
  <si>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</si>
  <si>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</si>
  <si>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</si>
  <si>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</si>
  <si>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</si>
  <si>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</si>
  <si>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</si>
  <si>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</si>
  <si>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</si>
  <si>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</si>
  <si>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</si>
  <si>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</si>
  <si>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</si>
  <si>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</si>
  <si>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</si>
  <si>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</si>
  <si>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</si>
  <si>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</si>
  <si>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</si>
  <si>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</si>
  <si>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</si>
  <si>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</si>
  <si>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</si>
  <si>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</si>
  <si>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</si>
  <si>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</si>
  <si>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</si>
  <si>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</si>
  <si>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</si>
  <si>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</si>
  <si>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</si>
  <si>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</si>
  <si>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</si>
  <si>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</si>
  <si>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</si>
  <si>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</si>
  <si>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</si>
  <si>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</si>
  <si>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</si>
  <si>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</si>
  <si>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</si>
  <si>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</si>
  <si>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</si>
  <si>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</si>
  <si>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</si>
  <si>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</si>
  <si>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</si>
  <si>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</si>
  <si>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</si>
  <si>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</si>
  <si>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</si>
  <si>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</si>
  <si>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</si>
  <si>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</si>
  <si>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</si>
  <si>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</si>
  <si>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</si>
  <si>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</si>
  <si>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</si>
  <si>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</si>
  <si>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</si>
  <si>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</si>
  <si>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</si>
  <si>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</si>
  <si>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</si>
  <si>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</si>
  <si>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</si>
  <si>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</si>
  <si>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</si>
  <si>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</si>
  <si>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</si>
  <si>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</si>
  <si>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</si>
  <si>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</si>
  <si>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</si>
  <si>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</si>
  <si>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</si>
  <si>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</si>
  <si>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</si>
  <si>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</si>
  <si>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</si>
  <si>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</si>
  <si>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</si>
  <si>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</si>
  <si>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</si>
  <si>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</si>
  <si>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</si>
  <si>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</si>
  <si>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</si>
  <si>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</si>
  <si>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</si>
  <si>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</si>
  <si>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</si>
  <si>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</si>
  <si>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</si>
  <si>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</si>
  <si>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</si>
  <si>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</si>
  <si>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</si>
  <si>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</si>
  <si>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</si>
  <si>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</si>
  <si>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</si>
  <si>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</si>
  <si>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</si>
  <si>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</si>
  <si>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</si>
  <si>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</si>
  <si>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</si>
  <si>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</si>
  <si>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</si>
  <si>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</si>
  <si>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</si>
  <si>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</si>
  <si>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</si>
  <si>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</si>
  <si>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</si>
  <si>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</si>
  <si>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</si>
  <si>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</si>
  <si>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</si>
  <si>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</si>
  <si>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</si>
  <si>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</si>
  <si>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</si>
  <si>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</si>
  <si>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</si>
  <si>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</si>
  <si>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</si>
  <si>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</si>
  <si>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</si>
  <si>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</si>
  <si>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</si>
  <si>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</si>
  <si>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</si>
  <si>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</si>
  <si>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</si>
  <si>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</si>
  <si>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</si>
  <si>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</si>
  <si>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</si>
  <si>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</si>
  <si>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</si>
  <si>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</si>
  <si>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</si>
  <si>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</si>
  <si>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</si>
  <si>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</si>
  <si>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</si>
  <si>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</si>
  <si>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</si>
  <si>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</si>
  <si>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</si>
  <si>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</si>
  <si>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</si>
  <si>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</si>
  <si>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</si>
  <si>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</si>
  <si>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</si>
  <si>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</si>
  <si>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</si>
  <si>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</si>
  <si>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</si>
  <si>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</si>
  <si>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</si>
  <si>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</si>
  <si>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</si>
  <si>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</si>
  <si>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</si>
  <si>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</si>
  <si>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</si>
  <si>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</si>
  <si>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</si>
  <si>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</si>
  <si>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</si>
  <si>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</si>
  <si>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</si>
  <si>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</si>
  <si>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</si>
  <si>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</si>
  <si>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</si>
  <si>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</si>
  <si>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</si>
  <si>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</si>
  <si>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</si>
  <si>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</si>
  <si>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</si>
  <si>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</si>
  <si>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</si>
  <si>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</si>
  <si>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</si>
  <si>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</si>
  <si>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</si>
  <si>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</si>
  <si>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</si>
  <si>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</si>
  <si>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</si>
  <si>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</si>
  <si>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</si>
  <si>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</si>
  <si>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</si>
  <si>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</si>
  <si>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</si>
  <si>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</si>
  <si>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</si>
  <si>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</si>
  <si>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</si>
  <si>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</si>
  <si>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</si>
  <si>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</si>
  <si>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</si>
  <si>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</si>
  <si>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</si>
  <si>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</si>
  <si>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</si>
  <si>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</si>
  <si>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</si>
  <si>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</si>
  <si>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</si>
  <si>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</si>
  <si>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</si>
  <si>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</si>
  <si>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</si>
  <si>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</si>
  <si>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</si>
  <si>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</si>
  <si>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</si>
  <si>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</si>
  <si>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</si>
  <si>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</si>
  <si>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</si>
  <si>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</si>
  <si>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</si>
  <si>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</si>
  <si>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</si>
  <si>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</si>
  <si>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</si>
  <si>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</si>
  <si>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</si>
  <si>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</si>
  <si>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</si>
  <si>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</si>
  <si>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</si>
  <si>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</si>
  <si>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</si>
  <si>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</si>
  <si>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</si>
  <si>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</si>
  <si>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</si>
  <si>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</si>
  <si>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</si>
  <si>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</si>
  <si>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</si>
  <si>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</si>
  <si>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</si>
  <si>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</si>
  <si>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</si>
  <si>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</si>
  <si>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</si>
  <si>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</si>
  <si>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</si>
  <si>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</si>
  <si>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</si>
  <si>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</si>
  <si>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</si>
  <si>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</si>
  <si>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</si>
  <si>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</si>
  <si>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</si>
  <si>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</si>
  <si>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</si>
  <si>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</si>
  <si>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</si>
  <si>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</si>
  <si>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</si>
  <si>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</si>
  <si>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</si>
  <si>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</si>
  <si>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</si>
  <si>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</si>
  <si>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</si>
  <si>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</si>
  <si>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</si>
  <si>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</si>
  <si>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</si>
  <si>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</si>
  <si>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</si>
  <si>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</si>
  <si>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</si>
  <si>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</si>
  <si>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</si>
  <si>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</si>
  <si>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</si>
  <si>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</si>
  <si>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</si>
  <si>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</si>
  <si>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</si>
  <si>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</si>
  <si>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</si>
  <si>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</si>
  <si>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</si>
  <si>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</si>
  <si>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</si>
  <si>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</si>
  <si>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</si>
  <si>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</si>
  <si>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</si>
  <si>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</si>
  <si>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</si>
  <si>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</si>
  <si>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</si>
  <si>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</si>
  <si>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</si>
  <si>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</si>
  <si>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</si>
  <si>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</si>
  <si>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</si>
  <si>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</si>
  <si>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</si>
  <si>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</si>
  <si>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</si>
  <si>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</si>
  <si>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</si>
  <si>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</si>
  <si>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</si>
  <si>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</si>
  <si>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</si>
  <si>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</si>
  <si>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</si>
  <si>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</si>
  <si>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</si>
  <si>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</si>
  <si>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</si>
  <si>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</si>
  <si>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</si>
  <si>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</si>
  <si>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</si>
  <si>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</si>
  <si>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</si>
  <si>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</si>
  <si>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</si>
  <si>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</si>
  <si>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Future High Streets Fund</t>
  </si>
  <si>
    <t>BAR</t>
  </si>
  <si>
    <t>BED</t>
  </si>
  <si>
    <t>BST</t>
  </si>
  <si>
    <t>BIR</t>
  </si>
  <si>
    <t>BIS</t>
  </si>
  <si>
    <t>BLA</t>
  </si>
  <si>
    <t>WRC</t>
  </si>
  <si>
    <t>BLO</t>
  </si>
  <si>
    <t>BLY</t>
  </si>
  <si>
    <t>DUD</t>
  </si>
  <si>
    <t>BOL</t>
  </si>
  <si>
    <t>BUX</t>
  </si>
  <si>
    <t>BOS</t>
  </si>
  <si>
    <t>CAR</t>
  </si>
  <si>
    <t>BOU</t>
  </si>
  <si>
    <t>CHA</t>
  </si>
  <si>
    <t>BRD</t>
  </si>
  <si>
    <t>POR</t>
  </si>
  <si>
    <t>BRG</t>
  </si>
  <si>
    <t>CRE</t>
  </si>
  <si>
    <t>BUR</t>
  </si>
  <si>
    <t>DER</t>
  </si>
  <si>
    <t>CAM</t>
  </si>
  <si>
    <t>DOV</t>
  </si>
  <si>
    <t>ELL</t>
  </si>
  <si>
    <t>CAS</t>
  </si>
  <si>
    <t>FAR</t>
  </si>
  <si>
    <t>CHE</t>
  </si>
  <si>
    <t>FRA</t>
  </si>
  <si>
    <t>CLA</t>
  </si>
  <si>
    <t>GRA</t>
  </si>
  <si>
    <t>CLE</t>
  </si>
  <si>
    <t>GRE</t>
  </si>
  <si>
    <t>COL</t>
  </si>
  <si>
    <t>GRI</t>
  </si>
  <si>
    <t>COR</t>
  </si>
  <si>
    <t>HAL</t>
  </si>
  <si>
    <t>CRA</t>
  </si>
  <si>
    <t>HEA</t>
  </si>
  <si>
    <t>HIG</t>
  </si>
  <si>
    <t>DRL</t>
  </si>
  <si>
    <t>KID</t>
  </si>
  <si>
    <t>DRW</t>
  </si>
  <si>
    <t>KIN</t>
  </si>
  <si>
    <t>DEW</t>
  </si>
  <si>
    <t>KIR</t>
  </si>
  <si>
    <t>DON</t>
  </si>
  <si>
    <t>LEA</t>
  </si>
  <si>
    <t>LOF</t>
  </si>
  <si>
    <t>GLA</t>
  </si>
  <si>
    <t>MRH</t>
  </si>
  <si>
    <t>GOL</t>
  </si>
  <si>
    <t>MYP</t>
  </si>
  <si>
    <t>GOO</t>
  </si>
  <si>
    <t>MID</t>
  </si>
  <si>
    <t>NWF</t>
  </si>
  <si>
    <t>NUL</t>
  </si>
  <si>
    <t>NWH</t>
  </si>
  <si>
    <t>HRW</t>
  </si>
  <si>
    <t>NWA</t>
  </si>
  <si>
    <t>HTL</t>
  </si>
  <si>
    <t>NRA</t>
  </si>
  <si>
    <t>HAS</t>
  </si>
  <si>
    <t>NTH</t>
  </si>
  <si>
    <t>HER</t>
  </si>
  <si>
    <t>NOT</t>
  </si>
  <si>
    <t>IPS</t>
  </si>
  <si>
    <t>NUN</t>
  </si>
  <si>
    <t>KEI</t>
  </si>
  <si>
    <t>STH</t>
  </si>
  <si>
    <t>OLD</t>
  </si>
  <si>
    <t>PAI</t>
  </si>
  <si>
    <t>PEN</t>
  </si>
  <si>
    <t>LEY</t>
  </si>
  <si>
    <t>PLY</t>
  </si>
  <si>
    <t>LIN</t>
  </si>
  <si>
    <t>WAN</t>
  </si>
  <si>
    <t>LON</t>
  </si>
  <si>
    <t>RAM</t>
  </si>
  <si>
    <t>LOU</t>
  </si>
  <si>
    <t>RCH</t>
  </si>
  <si>
    <t>LOW</t>
  </si>
  <si>
    <t>RTH</t>
  </si>
  <si>
    <t>MAB</t>
  </si>
  <si>
    <t>SAL</t>
  </si>
  <si>
    <t>MAN</t>
  </si>
  <si>
    <t>SCU</t>
  </si>
  <si>
    <t>MAR</t>
  </si>
  <si>
    <t>SHE</t>
  </si>
  <si>
    <t>SOS</t>
  </si>
  <si>
    <t>MIL</t>
  </si>
  <si>
    <t>SNE</t>
  </si>
  <si>
    <t>MNK</t>
  </si>
  <si>
    <t>STF</t>
  </si>
  <si>
    <t>MOR</t>
  </si>
  <si>
    <t>STO</t>
  </si>
  <si>
    <t>NEL</t>
  </si>
  <si>
    <t>STK</t>
  </si>
  <si>
    <t>NWK</t>
  </si>
  <si>
    <t>STR</t>
  </si>
  <si>
    <t>SUN</t>
  </si>
  <si>
    <t>SUT</t>
  </si>
  <si>
    <t>SIA</t>
  </si>
  <si>
    <t>NOR</t>
  </si>
  <si>
    <t>SWI</t>
  </si>
  <si>
    <t>TAM</t>
  </si>
  <si>
    <t>TAU</t>
  </si>
  <si>
    <t>HRG</t>
  </si>
  <si>
    <t>PET</t>
  </si>
  <si>
    <t>TRO</t>
  </si>
  <si>
    <t>PRE</t>
  </si>
  <si>
    <t>WAL</t>
  </si>
  <si>
    <t>RDC</t>
  </si>
  <si>
    <t>WEA</t>
  </si>
  <si>
    <t>RDT</t>
  </si>
  <si>
    <t>WIG</t>
  </si>
  <si>
    <t>WNS</t>
  </si>
  <si>
    <t>WOL</t>
  </si>
  <si>
    <t>RWR</t>
  </si>
  <si>
    <t>GRN</t>
  </si>
  <si>
    <t>RCN</t>
  </si>
  <si>
    <t>YEO</t>
  </si>
  <si>
    <t>SCA</t>
  </si>
  <si>
    <t>SHI</t>
  </si>
  <si>
    <t>SKE</t>
  </si>
  <si>
    <t>SME</t>
  </si>
  <si>
    <t>SOU</t>
  </si>
  <si>
    <t>STI</t>
  </si>
  <si>
    <t>STP</t>
  </si>
  <si>
    <t>STV</t>
  </si>
  <si>
    <t>STE</t>
  </si>
  <si>
    <t>TEL</t>
  </si>
  <si>
    <t>THO</t>
  </si>
  <si>
    <t>TIL</t>
  </si>
  <si>
    <t>TOD</t>
  </si>
  <si>
    <t>TOR</t>
  </si>
  <si>
    <t>TRU</t>
  </si>
  <si>
    <t>WAK</t>
  </si>
  <si>
    <t>WAR</t>
  </si>
  <si>
    <t>WES</t>
  </si>
  <si>
    <t>WHI</t>
  </si>
  <si>
    <t>WRK</t>
  </si>
  <si>
    <t>Unique Project Identifier</t>
  </si>
  <si>
    <t xml:space="preserve">Town </t>
  </si>
  <si>
    <t xml:space="preserve">Project Name </t>
  </si>
  <si>
    <t>Exclude</t>
  </si>
  <si>
    <t>Selected Town</t>
  </si>
  <si>
    <t>Dynamic Index</t>
  </si>
  <si>
    <t>Town</t>
  </si>
  <si>
    <t>TD-BAR-01</t>
  </si>
  <si>
    <t>Barrow Learning Quarter - Barrow Island Campus</t>
  </si>
  <si>
    <t>Active</t>
  </si>
  <si>
    <t>HS-BAR-01</t>
  </si>
  <si>
    <t>Digital Campus DC1 &amp; DC2</t>
  </si>
  <si>
    <t>TD-BAR-02</t>
  </si>
  <si>
    <t>Community Wellbeing Hubs &amp; Earnse Bay Outdoor Centre</t>
  </si>
  <si>
    <t>HS-BAR-02</t>
  </si>
  <si>
    <t>Digital Campus DC3</t>
  </si>
  <si>
    <t>TD-BAR-03</t>
  </si>
  <si>
    <t>Business &amp; Enterprise Support</t>
  </si>
  <si>
    <t>HS-BAR-03</t>
  </si>
  <si>
    <t>GW 1. Walkable Kendray St - Midland Street &amp; Eldon Street Works</t>
  </si>
  <si>
    <t>TD-BAR-04</t>
  </si>
  <si>
    <t>Housing Renewal Programme</t>
  </si>
  <si>
    <t>HS-BAR-04</t>
  </si>
  <si>
    <t>Safe Walking and vehicle access</t>
  </si>
  <si>
    <t>TD-BAR-05</t>
  </si>
  <si>
    <t>Brilliant Barrow Place Development</t>
  </si>
  <si>
    <t>HS-BAR-05</t>
  </si>
  <si>
    <t>Glass works Leisure and restaurant block - ZA Base Build Enhancements</t>
  </si>
  <si>
    <t>TD-BAR-06</t>
  </si>
  <si>
    <t xml:space="preserve">Marina Village </t>
  </si>
  <si>
    <t>HS-BAR-06</t>
  </si>
  <si>
    <t>Barnsley Town Square</t>
  </si>
  <si>
    <t>TD-BAR-07</t>
  </si>
  <si>
    <t xml:space="preserve">Local Cycling &amp; Walking Infrastructure </t>
  </si>
  <si>
    <t>HS-BST-01</t>
  </si>
  <si>
    <t>Pannier Market &amp; Guildhall</t>
  </si>
  <si>
    <t>TD-BAR-09</t>
  </si>
  <si>
    <t>Barrow Learning Quarter - Rating Lane Campus</t>
  </si>
  <si>
    <t>HS-BST-02</t>
  </si>
  <si>
    <t>36 &amp; 37 Boutport Street</t>
  </si>
  <si>
    <t>TD-BED-01</t>
  </si>
  <si>
    <t>Health Science and Digital Skills Centre</t>
  </si>
  <si>
    <t>HS-BST-03</t>
  </si>
  <si>
    <t>Butchers Row &amp; Cross Street Pedestrianisation</t>
  </si>
  <si>
    <t>TD-BED-02</t>
  </si>
  <si>
    <t>St Paul's Square Public Realm</t>
  </si>
  <si>
    <t>HS-BST-04</t>
  </si>
  <si>
    <t>Queen St &amp; Bear St Car Park</t>
  </si>
  <si>
    <t>TD-BED-03</t>
  </si>
  <si>
    <t>Transporting Bedford 2030</t>
  </si>
  <si>
    <t>HS-BIR-01</t>
  </si>
  <si>
    <t>Birkenhead Market</t>
  </si>
  <si>
    <t>TD-BED-04</t>
  </si>
  <si>
    <t>Pedestrian and Cycling Infrastructure</t>
  </si>
  <si>
    <t>HS-BIR-02</t>
  </si>
  <si>
    <t>Conway Street/Europa Boulevard</t>
  </si>
  <si>
    <t>TD-BED-05</t>
  </si>
  <si>
    <t>Midland Road regeneration - Public Realm</t>
  </si>
  <si>
    <t>HS-BIR-03</t>
  </si>
  <si>
    <t>Charing Cross/Grange Road</t>
  </si>
  <si>
    <t>TD-BED-06</t>
  </si>
  <si>
    <t>Midland Road regeneration - Shopfront Enhancements</t>
  </si>
  <si>
    <t>HS-BIR-05</t>
  </si>
  <si>
    <t>Europa Residential</t>
  </si>
  <si>
    <t>TD-BED-07</t>
  </si>
  <si>
    <t>Bedford Station Quarter</t>
  </si>
  <si>
    <t>HS-BIS-01</t>
  </si>
  <si>
    <t>Bus Station</t>
  </si>
  <si>
    <t>TD-BIR-01</t>
  </si>
  <si>
    <t>Transport Shed</t>
  </si>
  <si>
    <t>HS-BIS-02</t>
  </si>
  <si>
    <t>Multi Storey Car Park</t>
  </si>
  <si>
    <t>TD-BIR-03</t>
  </si>
  <si>
    <t>Education Engagement Network</t>
  </si>
  <si>
    <t>HS-BIS-03</t>
  </si>
  <si>
    <t>Bus Station to Fore Bondgate</t>
  </si>
  <si>
    <t>TD-BIR-04</t>
  </si>
  <si>
    <t>Wellbeing and Opportunity Centre (Joy)</t>
  </si>
  <si>
    <t>HS-BIS-04</t>
  </si>
  <si>
    <t>North Bondgate to Fore Bondgate</t>
  </si>
  <si>
    <t>TD-BIR-05</t>
  </si>
  <si>
    <t>Egerton House</t>
  </si>
  <si>
    <t>HS-BIS-05</t>
  </si>
  <si>
    <t>Newgate Centre to Fore Bondgate</t>
  </si>
  <si>
    <t>TD-BIR-06</t>
  </si>
  <si>
    <t>Startyard</t>
  </si>
  <si>
    <t>HS-BIS-06</t>
  </si>
  <si>
    <t>North Newgate Street</t>
  </si>
  <si>
    <t>TD-BIR-07</t>
  </si>
  <si>
    <t>Future Yard</t>
  </si>
  <si>
    <t>HS-BIS-07</t>
  </si>
  <si>
    <t>Road Junction Capacity Improvements</t>
  </si>
  <si>
    <t>TD-BIR-08</t>
  </si>
  <si>
    <t>Argyle Street Creative Hub</t>
  </si>
  <si>
    <t>HS-BIS-08</t>
  </si>
  <si>
    <t>Kingsway Car Park &amp; Public Realm</t>
  </si>
  <si>
    <t>TD-BIR-10</t>
  </si>
  <si>
    <t>Sustainability Central Hub</t>
  </si>
  <si>
    <t>HS-BIS-09</t>
  </si>
  <si>
    <t>Queens Head Hotel</t>
  </si>
  <si>
    <t>TD-BIR-11</t>
  </si>
  <si>
    <t>Hamilton Square area Public Realm</t>
  </si>
  <si>
    <t>HS-BIS-10</t>
  </si>
  <si>
    <t>Spanish Gallery Market Place Public Realm</t>
  </si>
  <si>
    <t>TD-BIR-12</t>
  </si>
  <si>
    <t xml:space="preserve">Eureka! Science + Discovery Landscape </t>
  </si>
  <si>
    <t>HS-BIS-11</t>
  </si>
  <si>
    <t>Town Centre Property Reuse Fund</t>
  </si>
  <si>
    <t>TD-BIR-13</t>
  </si>
  <si>
    <t xml:space="preserve">Woodside Ferry Village </t>
  </si>
  <si>
    <t>HS-BIS-12</t>
  </si>
  <si>
    <t>Newgate Street Food &amp; Beverage Units</t>
  </si>
  <si>
    <t>TD-BIR-14</t>
  </si>
  <si>
    <t xml:space="preserve">Birkenhead Priory </t>
  </si>
  <si>
    <t>HS-BIS-13</t>
  </si>
  <si>
    <t>Newgate Street Workspace Pods</t>
  </si>
  <si>
    <t>TD-BIS-01</t>
  </si>
  <si>
    <t>Project 1 - Infrastructure capacity supporting BA's World Class heritage sites</t>
  </si>
  <si>
    <t>HS-WRC-01</t>
  </si>
  <si>
    <t>Scala Theatre &amp; Corn Exchange</t>
  </si>
  <si>
    <t>TD-BIS-02</t>
  </si>
  <si>
    <t>Project 2 - Town Centre Diversification - Newgate Street &amp; Market Place</t>
  </si>
  <si>
    <t>HS-WRC-02</t>
  </si>
  <si>
    <t>8 Angel Street</t>
  </si>
  <si>
    <t>TD-BIS-03</t>
  </si>
  <si>
    <t>Project 3 - Durham Dales Gateway - Railway Station redevelopment as transport and visitor hub</t>
  </si>
  <si>
    <t>HS-WRC-04</t>
  </si>
  <si>
    <t>Vacant Premises Scheme</t>
  </si>
  <si>
    <t>TD-BIS-04</t>
  </si>
  <si>
    <t xml:space="preserve">Enterprise and SME Support - South Church Enterprise Park </t>
  </si>
  <si>
    <t>HS-WRC-05</t>
  </si>
  <si>
    <t>Angel Place</t>
  </si>
  <si>
    <t>TD-BIS-05</t>
  </si>
  <si>
    <t xml:space="preserve">Springboard to Employment </t>
  </si>
  <si>
    <t>HS-WRC-07</t>
  </si>
  <si>
    <t xml:space="preserve">Public Realm </t>
  </si>
  <si>
    <t>TD-BIS-06</t>
  </si>
  <si>
    <t xml:space="preserve">Project 8 - Heritage Walking and Cycling Routes </t>
  </si>
  <si>
    <t>HS-BLY-01</t>
  </si>
  <si>
    <t>Creative Cinema Space &amp; Market Place</t>
  </si>
  <si>
    <t>TD-BIS-07</t>
  </si>
  <si>
    <t>Project 9 - Tindale Triangle Infrastructure</t>
  </si>
  <si>
    <t>HS-BLY-02</t>
  </si>
  <si>
    <t>Energy Central Institute</t>
  </si>
  <si>
    <t>TD-BLA-01</t>
  </si>
  <si>
    <t>Blackpool Youth Hub</t>
  </si>
  <si>
    <t>HS-BLY-03</t>
  </si>
  <si>
    <t>The Laurel Hotel &amp; Restaurant</t>
  </si>
  <si>
    <t>TD-BLA-02</t>
  </si>
  <si>
    <t>Revoe Community Sports Village</t>
  </si>
  <si>
    <t>HS-BLY-04</t>
  </si>
  <si>
    <t>The Link</t>
  </si>
  <si>
    <t>TD-BLA-03</t>
  </si>
  <si>
    <t>Blackpool Illuminations Rejuvenation Project</t>
  </si>
  <si>
    <t>HS-DUD-01</t>
  </si>
  <si>
    <t>Strategic connectivity</t>
  </si>
  <si>
    <t>TD-BLA-04</t>
  </si>
  <si>
    <t>The EDGE</t>
  </si>
  <si>
    <t>HS-DUD-03</t>
  </si>
  <si>
    <t>Traffic and Air Quality</t>
  </si>
  <si>
    <t>TD-BLA-05</t>
  </si>
  <si>
    <t>Blackpool Airport Enterprise Zone (BAEZ)</t>
  </si>
  <si>
    <t>HS-DUD-05</t>
  </si>
  <si>
    <t>Community projects</t>
  </si>
  <si>
    <t>TD-BLA-06</t>
  </si>
  <si>
    <t>Blackpool Multiversity</t>
  </si>
  <si>
    <t>HS-DUD-06</t>
  </si>
  <si>
    <t>Heritage Buildings</t>
  </si>
  <si>
    <t>TD-BLA-07</t>
  </si>
  <si>
    <t>Blackpool Central Courts Relocation and Wider Infrastructure Project</t>
  </si>
  <si>
    <t>HS-DUD-07</t>
  </si>
  <si>
    <t>Marsh Park</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</si>
  <si>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</si>
  <si>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</si>
  <si>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</si>
  <si>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</si>
  <si>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</si>
  <si>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</si>
  <si>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</si>
  <si>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</si>
  <si>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</si>
  <si>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</si>
  <si>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</si>
  <si>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</si>
  <si>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</si>
  <si>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</si>
  <si>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</si>
  <si>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</si>
  <si>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</si>
  <si>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</si>
  <si>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</si>
  <si>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</si>
  <si>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</si>
  <si>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</si>
  <si>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</si>
  <si>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</si>
  <si>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</si>
  <si>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</si>
  <si>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</si>
  <si>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</si>
  <si>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</si>
  <si>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</si>
  <si>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</si>
  <si>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</si>
  <si>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</si>
  <si>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</si>
  <si>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</si>
  <si>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</si>
  <si>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</si>
  <si>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</si>
  <si>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</si>
  <si>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</si>
  <si>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</si>
  <si>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</si>
  <si>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</si>
  <si>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</si>
  <si>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</si>
  <si>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</si>
  <si>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</si>
  <si>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</si>
  <si>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</si>
  <si>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</si>
  <si>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</si>
  <si>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</si>
  <si>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</si>
  <si>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</si>
  <si>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</si>
  <si>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</si>
  <si>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</si>
  <si>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</si>
  <si>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</si>
  <si>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</si>
  <si>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</si>
  <si>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</si>
  <si>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</si>
  <si>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</si>
  <si>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</si>
  <si>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</si>
  <si>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</si>
  <si>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</si>
  <si>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</si>
  <si>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</si>
  <si>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</si>
  <si>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</si>
  <si>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</si>
  <si>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</si>
  <si>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</si>
  <si>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</si>
  <si>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</si>
  <si>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</si>
  <si>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</si>
  <si>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</si>
  <si>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</si>
  <si>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</si>
  <si>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</si>
  <si>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</si>
  <si>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</si>
  <si>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</si>
  <si>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</si>
  <si>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</si>
  <si>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</si>
  <si>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HS-CRE-05</t>
  </si>
  <si>
    <t>In Town Living</t>
  </si>
  <si>
    <t>TD-BOU-01</t>
  </si>
  <si>
    <t>Royal Arcade</t>
  </si>
  <si>
    <t>HS-CRE-06</t>
  </si>
  <si>
    <t>TADIC - Technology &amp; Digital Innovation Campus</t>
  </si>
  <si>
    <t>TD-BOU-02</t>
  </si>
  <si>
    <t>Boscombe skills hub</t>
  </si>
  <si>
    <t>HS-CRE-07</t>
  </si>
  <si>
    <t>History Centre Preparatory Project</t>
  </si>
  <si>
    <t>TD-BOU-03</t>
  </si>
  <si>
    <t>TOSH</t>
  </si>
  <si>
    <t>HS-CRE-08</t>
  </si>
  <si>
    <t>Sustainable Energy Network</t>
  </si>
  <si>
    <t>TD-BOU-04</t>
  </si>
  <si>
    <t>Kings Park</t>
  </si>
  <si>
    <t>HS-DER-01</t>
  </si>
  <si>
    <t>Market Hall</t>
  </si>
  <si>
    <t>TD-BOU-05</t>
  </si>
  <si>
    <t>High Street</t>
  </si>
  <si>
    <t>HS-DER-02</t>
  </si>
  <si>
    <t>Eastern Gateway</t>
  </si>
  <si>
    <t>TD-BOU-06</t>
  </si>
  <si>
    <t>Masterplan</t>
  </si>
  <si>
    <t>HS-DER-03</t>
  </si>
  <si>
    <t>Connecting Works</t>
  </si>
  <si>
    <t>TD-BOU-07</t>
  </si>
  <si>
    <t>Toft Steps Beach Box Park</t>
  </si>
  <si>
    <t>HS-DOV-01</t>
  </si>
  <si>
    <t>Creative Centre</t>
  </si>
  <si>
    <t>TD-BOU-08</t>
  </si>
  <si>
    <t>Events programme (Bournemouth)</t>
  </si>
  <si>
    <t>HS-DOV-02</t>
  </si>
  <si>
    <t>Subway crossing</t>
  </si>
  <si>
    <t>TD-BOU-09</t>
  </si>
  <si>
    <t>Digital connectivity</t>
  </si>
  <si>
    <t>HS-ELL-01</t>
  </si>
  <si>
    <t>Community Hub</t>
  </si>
  <si>
    <t>TD-BOU-10</t>
  </si>
  <si>
    <t>Local Transport</t>
  </si>
  <si>
    <t>HS-ELL-02</t>
  </si>
  <si>
    <t>Southgate Square</t>
  </si>
  <si>
    <t>TD-BRD-01</t>
  </si>
  <si>
    <t>Bridgwater Tidal Barrier</t>
  </si>
  <si>
    <t>HS-ELL-03</t>
  </si>
  <si>
    <t>Heart of the High Street</t>
  </si>
  <si>
    <t>TD-BRD-02</t>
  </si>
  <si>
    <t xml:space="preserve">Bridgwater Dunball Junction Improvement </t>
  </si>
  <si>
    <t>HS-ELL-04</t>
  </si>
  <si>
    <t>Market Area</t>
  </si>
  <si>
    <t>TD-BRD-03</t>
  </si>
  <si>
    <t>Bridgwater Cycling Links</t>
  </si>
  <si>
    <t>HS-ELL-05</t>
  </si>
  <si>
    <t>Shop Front Improvements</t>
  </si>
  <si>
    <t>TD-BRD-04</t>
  </si>
  <si>
    <t>Bridgwater Arts Centre</t>
  </si>
  <si>
    <t>HS-FAR-01</t>
  </si>
  <si>
    <t>Farnworth Market Precinct</t>
  </si>
  <si>
    <t>TD-BRD-05</t>
  </si>
  <si>
    <t>Bridgwater Town Hall Theatre</t>
  </si>
  <si>
    <t>HS-FAR-02</t>
  </si>
  <si>
    <t>Farnworth Leisure Centre Expansion</t>
  </si>
  <si>
    <t>TD-BRD-06</t>
  </si>
  <si>
    <t>Bridgwater Engine Room 2.0</t>
  </si>
  <si>
    <t>HS-FAR-03</t>
  </si>
  <si>
    <t>Streets for All</t>
  </si>
  <si>
    <t>TD-BRD-07</t>
  </si>
  <si>
    <t>Bridgwater Step-Up Enterprise Centre</t>
  </si>
  <si>
    <t>HS-FRA-01</t>
  </si>
  <si>
    <t>Bridge Centre Development</t>
  </si>
  <si>
    <t>TD-BRD-08</t>
  </si>
  <si>
    <t>Bridgwater Celebration Mile</t>
  </si>
  <si>
    <t>HS-FRA-02</t>
  </si>
  <si>
    <t>Highway Event Space</t>
  </si>
  <si>
    <t>TD-BRD-09</t>
  </si>
  <si>
    <t>Bridgwater Docks Regeneration</t>
  </si>
  <si>
    <t>HS-GRA-01</t>
  </si>
  <si>
    <t xml:space="preserve">Upper Floor Conversion </t>
  </si>
  <si>
    <t>TD-BRD-10</t>
  </si>
  <si>
    <t>Bridgwater Carnival</t>
  </si>
  <si>
    <t>HS-GRA-02</t>
  </si>
  <si>
    <t>Market Place</t>
  </si>
  <si>
    <t>TD-BRD-11</t>
  </si>
  <si>
    <t>Bridgwater Town Wardens &amp; Ambassadors</t>
  </si>
  <si>
    <t>HS-GRA-03</t>
  </si>
  <si>
    <t xml:space="preserve">Station Approach </t>
  </si>
  <si>
    <t>TD-BRG-01</t>
  </si>
  <si>
    <t>Industry 4.0 &amp; Skills</t>
  </si>
  <si>
    <t>HS-GRE-01</t>
  </si>
  <si>
    <t>Densification</t>
  </si>
  <si>
    <t>TD-BRG-02</t>
  </si>
  <si>
    <t>Market Revitalisation</t>
  </si>
  <si>
    <t>HS-GRE-02</t>
  </si>
  <si>
    <t>TD-BRG-03</t>
  </si>
  <si>
    <t>Canalside and Thornton Square</t>
  </si>
  <si>
    <t>HS-GRE-03</t>
  </si>
  <si>
    <t>The Conge</t>
  </si>
  <si>
    <t>TD-BRG-04</t>
  </si>
  <si>
    <t>Welcome</t>
  </si>
  <si>
    <t>HS-GRI-01</t>
  </si>
  <si>
    <t>Future High Street Fund - Grimsby</t>
  </si>
  <si>
    <t>TD-BRG-05</t>
  </si>
  <si>
    <t>Retail and Leisure Offer</t>
  </si>
  <si>
    <t>HS-HAL-01</t>
  </si>
  <si>
    <t>Alleyways</t>
  </si>
  <si>
    <t>TD-BUR-02</t>
  </si>
  <si>
    <t>Project D - High Street Linkages</t>
  </si>
  <si>
    <t>HS-HAL-02</t>
  </si>
  <si>
    <t>George Square</t>
  </si>
  <si>
    <t>TD-BUR-05</t>
  </si>
  <si>
    <t>Project G - Improvement of Trent and Mersey Canal Towpath</t>
  </si>
  <si>
    <t>HS-HAL-03</t>
  </si>
  <si>
    <t>Palentine Chambers</t>
  </si>
  <si>
    <t>TD-BUR-06</t>
  </si>
  <si>
    <t>Project H - Cycle Network Enhancements</t>
  </si>
  <si>
    <t>HS-HAL-04</t>
  </si>
  <si>
    <t>Westgate Phase 2</t>
  </si>
  <si>
    <t>TD-BUR-07</t>
  </si>
  <si>
    <t>Project J - Specialist Education Offer</t>
  </si>
  <si>
    <t>HS-HAL-05</t>
  </si>
  <si>
    <t>Playtrail</t>
  </si>
  <si>
    <t>TD-CAM-01</t>
  </si>
  <si>
    <t>Camborne Town Centre Regeneration Project</t>
  </si>
  <si>
    <t>HS-HAL-06</t>
  </si>
  <si>
    <t>Victoria Theatre</t>
  </si>
  <si>
    <t>TD-CAM-02</t>
  </si>
  <si>
    <t>Camborne Contemporary Crafts Hub</t>
  </si>
  <si>
    <t>HS-HAL-07</t>
  </si>
  <si>
    <t>Borough Market</t>
  </si>
  <si>
    <t>TD-CAM-03</t>
  </si>
  <si>
    <t>Avoid Phase 2</t>
  </si>
  <si>
    <t>HS-HAL-08</t>
  </si>
  <si>
    <t>Northgate House</t>
  </si>
  <si>
    <t>TD-CAM-04</t>
  </si>
  <si>
    <t>Life Cycle Camborne</t>
  </si>
  <si>
    <t>HS-HEA-01</t>
  </si>
  <si>
    <t>Heanor Hub</t>
  </si>
  <si>
    <t>TD-CAM-05</t>
  </si>
  <si>
    <t>Fibre Park</t>
  </si>
  <si>
    <t>HS-HEA-02</t>
  </si>
  <si>
    <t>Heart of Heanor</t>
  </si>
  <si>
    <t>TD-CAM-06</t>
  </si>
  <si>
    <t>Park Gerry Sport and Amenity</t>
  </si>
  <si>
    <t>HS-HEA-03</t>
  </si>
  <si>
    <t>Heanor is Home</t>
  </si>
  <si>
    <t>TD-CAM-07</t>
  </si>
  <si>
    <t>Food &amp; Farming Enterprise Hub</t>
  </si>
  <si>
    <t>HS-HIG-01</t>
  </si>
  <si>
    <t>Western Gateway</t>
  </si>
  <si>
    <t>TD-CAM-08</t>
  </si>
  <si>
    <t>Renovating the Recreation Ground</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</si>
  <si>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</si>
  <si>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</si>
  <si>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</si>
  <si>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</si>
  <si>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</si>
  <si>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</si>
  <si>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</si>
  <si>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</si>
  <si>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</si>
  <si>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</si>
  <si>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</si>
  <si>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</si>
  <si>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</si>
  <si>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</si>
  <si>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</si>
  <si>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</si>
  <si>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</si>
  <si>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</si>
  <si>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</si>
  <si>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</si>
  <si>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</si>
  <si>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</si>
  <si>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</si>
  <si>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</si>
  <si>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</si>
  <si>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</si>
  <si>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</si>
  <si>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</si>
  <si>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</si>
  <si>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</si>
  <si>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</si>
  <si>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</si>
  <si>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</si>
  <si>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</si>
  <si>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</si>
  <si>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</si>
  <si>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</si>
  <si>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</si>
  <si>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</si>
  <si>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</si>
  <si>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</si>
  <si>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</si>
  <si>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</si>
  <si>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</si>
  <si>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</si>
  <si>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</si>
  <si>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</si>
  <si>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</si>
  <si>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</si>
  <si>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</si>
  <si>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</si>
  <si>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</si>
  <si>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</si>
  <si>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</si>
  <si>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</si>
  <si>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</si>
  <si>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</si>
  <si>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</si>
  <si>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</si>
  <si>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</si>
  <si>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</si>
  <si>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</si>
  <si>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HS-LEA-04</t>
  </si>
  <si>
    <t>Old Post Office</t>
  </si>
  <si>
    <t>TD-CLA-10</t>
  </si>
  <si>
    <t>Rail Station Feasibility</t>
  </si>
  <si>
    <t>HS-LOF-01</t>
  </si>
  <si>
    <t>TD-CLA-11</t>
  </si>
  <si>
    <t>Clay Cross Regeneration</t>
  </si>
  <si>
    <t>HS-LOF-02</t>
  </si>
  <si>
    <t>Transport Connectivity Scheme</t>
  </si>
  <si>
    <t>TD-CLE-01</t>
  </si>
  <si>
    <t xml:space="preserve">Enterprising Town - Cleator Moor </t>
  </si>
  <si>
    <t>HS-LOF-03</t>
  </si>
  <si>
    <t>Former United Reformed Church</t>
  </si>
  <si>
    <t>TD-CLE-03</t>
  </si>
  <si>
    <t>Revitalised Town - Cleator Moor</t>
  </si>
  <si>
    <t>HS-LOF-05</t>
  </si>
  <si>
    <t>Temperance Square</t>
  </si>
  <si>
    <t>TD-CLE-04</t>
  </si>
  <si>
    <t xml:space="preserve">Healthy Town - Cleator Moor </t>
  </si>
  <si>
    <t>HS-LOF-06</t>
  </si>
  <si>
    <t>Duncan Place</t>
  </si>
  <si>
    <t>TD-CLE-05</t>
  </si>
  <si>
    <t>Connected Town - Cleator Moor</t>
  </si>
  <si>
    <t>HS-LOF-07</t>
  </si>
  <si>
    <t>Coronation Park</t>
  </si>
  <si>
    <t>TD-COL-01</t>
  </si>
  <si>
    <t>A: Digital Working Hub</t>
  </si>
  <si>
    <t>HS-LOF-08</t>
  </si>
  <si>
    <t>Library Site Car Parking</t>
  </si>
  <si>
    <t>TD-COL-02</t>
  </si>
  <si>
    <t>B: Transforming Youth Facilities</t>
  </si>
  <si>
    <t>HS-LOF-09</t>
  </si>
  <si>
    <t>Historic Market Place</t>
  </si>
  <si>
    <t>TD-COL-03</t>
  </si>
  <si>
    <t>C: The Wilson Marriage Digital</t>
  </si>
  <si>
    <t>HS-MRH-01</t>
  </si>
  <si>
    <t>Broad Street</t>
  </si>
  <si>
    <t>TD-COL-04</t>
  </si>
  <si>
    <t>D: Town Centre &amp; Gateways</t>
  </si>
  <si>
    <t>HS-MRH-02</t>
  </si>
  <si>
    <t>Riverside</t>
  </si>
  <si>
    <t>TD-COL-05</t>
  </si>
  <si>
    <t>E: Heart of Greenstead</t>
  </si>
  <si>
    <t>HS-MRH-03</t>
  </si>
  <si>
    <t>TD-COL-06</t>
  </si>
  <si>
    <t>F: 5G</t>
  </si>
  <si>
    <t>HS-MRH-04</t>
  </si>
  <si>
    <t>Acre Road</t>
  </si>
  <si>
    <t>TD-COL-07</t>
  </si>
  <si>
    <t>G: Walking &amp; Cycling Links</t>
  </si>
  <si>
    <t>HS-MRH-05</t>
  </si>
  <si>
    <t>Vacant Units</t>
  </si>
  <si>
    <t>TD-COR-01</t>
  </si>
  <si>
    <t xml:space="preserve">Sixth Form College </t>
  </si>
  <si>
    <t>HS-MYP-01</t>
  </si>
  <si>
    <t xml:space="preserve">Christ Church </t>
  </si>
  <si>
    <t>TD-COR-02</t>
  </si>
  <si>
    <t>Multi-use Building</t>
  </si>
  <si>
    <t>HS-MYP-02</t>
  </si>
  <si>
    <t>TD-COR-03</t>
  </si>
  <si>
    <t>Town Centre to Train Station Link Road</t>
  </si>
  <si>
    <t>HS-MYP-03</t>
  </si>
  <si>
    <t>Carlton</t>
  </si>
  <si>
    <t>TD-COR-04</t>
  </si>
  <si>
    <t>Smart and Connected Corby</t>
  </si>
  <si>
    <t>HS-MYP-04</t>
  </si>
  <si>
    <t>Empire Yard</t>
  </si>
  <si>
    <t>TD-CRA-01</t>
  </si>
  <si>
    <t>1A Crawley Innovation Centre</t>
  </si>
  <si>
    <t>HS-MYP-05</t>
  </si>
  <si>
    <t>Residential Development</t>
  </si>
  <si>
    <t>TD-CRA-02</t>
  </si>
  <si>
    <t>1B Invest in Skills for Crawley</t>
  </si>
  <si>
    <t>HS-MYP-06</t>
  </si>
  <si>
    <t>The Wave</t>
  </si>
  <si>
    <t>TD-CRA-03</t>
  </si>
  <si>
    <t>1C "Green" Business Infrastructure Grants</t>
  </si>
  <si>
    <t>HS-MYP-07</t>
  </si>
  <si>
    <t>The Wave Bike Hub</t>
  </si>
  <si>
    <t>TD-CRA-04</t>
  </si>
  <si>
    <t>1D Commercial Eastern Gateway</t>
  </si>
  <si>
    <t>HS-MID-01</t>
  </si>
  <si>
    <t>Transport Infrastructure</t>
  </si>
  <si>
    <t>TD-CRA-05</t>
  </si>
  <si>
    <t>2A Crawley Town Centre Bus Station &amp; Transport Interchange</t>
  </si>
  <si>
    <t>HS-MID-02</t>
  </si>
  <si>
    <t>Urban Living</t>
  </si>
  <si>
    <t>TD-CRA-06</t>
  </si>
  <si>
    <t>2B Arterial Cycle Route</t>
  </si>
  <si>
    <t>HS-MID-03</t>
  </si>
  <si>
    <t>Covid Preparedness - Grant Response</t>
  </si>
  <si>
    <t>TD-CRA-07</t>
  </si>
  <si>
    <t>3A Manor Royal Gigabit Business Park</t>
  </si>
  <si>
    <t>HS-MID-04</t>
  </si>
  <si>
    <t>Leisure Hub</t>
  </si>
  <si>
    <t>TD-CRA-08</t>
  </si>
  <si>
    <t>4A Crawley Town Centre New Cultural Quarter</t>
  </si>
  <si>
    <t>HS-MID-05</t>
  </si>
  <si>
    <t>Cultural Infrastructure</t>
  </si>
  <si>
    <t>TD-CRA-09</t>
  </si>
  <si>
    <t>4B Manor Royal Business Environment Improvement Programme</t>
  </si>
  <si>
    <t>HS-NWF-01</t>
  </si>
  <si>
    <t>Site Redevelopment</t>
  </si>
  <si>
    <t>TD-CRA-10</t>
  </si>
  <si>
    <t>4C Crawley Home Green Retrofitting</t>
  </si>
  <si>
    <t>HS-NWF-02</t>
  </si>
  <si>
    <t>Highways Improvements</t>
  </si>
  <si>
    <t>TD-CRE-02</t>
  </si>
  <si>
    <t>Flag Lane Baths</t>
  </si>
  <si>
    <t>HS-NUL-01</t>
  </si>
  <si>
    <t>Newcastle-under-Lyme Town Centre</t>
  </si>
  <si>
    <t>Ryecroft Site Development</t>
  </si>
  <si>
    <t>TD-CRE-03</t>
  </si>
  <si>
    <t>Cumberland Arena</t>
  </si>
  <si>
    <t>HS-NUL-02</t>
  </si>
  <si>
    <t>York Place &amp; Astley Walk</t>
  </si>
  <si>
    <t>TD-CRE-04</t>
  </si>
  <si>
    <t>Mill Street Corridor</t>
  </si>
  <si>
    <t>HS-NUL-03</t>
  </si>
  <si>
    <t>Modern Multi Storey Development</t>
  </si>
  <si>
    <t>TD-CRE-05</t>
  </si>
  <si>
    <t>Inner Crewe - Warm &amp; Healthy Homes</t>
  </si>
  <si>
    <t>HS-NUL-04</t>
  </si>
  <si>
    <t xml:space="preserve">Public Realm and Market Stalls </t>
  </si>
  <si>
    <t>TD-CRE-06</t>
  </si>
  <si>
    <t>History Centre Public Realm</t>
  </si>
  <si>
    <t>HS-NWH-01</t>
  </si>
  <si>
    <t>TD-CRE-07</t>
  </si>
  <si>
    <t>Repurposing High Street</t>
  </si>
  <si>
    <t>HS-NWH-02</t>
  </si>
  <si>
    <t>Urban Living room</t>
  </si>
  <si>
    <t>TD-CRE-08</t>
  </si>
  <si>
    <t>Pocket Parks</t>
  </si>
  <si>
    <t>HS-NWH-03</t>
  </si>
  <si>
    <t xml:space="preserve">Wayfinding &amp; Access </t>
  </si>
  <si>
    <t>TD-CRE-09</t>
  </si>
  <si>
    <t>Valley Brook Corridor</t>
  </si>
  <si>
    <t>HS-NWA-01</t>
  </si>
  <si>
    <t>TD-CRE-10</t>
  </si>
  <si>
    <t>Crewe Youth Zone</t>
  </si>
  <si>
    <t>HS-NWA-02</t>
  </si>
  <si>
    <t>TD-DRL-01</t>
  </si>
  <si>
    <t>Adult Learning Space</t>
  </si>
  <si>
    <t>HS-NWA-03</t>
  </si>
  <si>
    <t>Cinema</t>
  </si>
  <si>
    <t>TD-DRL-02</t>
  </si>
  <si>
    <t xml:space="preserve">Bank Top Rail Station </t>
  </si>
  <si>
    <t>HS-NRA-01</t>
  </si>
  <si>
    <t>Treadmills Phase 3</t>
  </si>
  <si>
    <t>TD-DRL-03</t>
  </si>
  <si>
    <t>Edward Pease House</t>
  </si>
  <si>
    <t>HS-NRA-02</t>
  </si>
  <si>
    <t>Living over the Shop</t>
  </si>
  <si>
    <t>TD-DRL-04</t>
  </si>
  <si>
    <t>Linear Park</t>
  </si>
  <si>
    <t>HS-NRA-03</t>
  </si>
  <si>
    <t>Town Hall Square</t>
  </si>
  <si>
    <t>TD-DRL-05</t>
  </si>
  <si>
    <t>North Road &amp; Northgate House</t>
  </si>
  <si>
    <t>HS-NTH-01</t>
  </si>
  <si>
    <t>TD-DRL-06</t>
  </si>
  <si>
    <t>Darlington Railway Heritage Quarter (DRHQ)</t>
  </si>
  <si>
    <t>HS-NOT-01</t>
  </si>
  <si>
    <t>Highway Infrastructure</t>
  </si>
  <si>
    <t>TD-DRL-07</t>
  </si>
  <si>
    <t>Skinnergate &amp; The Yards</t>
  </si>
  <si>
    <t>HS-NOT-02</t>
  </si>
  <si>
    <t>Angel Row</t>
  </si>
  <si>
    <t>TD-DRL-08</t>
  </si>
  <si>
    <t xml:space="preserve"> TLevels</t>
  </si>
  <si>
    <t>HS-NUN-01</t>
  </si>
  <si>
    <t>Abbey Street</t>
  </si>
  <si>
    <t>TD-DRL-09</t>
  </si>
  <si>
    <t>Victoria Road</t>
  </si>
  <si>
    <t>HS-NUN-02</t>
  </si>
  <si>
    <t>Bridge to Living</t>
  </si>
  <si>
    <t>TD-DRW-01</t>
  </si>
  <si>
    <t>Towns Centre Core</t>
  </si>
  <si>
    <t>HS-STH-01</t>
  </si>
  <si>
    <t>Folgate Estates Land Acquisition</t>
  </si>
  <si>
    <t>TD-DRW-02</t>
  </si>
  <si>
    <t>Employment Growth Sites</t>
  </si>
  <si>
    <t>HS-STH-02</t>
  </si>
  <si>
    <t>Folgate Estate Refurbishment</t>
  </si>
  <si>
    <t>TD-DRW-03</t>
  </si>
  <si>
    <t>Town Centre Living</t>
  </si>
  <si>
    <t>HS-STH-03</t>
  </si>
  <si>
    <t>Livesey Exchange</t>
  </si>
  <si>
    <t>TD-DRW-04</t>
  </si>
  <si>
    <t>AMRC (Advanced Manufacturing Research Centre) Additive Manufacturing Accelerator)</t>
  </si>
  <si>
    <t>HS-STH-04</t>
  </si>
  <si>
    <t>Linear Park Crossing</t>
  </si>
  <si>
    <t>TD-DRW-05</t>
  </si>
  <si>
    <t>Strategic Manufacturing</t>
  </si>
  <si>
    <t>HS-STH-05</t>
  </si>
  <si>
    <t>Murdock Street &amp; Pocket Park</t>
  </si>
  <si>
    <t>TD-DRW-06</t>
  </si>
  <si>
    <t>Destination Darwen</t>
  </si>
  <si>
    <t>HS-STH-06</t>
  </si>
  <si>
    <t>Kentish Drovers</t>
  </si>
  <si>
    <t>TD-DRW-07</t>
  </si>
  <si>
    <t>East Lancashire Sports Village</t>
  </si>
  <si>
    <t>HS-STH-07</t>
  </si>
  <si>
    <t>Railway Bridge Improvements</t>
  </si>
  <si>
    <t>TD-DRW-08</t>
  </si>
  <si>
    <t>Broadband</t>
  </si>
  <si>
    <t>HS-OLD-01</t>
  </si>
  <si>
    <t>Accessible Oldham</t>
  </si>
  <si>
    <t>TD-DRW-09</t>
  </si>
  <si>
    <t>Gateways</t>
  </si>
  <si>
    <t>HS-OLD-02</t>
  </si>
  <si>
    <t>Egyptian Room</t>
  </si>
  <si>
    <t>TD-DEW-01</t>
  </si>
  <si>
    <t>The Arcade</t>
  </si>
  <si>
    <t>HS-OLD-03</t>
  </si>
  <si>
    <t>Prudential Building</t>
  </si>
  <si>
    <t>TD-DEW-02</t>
  </si>
  <si>
    <t>Dewsbury Market</t>
  </si>
  <si>
    <t>HS-PAI-01</t>
  </si>
  <si>
    <t>Victoria Centre (Phase 2)</t>
  </si>
  <si>
    <t>TD-DEW-03</t>
  </si>
  <si>
    <t>Urban Realm</t>
  </si>
  <si>
    <t>HS-PAI-02</t>
  </si>
  <si>
    <t>Flood Defences</t>
  </si>
  <si>
    <t>TD-DEW-04</t>
  </si>
  <si>
    <t>Union Creative Hub</t>
  </si>
  <si>
    <t>HS-PAI-03</t>
  </si>
  <si>
    <t>Station Square</t>
  </si>
  <si>
    <t>TD-DEW-05</t>
  </si>
  <si>
    <t>Building Revival</t>
  </si>
  <si>
    <t>HS-PAI-04</t>
  </si>
  <si>
    <t>Crossways</t>
  </si>
  <si>
    <t>TD-DEW-06</t>
  </si>
  <si>
    <t>Daisy Hill Neighbourhood</t>
  </si>
  <si>
    <t>HS-PAI-05</t>
  </si>
  <si>
    <t>Diversification</t>
  </si>
  <si>
    <t>TD-DEW-07</t>
  </si>
  <si>
    <t>Construction Skills Village</t>
  </si>
  <si>
    <t>HS-PAI-06</t>
  </si>
  <si>
    <t>Picture House</t>
  </si>
  <si>
    <t>TD-DEW-08</t>
  </si>
  <si>
    <t>Fibre Capability</t>
  </si>
  <si>
    <t>HS-PAI-07</t>
  </si>
  <si>
    <t>Torbay Road Public</t>
  </si>
  <si>
    <t>TD-DEW-09</t>
  </si>
  <si>
    <t>Sustainable Transport Modes</t>
  </si>
  <si>
    <t>HS-PAI-08</t>
  </si>
  <si>
    <t>Victoria Centre (Phase 1)</t>
  </si>
  <si>
    <t>TD-DON-01</t>
  </si>
  <si>
    <t>Doncaster Station Gateway: New Multi-Use Building and Associated Public Realm</t>
  </si>
  <si>
    <t>HS-PEN-01</t>
  </si>
  <si>
    <t>Coinagehall Street</t>
  </si>
  <si>
    <t>TD-DON-02</t>
  </si>
  <si>
    <t>Doncaster Station Gateway: Railway Square Extension</t>
  </si>
  <si>
    <t>HS-PEN-02</t>
  </si>
  <si>
    <t>Backlands</t>
  </si>
  <si>
    <t>TD-DON-03</t>
  </si>
  <si>
    <t>Doncaster Heritage</t>
  </si>
  <si>
    <t>HS-PEN-03</t>
  </si>
  <si>
    <t>Change of Use</t>
  </si>
  <si>
    <t>TD-DUD-01</t>
  </si>
  <si>
    <t>Dudley HID</t>
  </si>
  <si>
    <t>HS-PLY-01</t>
  </si>
  <si>
    <t>Civic Centre</t>
  </si>
  <si>
    <t>TD-GLA-01</t>
  </si>
  <si>
    <t>Baily's Buildings</t>
  </si>
  <si>
    <t>HS-PLY-02</t>
  </si>
  <si>
    <t>Guildhall</t>
  </si>
  <si>
    <t>TD-GLA-02</t>
  </si>
  <si>
    <t>Glastonbury Innovation &amp; Enterprise Hub</t>
  </si>
  <si>
    <t>HS-WAN-01</t>
  </si>
  <si>
    <t>Library Community &amp; Innovator Hub</t>
  </si>
  <si>
    <t>TD-GLA-03</t>
  </si>
  <si>
    <t>The Life Factory at Building C</t>
  </si>
  <si>
    <t>HS-WAN-02</t>
  </si>
  <si>
    <t>Lower Richmond Road Crossing</t>
  </si>
  <si>
    <t>TD-GLA-04</t>
  </si>
  <si>
    <t>Glastonbury Clean Energy</t>
  </si>
  <si>
    <t>HS-WAN-03</t>
  </si>
  <si>
    <t>Putney Embankment Extension</t>
  </si>
  <si>
    <t>TD-GLA-05</t>
  </si>
  <si>
    <t>Robert Richards Initiative</t>
  </si>
  <si>
    <t>HS-RAM-01</t>
  </si>
  <si>
    <t>Creative Workspace</t>
  </si>
  <si>
    <t>TD-GLA-06</t>
  </si>
  <si>
    <t>St Brigid's Chapel &amp; Field</t>
  </si>
  <si>
    <t>HS-RAM-02</t>
  </si>
  <si>
    <t>TD-GLA-07</t>
  </si>
  <si>
    <t>Glastonbury Food &amp; Regenerative Farming</t>
  </si>
  <si>
    <t>HS-RCH-01</t>
  </si>
  <si>
    <t>Rochdale Riverside Phase 2 (Upperbanks)</t>
  </si>
  <si>
    <t>TD-GLA-09</t>
  </si>
  <si>
    <t>Enabling Project</t>
  </si>
  <si>
    <t>HS-RTH-01</t>
  </si>
  <si>
    <t>Rotherham Markets, Library &amp; Community Hub</t>
  </si>
  <si>
    <t>TD-GLA-10</t>
  </si>
  <si>
    <t>St Dunstan's House Community Health and Wellbeing Centre</t>
  </si>
  <si>
    <t>HS-RTH-02</t>
  </si>
  <si>
    <t>Forge Island Riverside</t>
  </si>
  <si>
    <t>TD-GLA-11</t>
  </si>
  <si>
    <t>Glastonbury Abbey Piazza</t>
  </si>
  <si>
    <t>HS-RTH-03</t>
  </si>
  <si>
    <t>Grimm &amp; Co</t>
  </si>
  <si>
    <t>TD-GLA-12</t>
  </si>
  <si>
    <t>Glastonbury Community Sports &amp; Leisure Hub</t>
  </si>
  <si>
    <t>HS-RTH-04</t>
  </si>
  <si>
    <t>Public Realm improvements - Safe and smart Streets</t>
  </si>
  <si>
    <t>TD-GOL-02</t>
  </si>
  <si>
    <t>New Access/Roundabout to ES10</t>
  </si>
  <si>
    <t>HS-SAL-01</t>
  </si>
  <si>
    <t>Station Forecourt</t>
  </si>
  <si>
    <t>TD-GOL-04</t>
  </si>
  <si>
    <t>Housing Regeneration</t>
  </si>
  <si>
    <t>HS-SAL-02</t>
  </si>
  <si>
    <t>Heritage Living</t>
  </si>
  <si>
    <t>TD-GOL-05</t>
  </si>
  <si>
    <t>Phoenix Park Visitor Attraction Improvement</t>
  </si>
  <si>
    <t>HS-SAL-03</t>
  </si>
  <si>
    <t>Fisherton Gateway</t>
  </si>
  <si>
    <t>TD-GOL-06</t>
  </si>
  <si>
    <t>Community &amp; Cultural Hub</t>
  </si>
  <si>
    <t>HS-SCU-01</t>
  </si>
  <si>
    <t>Project Anchor</t>
  </si>
  <si>
    <t>TD-GOL-07</t>
  </si>
  <si>
    <t>Heart of Goldthorpe</t>
  </si>
  <si>
    <t>HS-SCU-02</t>
  </si>
  <si>
    <t>Scunthorpe Urban Park - Church Square</t>
  </si>
  <si>
    <t>TD-GOL-10</t>
  </si>
  <si>
    <t>Towns Fund Property Investment Fund</t>
  </si>
  <si>
    <t>HS-SHE-01</t>
  </si>
  <si>
    <t>Events central Building</t>
  </si>
  <si>
    <t>TD-GOO-01</t>
  </si>
  <si>
    <t>Market Hall Reinvention</t>
  </si>
  <si>
    <t>HS-SHE-02</t>
  </si>
  <si>
    <t>Public Realm and Infrastructure</t>
  </si>
  <si>
    <t>TD-GOO-02</t>
  </si>
  <si>
    <t>Town Centre Public Realm</t>
  </si>
  <si>
    <t>HS-SHE-03</t>
  </si>
  <si>
    <t>Front Door Scheme</t>
  </si>
  <si>
    <t>TD-GOO-03</t>
  </si>
  <si>
    <t>Property Activation Fund</t>
  </si>
  <si>
    <t>HS-SOS-01</t>
  </si>
  <si>
    <t>Winchester Street</t>
  </si>
  <si>
    <t>TD-GOO-04</t>
  </si>
  <si>
    <t>Goole Leisure Centre</t>
  </si>
  <si>
    <t>HS-SOS-02</t>
  </si>
  <si>
    <t>Library &amp; Euro Car Park</t>
  </si>
  <si>
    <t>TD-GOO-05</t>
  </si>
  <si>
    <t>Victoria Pleasure Ground</t>
  </si>
  <si>
    <t>HS-SOS-03</t>
  </si>
  <si>
    <t>Beautiful Homes</t>
  </si>
  <si>
    <t>TD-GOO-06</t>
  </si>
  <si>
    <t>DR Cycleway &amp; Floodbank</t>
  </si>
  <si>
    <t>HS-SOS-04</t>
  </si>
  <si>
    <t>Virgin Money</t>
  </si>
  <si>
    <t>TD-GOO-07</t>
  </si>
  <si>
    <t>Station Hub</t>
  </si>
  <si>
    <t>HS-SOS-05</t>
  </si>
  <si>
    <t>Greenwoods</t>
  </si>
  <si>
    <t>TD-GOO-09</t>
  </si>
  <si>
    <t>One Stop Skills Shop</t>
  </si>
  <si>
    <t>HS-SOS-06</t>
  </si>
  <si>
    <t>Queen Street</t>
  </si>
  <si>
    <t>TD-GOO-10</t>
  </si>
  <si>
    <t>FFB Old Goole</t>
  </si>
  <si>
    <t>HS-SOS-07</t>
  </si>
  <si>
    <t>TD-GRA-02</t>
  </si>
  <si>
    <t>Project 3 - Grays Riverfront</t>
  </si>
  <si>
    <t>HS-SNE-01</t>
  </si>
  <si>
    <t>St. Neots Bridge Road</t>
  </si>
  <si>
    <t>TD-GRA-03</t>
  </si>
  <si>
    <t>Project 4 - Grays Beach Riverside Park &amp; Kilverts Field: Leisure Destination</t>
  </si>
  <si>
    <t>HS-SNE-02</t>
  </si>
  <si>
    <t>High Street Improvements</t>
  </si>
  <si>
    <t>TD-GRA-04</t>
  </si>
  <si>
    <t>Project 5 - Riverfront Activities Centre</t>
  </si>
  <si>
    <t>HS-SNE-03</t>
  </si>
  <si>
    <t>TD-GRE-01</t>
  </si>
  <si>
    <t>Intervention one: New operations and maintenance (O&amp;M) campus and business incubator</t>
  </si>
  <si>
    <t>HS-SNE-04</t>
  </si>
  <si>
    <t>Old Falcon Inn</t>
  </si>
  <si>
    <t>TD-GRE-02</t>
  </si>
  <si>
    <t>Intervention two: Land assembly for the strategic regeneration of North Quay</t>
  </si>
  <si>
    <t>HS-SNE-05</t>
  </si>
  <si>
    <t>Priory Quarter</t>
  </si>
  <si>
    <t>TD-GRE-03</t>
  </si>
  <si>
    <t>Intervention three: New Great Yarmouth University Learning Centre (GYULC)</t>
  </si>
  <si>
    <t>HS-SNE-06</t>
  </si>
  <si>
    <t>Waterfront Route</t>
  </si>
  <si>
    <t>TD-GRE-04</t>
  </si>
  <si>
    <t>Intervention four: Restoration and commercial repurposing of the Winter Gardens</t>
  </si>
  <si>
    <t>HS-STF-01</t>
  </si>
  <si>
    <t>TD-GRE-05</t>
  </si>
  <si>
    <t>Intervention five: Restoration and sustainable repurposing of vacant historic buildings</t>
  </si>
  <si>
    <t>HS-STF-02</t>
  </si>
  <si>
    <t>Station Approach</t>
  </si>
  <si>
    <t>TD-GRE-06</t>
  </si>
  <si>
    <t>Intervention six: Restoration and adaptation of the historic Ice House building</t>
  </si>
  <si>
    <t>HS-STF-03</t>
  </si>
  <si>
    <t>Former M&amp;S and Bus Station</t>
  </si>
  <si>
    <t>TD-GRE-07</t>
  </si>
  <si>
    <t xml:space="preserve">Intervention seven: Public wayfinding and sustainable connectivity </t>
  </si>
  <si>
    <t>HS-STF-04</t>
  </si>
  <si>
    <t>Princes Gate</t>
  </si>
  <si>
    <t>TD-GRE-08</t>
  </si>
  <si>
    <t>Intervention eight: Physical enhancements to the rail station</t>
  </si>
  <si>
    <t>HS-STO-01</t>
  </si>
  <si>
    <t>StockRoom</t>
  </si>
  <si>
    <t>TD-GRE-09</t>
  </si>
  <si>
    <t>Intervention nine: Smart Deployment of Enhanced Digital and Connectivity Infrastructure</t>
  </si>
  <si>
    <t>HS-STK-01</t>
  </si>
  <si>
    <t>Delivery Urban Park</t>
  </si>
  <si>
    <t>TD-GRI-01</t>
  </si>
  <si>
    <t>Riverhead Square</t>
  </si>
  <si>
    <t>HS-STK-02</t>
  </si>
  <si>
    <t>Land Bridge and Highways</t>
  </si>
  <si>
    <t>TD-GRI-02</t>
  </si>
  <si>
    <t>Central Library - Green Energy Hub</t>
  </si>
  <si>
    <t>HS-STR-01</t>
  </si>
  <si>
    <t>Project 1 - King Street</t>
  </si>
  <si>
    <t>TD-GRI-03</t>
  </si>
  <si>
    <t>St James Quarter</t>
  </si>
  <si>
    <t>HS-STR-02</t>
  </si>
  <si>
    <t>Project 2 - MSCP</t>
  </si>
  <si>
    <t>TD-GRI-04</t>
  </si>
  <si>
    <t xml:space="preserve">Garth Lane Housing </t>
  </si>
  <si>
    <t>HS-STR-03</t>
  </si>
  <si>
    <t>Project 3 - Barton Road</t>
  </si>
  <si>
    <t>TD-GRI-05</t>
  </si>
  <si>
    <t>Public Realm Connectivity</t>
  </si>
  <si>
    <t>HS-STR-04</t>
  </si>
  <si>
    <t>Project 4 - Kingsway</t>
  </si>
  <si>
    <t>TD-GRI-06</t>
  </si>
  <si>
    <t>Activation Fund</t>
  </si>
  <si>
    <t>HS-STR-05</t>
  </si>
  <si>
    <t>Project 5 - Chester Road Junction</t>
  </si>
  <si>
    <t>TD-HRW-01</t>
  </si>
  <si>
    <t>TC1 - Sustainable Transport Interchange</t>
  </si>
  <si>
    <t>HS-STR-06</t>
  </si>
  <si>
    <t>Project 6 - Lacey Street</t>
  </si>
  <si>
    <t>TD-HRW-02</t>
  </si>
  <si>
    <t>TC2 - Sustainable Transport Hub</t>
  </si>
  <si>
    <t>HS-STR-07</t>
  </si>
  <si>
    <t>Project 7 - Masterplan</t>
  </si>
  <si>
    <t>TD-HRW-03</t>
  </si>
  <si>
    <t>TC3 - Safe, Social &amp; Connected - Broad Walk</t>
  </si>
  <si>
    <t>HS-SUN-01</t>
  </si>
  <si>
    <t>Crowtree Enabling Works</t>
  </si>
  <si>
    <t>TD-HRW-05</t>
  </si>
  <si>
    <t>Harlow Enterprise Zone - Cambridge Road Junction</t>
  </si>
  <si>
    <t>HS-SUN-02</t>
  </si>
  <si>
    <t>Culture House</t>
  </si>
  <si>
    <t>TD-HRW-06</t>
  </si>
  <si>
    <t>Harlow College - Institute of Technology</t>
  </si>
  <si>
    <t>HS-SUN-03</t>
  </si>
  <si>
    <t>Keel Square Hotel</t>
  </si>
  <si>
    <t>TD-HTL-01</t>
  </si>
  <si>
    <t>Reimagining Middleton Grange</t>
  </si>
  <si>
    <t>HS-SUN-05</t>
  </si>
  <si>
    <t>Elephant Tea Rooms</t>
  </si>
  <si>
    <t>TD-HTL-02</t>
  </si>
  <si>
    <t xml:space="preserve">Wesley Chapel Redevelopment </t>
  </si>
  <si>
    <t>HS-SUT-01</t>
  </si>
  <si>
    <t>Throwley Yard</t>
  </si>
  <si>
    <t>TD-HTL-03</t>
  </si>
  <si>
    <t>Waterfront Connectivity</t>
  </si>
  <si>
    <t>HS-SUT-02</t>
  </si>
  <si>
    <t>ORU Sutton Enhanced</t>
  </si>
  <si>
    <t>TD-HTL-04</t>
  </si>
  <si>
    <t>Health and Social Care Academy</t>
  </si>
  <si>
    <t>HS-SUT-03</t>
  </si>
  <si>
    <t>137-145 High Street</t>
  </si>
  <si>
    <t>TD-HTL-05</t>
  </si>
  <si>
    <t xml:space="preserve">Civil Engineering Academy </t>
  </si>
  <si>
    <t>HS-SUT-04</t>
  </si>
  <si>
    <t>Northern Gateway</t>
  </si>
  <si>
    <t>TD-HAS-02</t>
  </si>
  <si>
    <t>Churchfield Business Centre</t>
  </si>
  <si>
    <t>HS-SIA-01</t>
  </si>
  <si>
    <t>Academy Theatre</t>
  </si>
  <si>
    <t>TD-HAS-03</t>
  </si>
  <si>
    <t>Broadening Futures Together</t>
  </si>
  <si>
    <t>HS-SIA-02</t>
  </si>
  <si>
    <t xml:space="preserve">High Pavement </t>
  </si>
  <si>
    <t>TD-HAS-04</t>
  </si>
  <si>
    <t>Hastings Coworking Flexible Office Space</t>
  </si>
  <si>
    <t>HS-SIA-03</t>
  </si>
  <si>
    <t xml:space="preserve">Low Street </t>
  </si>
  <si>
    <t>TD-HAS-05</t>
  </si>
  <si>
    <t>Green Construction Energy and Vehicle Training Centre</t>
  </si>
  <si>
    <t>HS-SIA-04</t>
  </si>
  <si>
    <t>Fox Street</t>
  </si>
  <si>
    <t>TD-HAS-06</t>
  </si>
  <si>
    <t>Hastings Castle</t>
  </si>
  <si>
    <t>HS-SWI-01</t>
  </si>
  <si>
    <t>Fleming Way Bus Boulevard</t>
  </si>
  <si>
    <t>TD-HAS-07</t>
  </si>
  <si>
    <t>Town to Sea Creative Quarter (Hastings Commons)</t>
  </si>
  <si>
    <t>HS-TAM-01</t>
  </si>
  <si>
    <t>College Quarter</t>
  </si>
  <si>
    <t>TD-HAS-09</t>
  </si>
  <si>
    <t xml:space="preserve">Town Centre Core Project 1a (New Look Fast Track)  </t>
  </si>
  <si>
    <t>HS-TAM-02</t>
  </si>
  <si>
    <t>Middle Entry</t>
  </si>
  <si>
    <t>TD-HAS-13</t>
  </si>
  <si>
    <t>Public Realm &amp; Green Connections</t>
  </si>
  <si>
    <t>HS-TAM-03</t>
  </si>
  <si>
    <t>Castle Gateway</t>
  </si>
  <si>
    <t>TD-HAS-14</t>
  </si>
  <si>
    <t>Town Living</t>
  </si>
  <si>
    <t>HS-TAU-01</t>
  </si>
  <si>
    <t>Coal Orchard</t>
  </si>
  <si>
    <t>TD-HAS-15</t>
  </si>
  <si>
    <t>Former Debenhams Department Store</t>
  </si>
  <si>
    <t>HS-TAU-02</t>
  </si>
  <si>
    <t>Firepool and Outdoor Amphitheatre</t>
  </si>
  <si>
    <t>TD-HAS-17</t>
  </si>
  <si>
    <t>Source Park Courtyard Lift Installation</t>
  </si>
  <si>
    <t>HS-TAU-03</t>
  </si>
  <si>
    <t>TD-HER-01</t>
  </si>
  <si>
    <t>Future Skills Foundry</t>
  </si>
  <si>
    <t>HS-HRG-01</t>
  </si>
  <si>
    <t>New &amp; Improved Market Provision</t>
  </si>
  <si>
    <t>TD-HER-02</t>
  </si>
  <si>
    <t>Access and Greening</t>
  </si>
  <si>
    <t>HS-HRG-02</t>
  </si>
  <si>
    <t>Enhanced Workspace Offer</t>
  </si>
  <si>
    <t>TD-HER-03</t>
  </si>
  <si>
    <t>Cultural Assets</t>
  </si>
  <si>
    <t>HS-HRG-03</t>
  </si>
  <si>
    <t>Vital Community Facilities &amp; Services</t>
  </si>
  <si>
    <t>TD-HER-04</t>
  </si>
  <si>
    <t>Museum (Marches Experience)</t>
  </si>
  <si>
    <t>HS-HRG-04</t>
  </si>
  <si>
    <t>Land Acquisition</t>
  </si>
  <si>
    <t>TD-HER-05</t>
  </si>
  <si>
    <t>Electric Buses</t>
  </si>
  <si>
    <t>HS-HRG-05</t>
  </si>
  <si>
    <t>Enhanced Public Access</t>
  </si>
  <si>
    <t>TD-HER-06</t>
  </si>
  <si>
    <t>Holmer Extreme Sports Hub</t>
  </si>
  <si>
    <t>HS-HRG-06</t>
  </si>
  <si>
    <t>SMART Tottenham</t>
  </si>
  <si>
    <t>TD-IPS-01</t>
  </si>
  <si>
    <t>Academy of Yacht Building</t>
  </si>
  <si>
    <t>HS-TRO-01</t>
  </si>
  <si>
    <t>1.1 Transport Improvements</t>
  </si>
  <si>
    <t>TD-IPS-02</t>
  </si>
  <si>
    <t>Creating a Digital Town Centre</t>
  </si>
  <si>
    <t>HS-TRO-02</t>
  </si>
  <si>
    <t>1.2 River Project</t>
  </si>
  <si>
    <t>TD-IPS-03</t>
  </si>
  <si>
    <t>Former Paul's Building Silo</t>
  </si>
  <si>
    <t>HS-TRO-03</t>
  </si>
  <si>
    <t>1.3 Public Realm</t>
  </si>
  <si>
    <t>TD-IPS-04</t>
  </si>
  <si>
    <t>Re-using the Old Post Office</t>
  </si>
  <si>
    <t>HS-TRO-04</t>
  </si>
  <si>
    <t>2.1 Town Hall</t>
  </si>
  <si>
    <t>TD-IPS-05</t>
  </si>
  <si>
    <t>Integrated Care Academy</t>
  </si>
  <si>
    <t>HS-TRO-05</t>
  </si>
  <si>
    <t>2.2 Market Hall</t>
  </si>
  <si>
    <t>TD-IPS-07</t>
  </si>
  <si>
    <t>Local Shopping Parades</t>
  </si>
  <si>
    <t>HS-TRO-06</t>
  </si>
  <si>
    <t>3.1 Vacant Units Fund</t>
  </si>
  <si>
    <t>TD-IPS-08</t>
  </si>
  <si>
    <t>Pedestrian-Cycle Bridge</t>
  </si>
  <si>
    <t>HS-WAL-01</t>
  </si>
  <si>
    <t>Connected Gateway Project</t>
  </si>
  <si>
    <t>TD-IPS-09</t>
  </si>
  <si>
    <t>Ipswich Greening</t>
  </si>
  <si>
    <t>HS-WEA-03</t>
  </si>
  <si>
    <t>TD-IPS-10</t>
  </si>
  <si>
    <t>Tech Campus &amp; Construction Centre</t>
  </si>
  <si>
    <t>HS-WEA-04</t>
  </si>
  <si>
    <t>Meanwhile Use</t>
  </si>
  <si>
    <t>TD-IPS-11</t>
  </si>
  <si>
    <t>Town Centre Regeneration Fund</t>
  </si>
  <si>
    <t>HS-WEA-05</t>
  </si>
  <si>
    <t>Kiosks'</t>
  </si>
  <si>
    <t>TD-KEI-01</t>
  </si>
  <si>
    <t>Development Investment Fund</t>
  </si>
  <si>
    <t>HS-WIG-01</t>
  </si>
  <si>
    <t>The Galleries</t>
  </si>
  <si>
    <t>TD-KEI-02</t>
  </si>
  <si>
    <t xml:space="preserve">Town Centre &amp; Infrastructure Improvements </t>
  </si>
  <si>
    <t>HS-WIG-02</t>
  </si>
  <si>
    <t>TD-KEI-03</t>
  </si>
  <si>
    <t>Keighley Skills Hub</t>
  </si>
  <si>
    <t>HS-WIG-03</t>
  </si>
  <si>
    <t>King Street Live-Work</t>
  </si>
  <si>
    <t>TD-KEI-04</t>
  </si>
  <si>
    <t>The Manufacturing, Engineering Future Technologies Hub</t>
  </si>
  <si>
    <t>HS-WIG-05</t>
  </si>
  <si>
    <t>Future Sustainability</t>
  </si>
  <si>
    <t>TD-KEI-05</t>
  </si>
  <si>
    <t>Keighley Capital Assistance to Business Growth</t>
  </si>
  <si>
    <t>HS-WNS-01</t>
  </si>
  <si>
    <t>TD-KEI-06</t>
  </si>
  <si>
    <t>Keighley Community Grant Scheme</t>
  </si>
  <si>
    <t>HS-WOL-01</t>
  </si>
  <si>
    <t>Victoria Street Public Realm</t>
  </si>
  <si>
    <t>TD-KEI-07</t>
  </si>
  <si>
    <t>Keighley Creative Community Arts Hub</t>
  </si>
  <si>
    <t>HS-WOL-02</t>
  </si>
  <si>
    <t>Civic Halls Public Realm</t>
  </si>
  <si>
    <t>TD-KEI-08</t>
  </si>
  <si>
    <t>Women Employment Project</t>
  </si>
  <si>
    <t>HS-WOL-03</t>
  </si>
  <si>
    <t>Bell Street Scheme</t>
  </si>
  <si>
    <t>TD-KEI-09</t>
  </si>
  <si>
    <t>Keighley Art and Film Festival (KAFF)</t>
  </si>
  <si>
    <t>HS-GRN-01</t>
  </si>
  <si>
    <t>Powis Street</t>
  </si>
  <si>
    <t>TD-KEI-10</t>
  </si>
  <si>
    <t>Keighley Community Health and Wellbeing Centre</t>
  </si>
  <si>
    <t>HS-GRN-02</t>
  </si>
  <si>
    <t>Beresford Square</t>
  </si>
  <si>
    <t>TD-KID-01</t>
  </si>
  <si>
    <t>Kidsgrove Sports Centre</t>
  </si>
  <si>
    <t>HS-GRN-03</t>
  </si>
  <si>
    <t>TD-KID-02</t>
  </si>
  <si>
    <t>Chatterley Valley</t>
  </si>
  <si>
    <t>HS-GRN-04</t>
  </si>
  <si>
    <t>Market Pavillon</t>
  </si>
  <si>
    <t>TD-KID-03</t>
  </si>
  <si>
    <t>Kidsgrove Station</t>
  </si>
  <si>
    <t>HS-GRN-05</t>
  </si>
  <si>
    <t>Greens End</t>
  </si>
  <si>
    <t>TD-KID-04</t>
  </si>
  <si>
    <t>Shared Services Hub</t>
  </si>
  <si>
    <t>HS-GRN-06</t>
  </si>
  <si>
    <t>Gatehouse</t>
  </si>
  <si>
    <t>TD-KID-05</t>
  </si>
  <si>
    <t>Canal Enhancement</t>
  </si>
  <si>
    <t>HS-GRN-07</t>
  </si>
  <si>
    <t>Old Town Hall</t>
  </si>
  <si>
    <t>TD-KIN-02</t>
  </si>
  <si>
    <t>Youth and Retraining Pledge</t>
  </si>
  <si>
    <t>HS-YEO-01</t>
  </si>
  <si>
    <t>Cattle Market</t>
  </si>
  <si>
    <t>TD-KIN-03</t>
  </si>
  <si>
    <t>Town Centre Public Realm (King's Lynn)</t>
  </si>
  <si>
    <t>HS-YEO-02</t>
  </si>
  <si>
    <t>Glovers Walk</t>
  </si>
  <si>
    <t>TD-KIN-04</t>
  </si>
  <si>
    <t>St Georges Guildhall</t>
  </si>
  <si>
    <t>HS-YEO-03</t>
  </si>
  <si>
    <t>72-74 Middle Street</t>
  </si>
  <si>
    <t>TD-KIN-05</t>
  </si>
  <si>
    <t>Active and Clean Connectivity</t>
  </si>
  <si>
    <t>HS-YEO-04</t>
  </si>
  <si>
    <t>Middle Street West</t>
  </si>
  <si>
    <t>TD-KIN-06</t>
  </si>
  <si>
    <t>Riverfront Regeneration</t>
  </si>
  <si>
    <t>HS-YEO-05</t>
  </si>
  <si>
    <t>Borough and High Street</t>
  </si>
  <si>
    <t>TD-KIN-07</t>
  </si>
  <si>
    <t>Multi User Community Hub</t>
  </si>
  <si>
    <t>HS-YEO-06</t>
  </si>
  <si>
    <t>Triangle (The Bandstand)</t>
  </si>
  <si>
    <t>TD-KIR-01</t>
  </si>
  <si>
    <t>TF-01 Ashfield Civil Engineering Centre</t>
  </si>
  <si>
    <t>TD-KIR-02</t>
  </si>
  <si>
    <t>TF-02 Ashfield Construction Centre</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</si>
  <si>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</si>
  <si>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</si>
  <si>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</si>
  <si>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</si>
  <si>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</si>
  <si>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</si>
  <si>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</si>
  <si>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</si>
  <si>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</si>
  <si>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</si>
  <si>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</si>
  <si>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</si>
  <si>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</si>
  <si>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</si>
  <si>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</si>
  <si>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</si>
  <si>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</si>
  <si>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</si>
  <si>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</si>
  <si>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</si>
  <si>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</si>
  <si>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</si>
  <si>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</si>
  <si>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</si>
  <si>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</si>
  <si>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</si>
  <si>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</si>
  <si>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</si>
  <si>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</si>
  <si>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</si>
  <si>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</si>
  <si>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</si>
  <si>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</si>
  <si>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</si>
  <si>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</si>
  <si>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</si>
  <si>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</si>
  <si>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Be Smarter</t>
  </si>
  <si>
    <t>TD-LIN-03</t>
  </si>
  <si>
    <t xml:space="preserve">Wigford Way </t>
  </si>
  <si>
    <t>TD-LIN-04</t>
  </si>
  <si>
    <t>Sincil Bank</t>
  </si>
  <si>
    <t>TD-LIN-05</t>
  </si>
  <si>
    <t>Lincoln City FC &amp; Community Hub</t>
  </si>
  <si>
    <t>TD-LIN-06</t>
  </si>
  <si>
    <t>Hospitality, Events, Arts and Tourism (HEAT) Institute</t>
  </si>
  <si>
    <t>TD-LIN-07</t>
  </si>
  <si>
    <t>Lincoln Central Market / Cornhill Market</t>
  </si>
  <si>
    <t>TD-LIN-08</t>
  </si>
  <si>
    <t>Tentercroft Street</t>
  </si>
  <si>
    <t>TD-LIN-09</t>
  </si>
  <si>
    <t>Drill Hall Development</t>
  </si>
  <si>
    <t>TD-LIN-10</t>
  </si>
  <si>
    <t>Barbican Production and Maker Hub</t>
  </si>
  <si>
    <t>TD-LIN-11</t>
  </si>
  <si>
    <t>Store of Stories</t>
  </si>
  <si>
    <t>TD-LIN-12</t>
  </si>
  <si>
    <t>Greyfriars</t>
  </si>
  <si>
    <t>TD-LIN-15</t>
  </si>
  <si>
    <t xml:space="preserve">Lincoln Science and Innovation Park Hub </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</si>
  <si>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</si>
  <si>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</si>
  <si>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</si>
  <si>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</si>
  <si>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</si>
  <si>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</si>
  <si>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</si>
  <si>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</si>
  <si>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</si>
  <si>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</si>
  <si>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</si>
  <si>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</si>
  <si>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</si>
  <si>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</si>
  <si>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</si>
  <si>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</si>
  <si>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</si>
  <si>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</si>
  <si>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</si>
  <si>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</si>
  <si>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</si>
  <si>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</si>
  <si>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</si>
  <si>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</si>
  <si>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</si>
  <si>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</si>
  <si>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</si>
  <si>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</si>
  <si>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</si>
  <si>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</si>
  <si>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</si>
  <si>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</si>
  <si>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</si>
  <si>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</si>
  <si>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</si>
  <si>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</si>
  <si>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</si>
  <si>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</si>
  <si>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</si>
  <si>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</si>
  <si>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</si>
  <si>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</si>
  <si>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</si>
  <si>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</si>
  <si>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</si>
  <si>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</si>
  <si>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</si>
  <si>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</si>
  <si>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</si>
  <si>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</si>
  <si>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</si>
  <si>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</si>
  <si>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</si>
  <si>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</si>
  <si>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</si>
  <si>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</si>
  <si>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</si>
  <si>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</si>
  <si>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</si>
  <si>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</si>
  <si>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</si>
  <si>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</si>
  <si>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</si>
  <si>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</si>
  <si>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</si>
  <si>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</si>
  <si>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t>
  </si>
  <si>
    <t>Scaling Margate's Production and Skills -  Creative Land Trust and revenue programme</t>
  </si>
  <si>
    <t>TD-MAR-03</t>
  </si>
  <si>
    <t>Scaling Margate's Production and Skills  - Theatre Royal</t>
  </si>
  <si>
    <t>TD-MAR-08</t>
  </si>
  <si>
    <t>Diversifying Heritage Assets - Margate Winter Gardens</t>
  </si>
  <si>
    <t>TD-MAR-07</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</si>
  <si>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</si>
  <si>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</si>
  <si>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</si>
  <si>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</si>
  <si>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</si>
  <si>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</si>
  <si>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</si>
  <si>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</si>
  <si>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</si>
  <si>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</si>
  <si>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</si>
  <si>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</si>
  <si>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</si>
  <si>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</si>
  <si>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</si>
  <si>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</si>
  <si>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</si>
  <si>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</si>
  <si>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</si>
  <si>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</si>
  <si>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</si>
  <si>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</si>
  <si>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</si>
  <si>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</si>
  <si>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</si>
  <si>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</si>
  <si>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</si>
  <si>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</si>
  <si>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</si>
  <si>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</si>
  <si>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</si>
  <si>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</si>
  <si>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</si>
  <si>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</si>
  <si>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</si>
  <si>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</si>
  <si>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</si>
  <si>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</si>
  <si>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</si>
  <si>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</si>
  <si>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</si>
  <si>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</si>
  <si>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</si>
  <si>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</si>
  <si>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</si>
  <si>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</si>
  <si>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</si>
  <si>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</si>
  <si>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</si>
  <si>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</si>
  <si>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</si>
  <si>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</si>
  <si>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</si>
  <si>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</si>
  <si>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</si>
  <si>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</si>
  <si>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</si>
  <si>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</si>
  <si>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</si>
  <si>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</si>
  <si>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</si>
  <si>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</si>
  <si>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</si>
  <si>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</si>
  <si>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</si>
  <si>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</si>
  <si>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</si>
  <si>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</si>
  <si>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</si>
  <si>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</si>
  <si>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</si>
  <si>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</si>
  <si>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</si>
  <si>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</si>
  <si>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</si>
  <si>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</si>
  <si>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</si>
  <si>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</si>
  <si>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</si>
  <si>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</si>
  <si>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</si>
  <si>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</si>
  <si>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</si>
  <si>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</si>
  <si>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</si>
  <si>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</si>
  <si>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</si>
  <si>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</si>
  <si>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</si>
  <si>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</si>
  <si>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</si>
  <si>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</si>
  <si>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</si>
  <si>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</si>
  <si>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</si>
  <si>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</si>
  <si>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</si>
  <si>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</si>
  <si>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</si>
  <si>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</si>
  <si>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</si>
  <si>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</si>
  <si>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</si>
  <si>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</si>
  <si>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</si>
  <si>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</si>
  <si>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</si>
  <si>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</si>
  <si>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</si>
  <si>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</si>
  <si>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</si>
  <si>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</si>
  <si>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</si>
  <si>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</si>
  <si>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</si>
  <si>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</si>
  <si>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</si>
  <si>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</si>
  <si>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</si>
  <si>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</si>
  <si>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</si>
  <si>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</si>
  <si>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</si>
  <si>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</si>
  <si>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</si>
  <si>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TD-NTH-13</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</si>
  <si>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</si>
  <si>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</si>
  <si>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</si>
  <si>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</si>
  <si>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</si>
  <si>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</si>
  <si>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</si>
  <si>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</si>
  <si>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</si>
  <si>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</si>
  <si>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</si>
  <si>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</si>
  <si>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</si>
  <si>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</si>
  <si>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</si>
  <si>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</si>
  <si>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</si>
  <si>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</si>
  <si>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</si>
  <si>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</si>
  <si>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</si>
  <si>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</si>
  <si>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</si>
  <si>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</si>
  <si>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</si>
  <si>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</si>
  <si>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</si>
  <si>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</si>
  <si>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</si>
  <si>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</si>
  <si>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</si>
  <si>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</si>
  <si>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TD-NUN-04</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</si>
  <si>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</si>
  <si>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</si>
  <si>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</si>
  <si>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</si>
  <si>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</si>
  <si>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</si>
  <si>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</si>
  <si>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</si>
  <si>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</si>
  <si>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</si>
  <si>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</si>
  <si>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</si>
  <si>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</si>
  <si>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</si>
  <si>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</si>
  <si>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</si>
  <si>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</si>
  <si>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</si>
  <si>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</si>
  <si>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</si>
  <si>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</si>
  <si>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</si>
  <si>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</si>
  <si>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</si>
  <si>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</si>
  <si>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</si>
  <si>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</si>
  <si>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</si>
  <si>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</si>
  <si>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</si>
  <si>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</si>
  <si>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</si>
  <si>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</si>
  <si>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</si>
  <si>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</si>
  <si>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</si>
  <si>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</si>
  <si>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</si>
  <si>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</si>
  <si>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</si>
  <si>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</si>
  <si>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</si>
  <si>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</si>
  <si>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</si>
  <si>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</si>
  <si>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</si>
  <si>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</si>
  <si>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</si>
  <si>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</si>
  <si>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</si>
  <si>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</si>
  <si>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</si>
  <si>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</si>
  <si>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</si>
  <si>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</si>
  <si>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</si>
  <si>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</si>
  <si>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</si>
  <si>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</si>
  <si>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</si>
  <si>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</si>
  <si>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</si>
  <si>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</si>
  <si>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</si>
  <si>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</si>
  <si>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</si>
  <si>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</si>
  <si>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</si>
  <si>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</si>
  <si>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</si>
  <si>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</si>
  <si>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</si>
  <si>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</si>
  <si>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</si>
  <si>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</si>
  <si>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</si>
  <si>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</si>
  <si>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</si>
  <si>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</si>
  <si>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</si>
  <si>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</si>
  <si>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</si>
  <si>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</si>
  <si>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</si>
  <si>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</si>
  <si>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</si>
  <si>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</si>
  <si>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</si>
  <si>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</si>
  <si>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</si>
  <si>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</si>
  <si>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</si>
  <si>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</si>
  <si>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</si>
  <si>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</si>
  <si>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</si>
  <si>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</si>
  <si>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</si>
  <si>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</si>
  <si>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</si>
  <si>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</si>
  <si>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</si>
  <si>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</si>
  <si>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</si>
  <si>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</si>
  <si>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</si>
  <si>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</si>
  <si>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</si>
  <si>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</si>
  <si>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</si>
  <si>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</si>
  <si>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</si>
  <si>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</si>
  <si>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</si>
  <si>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</si>
  <si>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</si>
  <si>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</si>
  <si>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</si>
  <si>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</si>
  <si>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</si>
  <si>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</si>
  <si>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</si>
  <si>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</si>
  <si>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</si>
  <si>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</si>
  <si>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</si>
  <si>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</si>
  <si>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</si>
  <si>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</si>
  <si>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</si>
  <si>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</si>
  <si>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</si>
  <si>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</si>
  <si>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</si>
  <si>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</si>
  <si>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</si>
  <si>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</si>
  <si>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</si>
  <si>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</si>
  <si>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</si>
  <si>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</si>
  <si>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</si>
  <si>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</si>
  <si>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</si>
  <si>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Town Centre Regeneration and New Central Police Station</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</si>
  <si>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</si>
  <si>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</si>
  <si>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</si>
  <si>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</si>
  <si>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</si>
  <si>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</si>
  <si>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</si>
  <si>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</si>
  <si>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</si>
  <si>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</si>
  <si>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</si>
  <si>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</si>
  <si>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</si>
  <si>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</si>
  <si>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</si>
  <si>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</si>
  <si>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</si>
  <si>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</si>
  <si>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</si>
  <si>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</si>
  <si>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</si>
  <si>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</si>
  <si>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</si>
  <si>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</si>
  <si>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</si>
  <si>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</si>
  <si>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</si>
  <si>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</si>
  <si>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</si>
  <si>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</si>
  <si>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</si>
  <si>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</si>
  <si>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</si>
  <si>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</si>
  <si>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</si>
  <si>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</si>
  <si>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</si>
  <si>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</si>
  <si>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</si>
  <si>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</si>
  <si>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</si>
  <si>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</si>
  <si>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</si>
  <si>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 xml:space="preserve">Southport </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</si>
  <si>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</si>
  <si>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</si>
  <si>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</si>
  <si>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</si>
  <si>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</si>
  <si>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</si>
  <si>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</si>
  <si>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</si>
  <si>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</si>
  <si>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</si>
  <si>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</si>
  <si>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</si>
  <si>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</si>
  <si>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</si>
  <si>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</si>
  <si>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</si>
  <si>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</si>
  <si>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</si>
  <si>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</si>
  <si>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</si>
  <si>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</si>
  <si>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</si>
  <si>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</si>
  <si>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</si>
  <si>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</si>
  <si>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</si>
  <si>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</si>
  <si>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</si>
  <si>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</si>
  <si>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</si>
  <si>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</si>
  <si>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</si>
  <si>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</si>
  <si>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</si>
  <si>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</si>
  <si>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</si>
  <si>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</si>
  <si>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</si>
  <si>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</si>
  <si>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</si>
  <si>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</si>
  <si>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</si>
  <si>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</si>
  <si>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</si>
  <si>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</si>
  <si>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</si>
  <si>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</si>
  <si>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</si>
  <si>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</si>
  <si>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</si>
  <si>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</si>
  <si>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</si>
  <si>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</si>
  <si>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</si>
  <si>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</si>
  <si>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</si>
  <si>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</si>
  <si>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</si>
  <si>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</si>
  <si>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</si>
  <si>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</si>
  <si>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</si>
  <si>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Street Improvement Scheme</t>
  </si>
  <si>
    <t>TD-STP-03</t>
  </si>
  <si>
    <t>Enterprise Hub Building</t>
  </si>
  <si>
    <t>TD-STP-04</t>
  </si>
  <si>
    <t>Town Centre Recovery Grant Scheme</t>
  </si>
  <si>
    <t>TD-STP-05</t>
  </si>
  <si>
    <t>Library Learning Facility</t>
  </si>
  <si>
    <t>TD-STP-06</t>
  </si>
  <si>
    <t>Community Pavilion and Young People’s Centre</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</si>
  <si>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</si>
  <si>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</si>
  <si>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</si>
  <si>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</si>
  <si>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</si>
  <si>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</si>
  <si>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</si>
  <si>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</si>
  <si>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</si>
  <si>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</si>
  <si>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</si>
  <si>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</si>
  <si>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</si>
  <si>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</si>
  <si>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</si>
  <si>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</si>
  <si>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</si>
  <si>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</si>
  <si>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</si>
  <si>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</si>
  <si>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</si>
  <si>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</si>
  <si>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</si>
  <si>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</si>
  <si>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</si>
  <si>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</si>
  <si>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</si>
  <si>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</si>
  <si>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</si>
  <si>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</si>
  <si>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</si>
  <si>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</si>
  <si>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</si>
  <si>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</si>
  <si>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</si>
  <si>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</si>
  <si>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</si>
  <si>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</si>
  <si>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</si>
  <si>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</si>
  <si>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</si>
  <si>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</si>
  <si>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</si>
  <si>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</si>
  <si>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</si>
  <si>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</si>
  <si>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</si>
  <si>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</si>
  <si>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</si>
  <si>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</si>
  <si>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</si>
  <si>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</si>
  <si>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</si>
  <si>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</si>
  <si>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</si>
  <si>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</si>
  <si>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</si>
  <si>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</si>
  <si>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</si>
  <si>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</si>
  <si>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</si>
  <si>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</si>
  <si>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</si>
  <si>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</si>
  <si>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</si>
  <si>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</si>
  <si>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</si>
  <si>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</si>
  <si>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</si>
  <si>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</si>
  <si>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</si>
  <si>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</si>
  <si>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</si>
  <si>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</si>
  <si>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</si>
  <si>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</si>
  <si>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</si>
  <si>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</si>
  <si>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</si>
  <si>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</si>
  <si>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</si>
  <si>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</si>
  <si>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</si>
  <si>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</si>
  <si>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</si>
  <si>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</si>
  <si>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</si>
  <si>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</si>
  <si>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</si>
  <si>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</si>
  <si>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</si>
  <si>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</si>
  <si>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</si>
  <si>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</si>
  <si>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</si>
  <si>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</si>
  <si>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</si>
  <si>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</si>
  <si>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</si>
  <si>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</si>
  <si>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</si>
  <si>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</si>
  <si>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</si>
  <si>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</si>
  <si>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</si>
  <si>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</si>
  <si>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</si>
  <si>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</si>
  <si>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</si>
  <si>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</si>
  <si>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</si>
  <si>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</si>
  <si>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</si>
  <si>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</si>
  <si>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</si>
  <si>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</si>
  <si>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</si>
  <si>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</si>
  <si>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</si>
  <si>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</si>
  <si>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</si>
  <si>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</si>
  <si>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</si>
  <si>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</si>
  <si>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</si>
  <si>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</si>
  <si>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</si>
  <si>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</si>
  <si>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</si>
  <si>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</si>
  <si>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</si>
  <si>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</si>
  <si>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</si>
  <si>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</si>
  <si>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</si>
  <si>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</si>
  <si>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</si>
  <si>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</si>
  <si>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</si>
  <si>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</si>
  <si>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</si>
  <si>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</si>
  <si>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</si>
  <si>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</si>
  <si>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</si>
  <si>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</si>
  <si>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</si>
  <si>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</si>
  <si>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</si>
  <si>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</si>
  <si>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</si>
  <si>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</si>
  <si>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</si>
  <si>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</si>
  <si>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</si>
  <si>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</si>
  <si>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</si>
  <si>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</si>
  <si>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</si>
  <si>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</si>
  <si>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</si>
  <si>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</si>
  <si>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</si>
  <si>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</si>
  <si>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</si>
  <si>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</si>
  <si>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</si>
  <si>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</si>
  <si>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</si>
  <si>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</si>
  <si>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</si>
  <si>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</si>
  <si>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</si>
  <si>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</si>
  <si>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</si>
  <si>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</si>
  <si>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</si>
  <si>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</si>
  <si>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</si>
  <si>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</si>
  <si>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</si>
  <si>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</si>
  <si>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</si>
  <si>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</si>
  <si>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</si>
  <si>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</si>
  <si>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</si>
  <si>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</si>
  <si>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</si>
  <si>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</si>
  <si>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</si>
  <si>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</si>
  <si>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</si>
  <si>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</si>
  <si>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</si>
  <si>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</si>
  <si>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</si>
  <si>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</si>
  <si>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</si>
  <si>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</si>
  <si>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</si>
  <si>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</si>
  <si>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</si>
  <si>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</si>
  <si>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</si>
  <si>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</si>
  <si>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</si>
  <si>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</si>
  <si>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</si>
  <si>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</si>
  <si>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</si>
  <si>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</si>
  <si>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</si>
  <si>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</si>
  <si>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TD-WRC-02</t>
  </si>
  <si>
    <t>TD-WRC-03</t>
  </si>
  <si>
    <t>The Shrub Hill Regeneration Project</t>
  </si>
  <si>
    <t>TD-WRC-04</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</si>
  <si>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</si>
  <si>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</si>
  <si>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</si>
  <si>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</si>
  <si>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</si>
  <si>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</si>
  <si>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</si>
  <si>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</si>
  <si>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</si>
  <si>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</si>
  <si>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</si>
  <si>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</si>
  <si>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</si>
  <si>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</si>
  <si>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</si>
  <si>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</si>
  <si>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</si>
  <si>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</si>
  <si>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</si>
  <si>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</si>
  <si>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</si>
  <si>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</si>
  <si>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1 April 2022 to 30 September 2022</t>
  </si>
  <si>
    <t>1 October 2022 to 31 March 2023</t>
  </si>
  <si>
    <t>1 April 2023 to 30 September 2023</t>
  </si>
  <si>
    <t>1 October 2023 to 31 March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</si>
  <si>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</si>
  <si>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</si>
  <si>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</si>
  <si>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</si>
  <si>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</si>
  <si>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</si>
  <si>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</si>
  <si>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</si>
  <si>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</si>
  <si>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</si>
  <si>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</si>
  <si>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</si>
  <si>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</si>
  <si>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</si>
  <si>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</si>
  <si>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</si>
  <si>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</si>
  <si>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</si>
  <si>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</si>
  <si>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</si>
  <si>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</si>
  <si>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</si>
  <si>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</si>
  <si>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</si>
  <si>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r>
      <t>Town</t>
    </r>
    <r>
      <rPr>
        <sz val="11"/>
        <color theme="0"/>
        <rFont val="Calibri"/>
        <family val="2"/>
        <scheme val="minor"/>
      </rPr>
      <t>_</t>
    </r>
    <r>
      <rPr>
        <sz val="11"/>
        <color theme="1"/>
        <rFont val="Calibri"/>
        <family val="2"/>
        <scheme val="minor"/>
      </rPr>
      <t>Deal</t>
    </r>
  </si>
  <si>
    <t>Feasibility</t>
  </si>
  <si>
    <t>Travel corridor</t>
  </si>
  <si>
    <t>Not possible</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</si>
  <si>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</si>
  <si>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Digital Connectivity</t>
  </si>
  <si>
    <t>Half yearly</t>
  </si>
  <si>
    <t xml:space="preserve">Tram </t>
  </si>
  <si>
    <t>Park and ride facilities</t>
  </si>
  <si>
    <t>LPG</t>
  </si>
  <si>
    <t>Standard</t>
  </si>
  <si>
    <t>Museums</t>
  </si>
  <si>
    <t>Parks</t>
  </si>
  <si>
    <t>Output area</t>
  </si>
  <si>
    <t>Quarterly</t>
  </si>
  <si>
    <t xml:space="preserve">Bus </t>
  </si>
  <si>
    <t>bike and ride facilities</t>
  </si>
  <si>
    <t>natural gas including biomethane</t>
  </si>
  <si>
    <t>Disabled</t>
  </si>
  <si>
    <t>Arts venues</t>
  </si>
  <si>
    <t>Public gardens</t>
  </si>
  <si>
    <t>Project delivery</t>
  </si>
  <si>
    <t>Lower layer super output area</t>
  </si>
  <si>
    <t>Monthly or higher</t>
  </si>
  <si>
    <t>Train</t>
  </si>
  <si>
    <t>public bicycle pick-up points</t>
  </si>
  <si>
    <t>electricity</t>
  </si>
  <si>
    <t>Parent and child</t>
  </si>
  <si>
    <t>Exhibition centres</t>
  </si>
  <si>
    <t>Public squares / outdoor space</t>
  </si>
  <si>
    <t>Other</t>
  </si>
  <si>
    <t>Project near to completion (within the next 6 weeks)</t>
  </si>
  <si>
    <t>Middle layer super output area</t>
  </si>
  <si>
    <t>facilities for the recharging of electric bike</t>
  </si>
  <si>
    <t>Biofuels</t>
  </si>
  <si>
    <t>Theatres</t>
  </si>
  <si>
    <t>Playing fields</t>
  </si>
  <si>
    <t>There are multiple primary intervention themes</t>
  </si>
  <si>
    <t>Property Development/ Planning Permission</t>
  </si>
  <si>
    <t>car-sharing points</t>
  </si>
  <si>
    <t>Hydrogen</t>
  </si>
  <si>
    <t>Libraries</t>
  </si>
  <si>
    <t>Play area</t>
  </si>
  <si>
    <t>Another Risk or Issue is the leading factor in the delay of the project.</t>
  </si>
  <si>
    <t>Local Authority</t>
  </si>
  <si>
    <t>Film facilities</t>
  </si>
  <si>
    <t>Woods</t>
  </si>
  <si>
    <t>Reason for the delay is not related to a Project or Delivery Risk.</t>
  </si>
  <si>
    <t>Larger than Town or Local Authority (e.g. Region)</t>
  </si>
  <si>
    <t xml:space="preserve">Concernt Hall </t>
  </si>
  <si>
    <t>Other / custom geography</t>
  </si>
  <si>
    <t>Dance hall</t>
  </si>
  <si>
    <t>Count</t>
  </si>
  <si>
    <t>Guidance &amp; Navigation (Start Here)</t>
  </si>
  <si>
    <t>PSI</t>
  </si>
  <si>
    <t>Sign-Off</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</si>
  <si>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</si>
  <si>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</si>
  <si>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</si>
  <si>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</si>
  <si>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</si>
  <si>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</si>
  <si>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</si>
  <si>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</si>
  <si>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</si>
  <si>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</si>
  <si>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</si>
  <si>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</si>
  <si>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</si>
  <si>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</si>
  <si>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</si>
  <si>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</si>
  <si>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</si>
  <si>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</si>
  <si>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</si>
  <si>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</si>
  <si>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</si>
  <si>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</si>
  <si>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</si>
  <si>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</si>
  <si>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</si>
  <si>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</si>
  <si>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</si>
  <si>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</si>
  <si>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N/A</t>
  </si>
  <si>
    <t>*** ORIGINAL: ***</t>
  </si>
  <si>
    <t>*** NOT A VALID SELECTION - PLEASE SELECT A SPECIFIC INDICATOR ***</t>
  </si>
  <si>
    <t>Road traffic flows in corridors of interest (for road schemes)</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</si>
  <si>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</si>
  <si>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</si>
  <si>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</si>
  <si>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Travel times in the corridors of interest</t>
  </si>
  <si>
    <t>Minutes</t>
  </si>
  <si>
    <t>Patronage of the public transport system in the area of interest (for public transport schemes)</t>
  </si>
  <si>
    <t>Number of passengers</t>
  </si>
  <si>
    <t>Automatic / manual counts of pedestrians and cyclists (for active travel schemes)</t>
  </si>
  <si>
    <t>Number of pedestrians and cyclists</t>
  </si>
  <si>
    <t>Estimated carbon dioxide equivalent reductions as a result of support</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</si>
  <si>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</si>
  <si>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</si>
  <si>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</si>
  <si>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Change in air quality</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</si>
  <si>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</si>
  <si>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</si>
  <si>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</si>
  <si>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</si>
  <si>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</si>
  <si>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</si>
  <si>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</si>
  <si>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</si>
  <si>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</si>
  <si>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</si>
  <si>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</si>
  <si>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</si>
  <si>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</si>
  <si>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</si>
  <si>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</si>
  <si>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</si>
  <si>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</si>
  <si>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</si>
  <si>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Vehicle journey time</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</si>
  <si>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</si>
  <si>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</si>
  <si>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</si>
  <si>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</si>
  <si>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</si>
  <si>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</si>
  <si>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</si>
  <si>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</si>
  <si>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</si>
  <si>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</si>
  <si>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</si>
  <si>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</si>
  <si>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</si>
  <si>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</si>
  <si>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</si>
  <si>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</si>
  <si>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</si>
  <si>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</si>
  <si>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</si>
  <si>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</si>
  <si>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</si>
  <si>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</si>
  <si>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</si>
  <si>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</si>
  <si>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</si>
  <si>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</si>
  <si>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</si>
  <si>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</si>
  <si>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Usual method of travel to work: Motorbike, Moped, Scooter</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</si>
  <si>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</si>
  <si>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</si>
  <si>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</si>
  <si>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</si>
  <si>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</si>
  <si>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</si>
  <si>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</si>
  <si>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</si>
  <si>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</si>
  <si>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</si>
  <si>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</si>
  <si>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</si>
  <si>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</si>
  <si>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</si>
  <si>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</si>
  <si>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</si>
  <si>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</si>
  <si>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</si>
  <si>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</si>
  <si>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</si>
  <si>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</si>
  <si>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</si>
  <si>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</si>
  <si>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</si>
  <si>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</si>
  <si>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</si>
  <si>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</si>
  <si>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</si>
  <si>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</si>
  <si>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</si>
  <si>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</si>
  <si>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</si>
  <si>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</si>
  <si>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</si>
  <si>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</si>
  <si>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</si>
  <si>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</si>
  <si>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</si>
  <si>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</si>
  <si>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</si>
  <si>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</si>
  <si>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</si>
  <si>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</si>
  <si>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</si>
  <si>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</si>
  <si>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</si>
  <si>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</si>
  <si>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</si>
  <si>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</si>
  <si>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</si>
  <si>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</si>
  <si>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</si>
  <si>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</si>
  <si>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</si>
  <si>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</si>
  <si>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</si>
  <si>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</si>
  <si>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</si>
  <si>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</si>
  <si>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</si>
  <si>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</si>
  <si>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</si>
  <si>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</si>
  <si>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</si>
  <si>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</si>
  <si>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</si>
  <si>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</si>
  <si>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</si>
  <si>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</si>
  <si>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</si>
  <si>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</si>
  <si>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</si>
  <si>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</si>
  <si>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</si>
  <si>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</si>
  <si>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</si>
  <si>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</si>
  <si>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</si>
  <si>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</si>
  <si>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</si>
  <si>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</si>
  <si>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</si>
  <si>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</si>
  <si>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</si>
  <si>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</si>
  <si>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</si>
  <si>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</si>
  <si>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</si>
  <si>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</si>
  <si>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</si>
  <si>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</si>
  <si>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</si>
  <si>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</si>
  <si>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</si>
  <si>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</si>
  <si>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</si>
  <si>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</si>
  <si>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</si>
  <si>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</si>
  <si>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</si>
  <si>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</si>
  <si>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</si>
  <si>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</si>
  <si>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</si>
  <si>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</si>
  <si>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</si>
  <si>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</si>
  <si>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</si>
  <si>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</si>
  <si>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</si>
  <si>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</si>
  <si>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</si>
  <si>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</si>
  <si>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</si>
  <si>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</si>
  <si>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</si>
  <si>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</si>
  <si>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</si>
  <si>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</si>
  <si>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</si>
  <si>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</si>
  <si>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</si>
  <si>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</si>
  <si>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</si>
  <si>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</si>
  <si>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</si>
  <si>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</si>
  <si>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</si>
  <si>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</si>
  <si>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</si>
  <si>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</si>
  <si>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</si>
  <si>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</si>
  <si>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</si>
  <si>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</si>
  <si>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</si>
  <si>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</si>
  <si>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</si>
  <si>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</si>
  <si>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</si>
  <si>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</si>
  <si>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</si>
  <si>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</si>
  <si>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</si>
  <si>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</si>
  <si>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</si>
  <si>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</si>
  <si>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</si>
  <si>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</si>
  <si>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</si>
  <si>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</si>
  <si>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</si>
  <si>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</si>
  <si>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</si>
  <si>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</si>
  <si>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</si>
  <si>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</si>
  <si>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</si>
  <si>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</si>
  <si>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</si>
  <si>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</si>
  <si>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</si>
  <si>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</si>
  <si>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</si>
  <si>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</si>
  <si>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</si>
  <si>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</si>
  <si>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</si>
  <si>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 of new public transport routes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</si>
  <si>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</si>
  <si>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</si>
  <si>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</si>
  <si>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</si>
  <si>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</si>
  <si>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</si>
  <si>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</si>
  <si>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 of improved public transport routes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</si>
  <si>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</si>
  <si>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</si>
  <si>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</si>
  <si>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</si>
  <si>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</si>
  <si>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</si>
  <si>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</si>
  <si>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</si>
  <si>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</si>
  <si>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</si>
  <si>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</si>
  <si>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</si>
  <si>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</si>
  <si>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</si>
  <si>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</si>
  <si>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</si>
  <si>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</si>
  <si>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</si>
  <si>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Total length of resurfaced/improved road</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</si>
  <si>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</si>
  <si>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</si>
  <si>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</si>
  <si>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</si>
  <si>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</si>
  <si>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</si>
  <si>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</si>
  <si>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</si>
  <si>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</si>
  <si>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</si>
  <si>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</si>
  <si>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</si>
  <si>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</si>
  <si>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</si>
  <si>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</si>
  <si>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</si>
  <si>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</si>
  <si>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</si>
  <si>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</si>
  <si>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</si>
  <si>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</si>
  <si>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</si>
  <si>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</si>
  <si>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</si>
  <si>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</si>
  <si>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</si>
  <si>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</si>
  <si>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</si>
  <si>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</si>
  <si>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</si>
  <si>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</si>
  <si>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</si>
  <si>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</si>
  <si>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</si>
  <si>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</si>
  <si>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</si>
  <si>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</si>
  <si>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</si>
  <si>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</si>
  <si>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</si>
  <si>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</si>
  <si>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</si>
  <si>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</si>
  <si>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</si>
  <si>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</si>
  <si>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</si>
  <si>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</si>
  <si>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</si>
  <si>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</si>
  <si>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</si>
  <si>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</si>
  <si>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 of residential units improved/refurbished</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</si>
  <si>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</si>
  <si>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</si>
  <si>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</si>
  <si>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</si>
  <si>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Number of new community/sports centres</t>
  </si>
  <si>
    <t>Number of centres</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</si>
  <si>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</si>
  <si>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</si>
  <si>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Number of new cultural facilities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</si>
  <si>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</si>
  <si>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 of trees planted</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</si>
  <si>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</si>
  <si>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</si>
  <si>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</si>
  <si>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</si>
  <si>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</si>
  <si>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</si>
  <si>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</si>
  <si>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</si>
  <si>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</si>
  <si>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</si>
  <si>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</si>
  <si>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</si>
  <si>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Number of residential units with green retrofits completed</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</si>
  <si>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</si>
  <si>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</si>
  <si>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</si>
  <si>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</si>
  <si>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</si>
  <si>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</si>
  <si>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</si>
  <si>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</si>
  <si>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</si>
  <si>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</si>
  <si>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</si>
  <si>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</si>
  <si>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</si>
  <si>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</si>
  <si>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</si>
  <si>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</si>
  <si>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</si>
  <si>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</si>
  <si>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</si>
  <si>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</si>
  <si>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</si>
  <si>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</si>
  <si>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</si>
  <si>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</si>
  <si>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</si>
  <si>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</si>
  <si>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</si>
  <si>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</si>
  <si>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</si>
  <si>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</si>
  <si>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</si>
  <si>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</si>
  <si>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</si>
  <si>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</si>
  <si>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</si>
  <si>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</si>
  <si>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 of enterprises receiving non-financial support</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</si>
  <si>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</si>
  <si>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</si>
  <si>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 of potential entrepreneurs assisted to be enterprise ready</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</si>
  <si>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</si>
  <si>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</si>
  <si>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</si>
  <si>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Amount of new office space</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</si>
  <si>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</si>
  <si>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</si>
  <si>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</si>
  <si>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</si>
  <si>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</si>
  <si>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</si>
  <si>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</si>
  <si>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</si>
  <si>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</si>
  <si>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</si>
  <si>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</si>
  <si>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</si>
  <si>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</si>
  <si>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</si>
  <si>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</si>
  <si>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</si>
  <si>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closer collaborations with employers</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</si>
  <si>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</si>
  <si>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</si>
  <si>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</si>
  <si>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 of learners/students/trainees gaining certificates, graduating or completing courses at new or improved training or education facilities, or attending new courses</t>
  </si>
  <si>
    <t>Number of people</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</si>
  <si>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</si>
  <si>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</si>
  <si>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</si>
  <si>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 of learners/trainees/students enrolled at improved education and training facilities</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</si>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</sst>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00"/>
    <numFmt numFmtId="165" formatCode="dd\-mmm\-yyyy"/>
    <numFmt numFmtId="166" formatCode="[$-F800]dddd\,\ mmmm\ dd\,\ yyyy"/>
  </numFmts>
  <fonts count="123">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1"/>
      <color theme="0" tint="-4.9989318521683403E-2"/>
      <name val="Calibri"/>
      <family val="2"/>
      <scheme val="minor"/>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1"/>
      <color rgb="FF9C0006"/>
      <name val="Calibri"/>
      <family val="2"/>
      <scheme val="minor"/>
    </font>
    <font>
      <sz val="10"/>
      <color rgb="FF000000"/>
      <name val="Arial (Body)"/>
    </font>
    <font>
      <sz val="11"/>
      <color rgb="FF1F497D"/>
      <name val="Calibri"/>
      <family val="2"/>
      <scheme val="minor"/>
    </font>
    <font>
      <sz val="10.5"/>
      <color rgb="FF6A6367"/>
      <name val="Arial"/>
      <family val="2"/>
    </font>
  </fonts>
  <fills count="42">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
      <patternFill patternType="solid">
        <fgColor rgb="FFFFC7CE"/>
      </patternFill>
    </fill>
  </fills>
  <borders count="95">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theme="2" tint="0.79998168889431442"/>
      </bottom>
      <diagonal/>
    </border>
  </borders>
  <cellStyleXfs count="13">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xf numFmtId="0" fontId="119" fillId="41" borderId="0" applyNumberFormat="0" applyBorder="0" applyAlignment="0" applyProtection="0"/>
    <xf numFmtId="43" fontId="16" fillId="0" borderId="0" applyFont="0" applyFill="0" applyBorder="0" applyAlignment="0" applyProtection="0"/>
  </cellStyleXfs>
  <cellXfs count="902">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0" fillId="0" borderId="0" xfId="1" applyFont="1" applyFill="1" applyBorder="1" applyAlignment="1">
      <alignment vertical="center"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xf>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2" xfId="0" applyFont="1" applyBorder="1"/>
    <xf numFmtId="0" fontId="8" fillId="0" borderId="3" xfId="0" applyFont="1" applyBorder="1"/>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8" fillId="0" borderId="24" xfId="0" applyFont="1" applyBorder="1" applyAlignment="1">
      <alignment horizontal="center"/>
    </xf>
    <xf numFmtId="0" fontId="8" fillId="0" borderId="27" xfId="0" applyFont="1" applyBorder="1" applyAlignment="1">
      <alignment horizontal="center"/>
    </xf>
    <xf numFmtId="0" fontId="37" fillId="0" borderId="0" xfId="0" applyFont="1" applyAlignment="1">
      <alignment horizontal="center" vertical="center"/>
    </xf>
    <xf numFmtId="0" fontId="21" fillId="0" borderId="16" xfId="0" applyFont="1" applyBorder="1"/>
    <xf numFmtId="0" fontId="22" fillId="4" borderId="15" xfId="1" applyFont="1" applyFill="1" applyBorder="1" applyAlignment="1">
      <alignment horizontal="left" vertical="center" wrapText="1"/>
    </xf>
    <xf numFmtId="0" fontId="78" fillId="0" borderId="15" xfId="4" applyFont="1" applyFill="1" applyBorder="1"/>
    <xf numFmtId="49" fontId="23" fillId="0" borderId="0" xfId="0" applyNumberFormat="1" applyFont="1"/>
    <xf numFmtId="0" fontId="23" fillId="0" borderId="15" xfId="0" applyFont="1" applyBorder="1"/>
    <xf numFmtId="0" fontId="23" fillId="0" borderId="0" xfId="0" applyFont="1"/>
    <xf numFmtId="0" fontId="23" fillId="0" borderId="16" xfId="0" applyFont="1" applyBorder="1"/>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44" fillId="23" borderId="36" xfId="1" applyFont="1" applyFill="1" applyBorder="1" applyAlignment="1">
      <alignment horizontal="center" vertical="center"/>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1" xfId="0" quotePrefix="1"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23" fillId="4" borderId="15" xfId="1" applyFont="1" applyFill="1" applyBorder="1" applyAlignment="1">
      <alignment horizontal="left" vertical="top" wrapText="1" indent="1"/>
    </xf>
    <xf numFmtId="0" fontId="23" fillId="4" borderId="0" xfId="1" applyFont="1" applyFill="1" applyBorder="1" applyAlignment="1">
      <alignment horizontal="left" vertical="top" wrapText="1" indent="1"/>
    </xf>
    <xf numFmtId="0" fontId="23" fillId="4" borderId="16" xfId="1" applyFont="1" applyFill="1" applyBorder="1" applyAlignment="1">
      <alignment horizontal="right" vertical="top" wrapText="1" indent="2"/>
    </xf>
    <xf numFmtId="0" fontId="23" fillId="4" borderId="0" xfId="1" applyFont="1" applyFill="1" applyBorder="1" applyAlignment="1">
      <alignment horizontal="left" vertical="top" wrapText="1" indent="2"/>
    </xf>
    <xf numFmtId="0" fontId="23" fillId="4" borderId="17" xfId="1" applyFont="1" applyFill="1" applyBorder="1" applyAlignment="1">
      <alignment horizontal="left" vertical="top" wrapText="1" indent="1"/>
    </xf>
    <xf numFmtId="0" fontId="23" fillId="4" borderId="19" xfId="1" applyFont="1" applyFill="1" applyBorder="1" applyAlignment="1">
      <alignment horizontal="right" vertical="top" wrapText="1" indent="2"/>
    </xf>
    <xf numFmtId="0" fontId="61" fillId="0" borderId="0" xfId="0" applyFont="1" applyAlignment="1">
      <alignment horizontal="left" vertical="center"/>
    </xf>
    <xf numFmtId="0" fontId="61" fillId="0" borderId="18" xfId="0" applyFont="1" applyBorder="1" applyAlignment="1">
      <alignment horizontal="left" vertical="center"/>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48" fillId="4" borderId="0" xfId="1" applyFont="1" applyFill="1" applyBorder="1" applyAlignment="1">
      <alignment horizontal="left"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1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8" xfId="0" applyFont="1" applyBorder="1"/>
    <xf numFmtId="0" fontId="8" fillId="0" borderId="6" xfId="0" applyFont="1" applyBorder="1"/>
    <xf numFmtId="0" fontId="11" fillId="7" borderId="0" xfId="0" applyFont="1" applyFill="1" applyAlignment="1">
      <alignment vertical="center"/>
    </xf>
    <xf numFmtId="0" fontId="98" fillId="7" borderId="0" xfId="0" applyFont="1" applyFill="1" applyAlignment="1">
      <alignment horizontal="left"/>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21" fillId="30" borderId="58"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0" xfId="0" applyFont="1" applyAlignment="1">
      <alignment vertical="top" wrapText="1"/>
    </xf>
    <xf numFmtId="0" fontId="6" fillId="4" borderId="0" xfId="0" applyFont="1" applyFill="1" applyAlignment="1">
      <alignment vertical="top" wrapText="1"/>
    </xf>
    <xf numFmtId="0" fontId="12" fillId="4" borderId="0" xfId="0" applyFont="1" applyFill="1" applyAlignment="1">
      <alignment vertical="top" wrapText="1"/>
    </xf>
    <xf numFmtId="0" fontId="60" fillId="0" borderId="0" xfId="0" applyFont="1" applyAlignment="1">
      <alignment vertical="center"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49" fontId="21" fillId="4" borderId="0" xfId="0" quotePrefix="1" applyNumberFormat="1" applyFont="1" applyFill="1" applyAlignment="1">
      <alignment vertical="center" wrapText="1"/>
    </xf>
    <xf numFmtId="0" fontId="21" fillId="3" borderId="44" xfId="0" applyFont="1" applyFill="1" applyBorder="1" applyAlignment="1">
      <alignment horizontal="center" vertical="center" wrapText="1"/>
    </xf>
    <xf numFmtId="0" fontId="85" fillId="10" borderId="9" xfId="0" applyFont="1" applyFill="1" applyBorder="1" applyAlignment="1">
      <alignment vertical="center"/>
    </xf>
    <xf numFmtId="0" fontId="8" fillId="4" borderId="24" xfId="0" applyFont="1" applyFill="1" applyBorder="1" applyAlignment="1">
      <alignment horizontal="left"/>
    </xf>
    <xf numFmtId="0" fontId="8" fillId="4" borderId="27" xfId="0" applyFont="1" applyFill="1" applyBorder="1" applyAlignment="1">
      <alignment horizontal="left"/>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32" xfId="0" applyFont="1" applyBorder="1" applyAlignment="1">
      <alignment horizont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3" fillId="0" borderId="0" xfId="0" applyFont="1"/>
    <xf numFmtId="0" fontId="51" fillId="4" borderId="31" xfId="0" applyFont="1" applyFill="1" applyBorder="1" applyAlignment="1">
      <alignment horizontal="center" vertical="center" wrapText="1"/>
    </xf>
    <xf numFmtId="0" fontId="21" fillId="30" borderId="3" xfId="0" applyFont="1" applyFill="1" applyBorder="1" applyAlignment="1">
      <alignment horizontal="left" vertical="center" wrapText="1"/>
    </xf>
    <xf numFmtId="0" fontId="21" fillId="4" borderId="4" xfId="0" applyFont="1" applyFill="1" applyBorder="1" applyAlignment="1">
      <alignment vertical="center"/>
    </xf>
    <xf numFmtId="0" fontId="21" fillId="4" borderId="8" xfId="0" applyFont="1" applyFill="1" applyBorder="1" applyAlignment="1">
      <alignment vertical="center"/>
    </xf>
    <xf numFmtId="0" fontId="21" fillId="30" borderId="5" xfId="0" applyFont="1" applyFill="1" applyBorder="1" applyAlignment="1">
      <alignment horizontal="lef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6" xfId="0" applyFont="1" applyBorder="1" applyAlignment="1">
      <alignment horizontal="center"/>
    </xf>
    <xf numFmtId="0" fontId="8" fillId="4" borderId="48" xfId="0" applyFont="1" applyFill="1" applyBorder="1" applyAlignment="1">
      <alignment horizontal="left"/>
    </xf>
    <xf numFmtId="0" fontId="8" fillId="0" borderId="39" xfId="0" applyFont="1" applyBorder="1" applyAlignment="1">
      <alignment horizontal="center"/>
    </xf>
    <xf numFmtId="0" fontId="8" fillId="4" borderId="39" xfId="0" applyFont="1" applyFill="1" applyBorder="1" applyAlignment="1">
      <alignment horizontal="left"/>
    </xf>
    <xf numFmtId="0" fontId="8" fillId="0" borderId="48" xfId="0" quotePrefix="1" applyFont="1" applyBorder="1" applyAlignment="1">
      <alignment wrapText="1"/>
    </xf>
    <xf numFmtId="0" fontId="8" fillId="0" borderId="15" xfId="0" quotePrefix="1" applyFont="1" applyBorder="1" applyAlignment="1">
      <alignment wrapText="1"/>
    </xf>
    <xf numFmtId="0" fontId="8" fillId="4" borderId="2" xfId="0" applyFont="1" applyFill="1" applyBorder="1" applyAlignment="1">
      <alignment horizontal="left" wrapText="1"/>
    </xf>
    <xf numFmtId="0" fontId="8" fillId="4" borderId="30" xfId="0" applyFont="1" applyFill="1" applyBorder="1" applyAlignment="1">
      <alignment horizontal="left" wrapText="1"/>
    </xf>
    <xf numFmtId="0" fontId="8" fillId="4" borderId="45" xfId="0" applyFont="1" applyFill="1" applyBorder="1" applyAlignment="1">
      <alignment horizontal="left" wrapText="1"/>
    </xf>
    <xf numFmtId="0" fontId="8" fillId="0" borderId="67" xfId="0" applyFont="1" applyBorder="1"/>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8" fillId="4" borderId="3" xfId="0" applyFont="1" applyFill="1" applyBorder="1" applyAlignment="1">
      <alignment horizontal="left" wrapText="1"/>
    </xf>
    <xf numFmtId="0" fontId="8" fillId="4" borderId="7" xfId="0" applyFont="1" applyFill="1" applyBorder="1" applyAlignment="1">
      <alignment horizontal="left" wrapText="1"/>
    </xf>
    <xf numFmtId="0" fontId="8" fillId="4" borderId="5" xfId="0" applyFont="1" applyFill="1" applyBorder="1" applyAlignment="1">
      <alignment horizontal="lef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0" fontId="37" fillId="4" borderId="41" xfId="0" applyFont="1" applyFill="1" applyBorder="1"/>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8" borderId="54" xfId="0" applyNumberFormat="1" applyFont="1" applyFill="1" applyBorder="1" applyAlignment="1">
      <alignment horizontal="center" vertical="center" wrapText="1"/>
    </xf>
    <xf numFmtId="0" fontId="37" fillId="4" borderId="54" xfId="0" applyFont="1" applyFill="1" applyBorder="1"/>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4" fillId="0" borderId="7" xfId="0" applyFont="1" applyBorder="1"/>
    <xf numFmtId="164" fontId="29" fillId="38" borderId="41"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12" fillId="4" borderId="41" xfId="0" applyFont="1" applyFill="1" applyBorder="1" applyAlignment="1">
      <alignment horizontal="center"/>
    </xf>
    <xf numFmtId="0" fontId="12" fillId="4" borderId="54" xfId="0" applyFont="1" applyFill="1" applyBorder="1" applyAlignment="1">
      <alignment horizont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5" fillId="4" borderId="13" xfId="1" applyFont="1" applyFill="1" applyBorder="1" applyAlignment="1">
      <alignment horizontal="center" vertical="center"/>
    </xf>
    <xf numFmtId="0" fontId="102" fillId="4" borderId="16" xfId="1" applyFont="1" applyFill="1" applyBorder="1" applyAlignment="1">
      <alignment horizontal="center" vertical="center"/>
    </xf>
    <xf numFmtId="0" fontId="106" fillId="4" borderId="16" xfId="1" applyFont="1" applyFill="1" applyBorder="1" applyAlignment="1">
      <alignment horizontal="center" vertical="center"/>
    </xf>
    <xf numFmtId="1" fontId="109" fillId="4" borderId="19" xfId="1" applyNumberFormat="1" applyFont="1" applyFill="1" applyBorder="1" applyAlignment="1">
      <alignment horizontal="center" vertical="center"/>
    </xf>
    <xf numFmtId="0" fontId="107" fillId="4" borderId="16" xfId="1" applyFont="1" applyFill="1" applyBorder="1" applyAlignment="1">
      <alignment horizontal="center" vertical="center"/>
    </xf>
    <xf numFmtId="0" fontId="108" fillId="4" borderId="16" xfId="1" applyFont="1" applyFill="1" applyBorder="1" applyAlignment="1">
      <alignment horizontal="center" vertical="center"/>
    </xf>
    <xf numFmtId="0" fontId="104" fillId="0" borderId="0" xfId="0" applyFont="1"/>
    <xf numFmtId="0" fontId="111" fillId="0" borderId="0" xfId="0" applyFont="1" applyAlignment="1">
      <alignment vertical="center" wrapText="1"/>
    </xf>
    <xf numFmtId="0" fontId="0" fillId="0" borderId="0" xfId="0" applyAlignment="1">
      <alignment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164" fontId="12" fillId="4" borderId="57" xfId="0" applyNumberFormat="1" applyFont="1" applyFill="1" applyBorder="1" applyAlignment="1">
      <alignment horizontal="center" vertical="center" wrapText="1"/>
    </xf>
    <xf numFmtId="164" fontId="29" fillId="8" borderId="57" xfId="0" applyNumberFormat="1"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6" fillId="17" borderId="0" xfId="0" applyFont="1" applyFill="1"/>
    <xf numFmtId="0" fontId="112"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10"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7" fillId="0" borderId="0" xfId="0" applyFont="1" applyAlignment="1">
      <alignment horizontal="right"/>
    </xf>
    <xf numFmtId="49" fontId="117" fillId="0" borderId="0" xfId="0" applyNumberFormat="1" applyFont="1" applyAlignment="1">
      <alignment horizontal="right"/>
    </xf>
    <xf numFmtId="49" fontId="42" fillId="0" borderId="0" xfId="0" applyNumberFormat="1" applyFont="1" applyAlignment="1">
      <alignment horizontal="right"/>
    </xf>
    <xf numFmtId="0" fontId="117" fillId="0" borderId="0" xfId="0" quotePrefix="1" applyFont="1"/>
    <xf numFmtId="0" fontId="117"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10"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49" fontId="23" fillId="0" borderId="0" xfId="0" applyNumberFormat="1" applyFont="1" applyAlignment="1">
      <alignment wrapText="1"/>
    </xf>
    <xf numFmtId="0" fontId="110" fillId="39" borderId="7" xfId="0" applyFont="1" applyFill="1" applyBorder="1"/>
    <xf numFmtId="0" fontId="110" fillId="0" borderId="7" xfId="0" applyFont="1" applyBorder="1"/>
    <xf numFmtId="0" fontId="110" fillId="39" borderId="86" xfId="0" applyFont="1" applyFill="1" applyBorder="1"/>
    <xf numFmtId="0" fontId="78" fillId="0" borderId="0" xfId="4" applyFont="1" applyFill="1" applyBorder="1" applyAlignment="1">
      <alignment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10"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49" fontId="23" fillId="0" borderId="0" xfId="0" quotePrefix="1" applyNumberFormat="1" applyFont="1"/>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10" borderId="0" xfId="0" applyFill="1" applyAlignment="1">
      <alignment vertical="center" wrapText="1"/>
    </xf>
    <xf numFmtId="0" fontId="117" fillId="0" borderId="35" xfId="0" applyFont="1" applyBorder="1" applyAlignment="1">
      <alignment horizontal="center" vertical="center" wrapText="1"/>
    </xf>
    <xf numFmtId="0" fontId="0" fillId="0" borderId="38" xfId="0" applyBorder="1" applyAlignment="1">
      <alignment horizontal="center"/>
    </xf>
    <xf numFmtId="0" fontId="21" fillId="3" borderId="5" xfId="0" applyFont="1" applyFill="1" applyBorder="1" applyAlignment="1">
      <alignment vertical="center"/>
    </xf>
    <xf numFmtId="0" fontId="0" fillId="8" borderId="0" xfId="0" applyFill="1"/>
    <xf numFmtId="0" fontId="18" fillId="0" borderId="7" xfId="0" applyFont="1" applyBorder="1" applyAlignment="1">
      <alignment horizontal="center" vertical="top"/>
    </xf>
    <xf numFmtId="0" fontId="119" fillId="41" borderId="0" xfId="11"/>
    <xf numFmtId="0" fontId="21" fillId="4" borderId="8" xfId="0" applyFont="1" applyFill="1" applyBorder="1" applyAlignment="1">
      <alignment vertical="center" wrapText="1"/>
    </xf>
    <xf numFmtId="0" fontId="0" fillId="0" borderId="38" xfId="0" applyBorder="1"/>
    <xf numFmtId="0" fontId="18" fillId="11" borderId="34" xfId="0" applyFont="1" applyFill="1" applyBorder="1"/>
    <xf numFmtId="0" fontId="110" fillId="0" borderId="44" xfId="0" applyFont="1" applyBorder="1"/>
    <xf numFmtId="0" fontId="110" fillId="39" borderId="38" xfId="0" applyFont="1" applyFill="1" applyBorder="1"/>
    <xf numFmtId="0" fontId="110" fillId="0" borderId="38" xfId="0" applyFont="1" applyBorder="1"/>
    <xf numFmtId="0" fontId="110" fillId="39" borderId="92" xfId="0" applyFont="1" applyFill="1" applyBorder="1"/>
    <xf numFmtId="0" fontId="110" fillId="39" borderId="93" xfId="0" applyFont="1" applyFill="1" applyBorder="1"/>
    <xf numFmtId="0" fontId="18" fillId="33" borderId="34" xfId="0" applyFont="1" applyFill="1" applyBorder="1"/>
    <xf numFmtId="0" fontId="21" fillId="4" borderId="8" xfId="0" applyFont="1" applyFill="1" applyBorder="1" applyAlignment="1" applyProtection="1">
      <alignment vertical="center" wrapText="1"/>
      <protection locked="0"/>
    </xf>
    <xf numFmtId="0" fontId="78" fillId="4" borderId="8" xfId="4" applyFont="1" applyFill="1" applyBorder="1" applyAlignment="1" applyProtection="1">
      <alignment vertical="center" wrapText="1"/>
      <protection locked="0"/>
    </xf>
    <xf numFmtId="49" fontId="21" fillId="4" borderId="8" xfId="0" applyNumberFormat="1" applyFont="1" applyFill="1" applyBorder="1" applyAlignment="1" applyProtection="1">
      <alignment vertical="center" wrapText="1"/>
      <protection locked="0"/>
    </xf>
    <xf numFmtId="0" fontId="78" fillId="4" borderId="8" xfId="4" quotePrefix="1" applyFont="1" applyFill="1" applyBorder="1" applyAlignment="1" applyProtection="1">
      <alignment vertical="center" wrapText="1"/>
      <protection locked="0"/>
    </xf>
    <xf numFmtId="49" fontId="21" fillId="4" borderId="6" xfId="0" applyNumberFormat="1" applyFont="1" applyFill="1" applyBorder="1" applyAlignment="1" applyProtection="1">
      <alignment vertical="center" wrapText="1"/>
      <protection locked="0"/>
    </xf>
    <xf numFmtId="17" fontId="0" fillId="0" borderId="7" xfId="0" applyNumberFormat="1" applyBorder="1" applyProtection="1">
      <protection locked="0"/>
    </xf>
    <xf numFmtId="0" fontId="21" fillId="4" borderId="7" xfId="0" applyFont="1" applyFill="1" applyBorder="1" applyAlignment="1" applyProtection="1">
      <alignment wrapText="1"/>
      <protection locked="0"/>
    </xf>
    <xf numFmtId="0" fontId="21" fillId="0" borderId="7" xfId="0" applyFont="1" applyBorder="1" applyAlignment="1" applyProtection="1">
      <alignment wrapText="1"/>
      <protection locked="0"/>
    </xf>
    <xf numFmtId="0" fontId="21" fillId="0" borderId="7" xfId="0" applyFont="1" applyBorder="1" applyAlignment="1" applyProtection="1">
      <alignment horizontal="center" vertical="center"/>
      <protection locked="0"/>
    </xf>
    <xf numFmtId="0" fontId="21" fillId="0" borderId="7" xfId="0" applyFont="1" applyBorder="1" applyAlignment="1" applyProtection="1">
      <alignment vertical="center"/>
      <protection locked="0"/>
    </xf>
    <xf numFmtId="17" fontId="0" fillId="0" borderId="8" xfId="0" applyNumberFormat="1" applyBorder="1" applyProtection="1">
      <protection locked="0"/>
    </xf>
    <xf numFmtId="17" fontId="0" fillId="0" borderId="5" xfId="0" applyNumberFormat="1" applyBorder="1" applyProtection="1">
      <protection locked="0"/>
    </xf>
    <xf numFmtId="0" fontId="21" fillId="4" borderId="5" xfId="0" applyFont="1" applyFill="1" applyBorder="1" applyAlignment="1" applyProtection="1">
      <alignment wrapText="1"/>
      <protection locked="0"/>
    </xf>
    <xf numFmtId="0" fontId="21" fillId="0" borderId="5" xfId="0" applyFont="1" applyBorder="1" applyAlignment="1" applyProtection="1">
      <alignment wrapText="1"/>
      <protection locked="0"/>
    </xf>
    <xf numFmtId="0" fontId="21" fillId="0" borderId="5" xfId="0" applyFont="1" applyBorder="1" applyAlignment="1" applyProtection="1">
      <alignment horizontal="center" vertical="center"/>
      <protection locked="0"/>
    </xf>
    <xf numFmtId="0" fontId="21" fillId="0" borderId="5" xfId="0" applyFont="1" applyBorder="1" applyAlignment="1" applyProtection="1">
      <alignment vertical="center"/>
      <protection locked="0"/>
    </xf>
    <xf numFmtId="17" fontId="0" fillId="0" borderId="6" xfId="0" applyNumberFormat="1" applyBorder="1" applyProtection="1">
      <protection locked="0"/>
    </xf>
    <xf numFmtId="0" fontId="78" fillId="4" borderId="8" xfId="4" quotePrefix="1" applyFont="1" applyFill="1" applyBorder="1" applyAlignment="1" applyProtection="1">
      <alignment vertical="center" wrapText="1"/>
    </xf>
    <xf numFmtId="0" fontId="120" fillId="0" borderId="50" xfId="0" applyFont="1" applyBorder="1" applyAlignment="1">
      <alignment vertical="center" wrapText="1"/>
    </xf>
    <xf numFmtId="0" fontId="120" fillId="0" borderId="94" xfId="0" applyFont="1" applyBorder="1" applyAlignment="1">
      <alignment vertical="center" wrapText="1"/>
    </xf>
    <xf numFmtId="0" fontId="8" fillId="4" borderId="46" xfId="0" applyFont="1" applyFill="1" applyBorder="1" applyAlignment="1">
      <alignment horizontal="center" vertical="center" wrapText="1"/>
    </xf>
    <xf numFmtId="0" fontId="0" fillId="4" borderId="8" xfId="4" quotePrefix="1" applyFont="1" applyFill="1" applyBorder="1" applyAlignment="1" applyProtection="1">
      <alignment vertical="center" wrapText="1"/>
      <protection locked="0"/>
    </xf>
    <xf numFmtId="49" fontId="121" fillId="4" borderId="8" xfId="0" applyNumberFormat="1" applyFont="1" applyFill="1" applyBorder="1" applyAlignment="1" applyProtection="1">
      <alignment vertical="center" wrapText="1"/>
      <protection locked="0"/>
    </xf>
    <xf numFmtId="3" fontId="8" fillId="4" borderId="7" xfId="0" applyNumberFormat="1" applyFont="1" applyFill="1" applyBorder="1"/>
    <xf numFmtId="4" fontId="8" fillId="4" borderId="41" xfId="0" applyNumberFormat="1" applyFont="1" applyFill="1" applyBorder="1" applyAlignment="1">
      <alignment horizontal="center" vertical="center"/>
    </xf>
    <xf numFmtId="49" fontId="122" fillId="4" borderId="8" xfId="0" applyNumberFormat="1" applyFont="1" applyFill="1" applyBorder="1" applyAlignment="1">
      <alignment vertical="center" wrapText="1"/>
    </xf>
    <xf numFmtId="0" fontId="12" fillId="4" borderId="50" xfId="0" applyFont="1" applyFill="1" applyBorder="1" applyAlignment="1">
      <alignment horizontal="center"/>
    </xf>
    <xf numFmtId="0" fontId="12" fillId="0" borderId="7" xfId="0" applyFont="1" applyBorder="1" applyAlignment="1" applyProtection="1">
      <alignment horizontal="left" vertical="top" wrapText="1" indent="1"/>
      <protection locked="0"/>
    </xf>
    <xf numFmtId="0" fontId="9" fillId="30" borderId="24" xfId="0" applyFont="1" applyFill="1" applyBorder="1" applyAlignment="1">
      <alignment horizontal="center" vertical="center" wrapText="1"/>
    </xf>
    <xf numFmtId="0" fontId="9" fillId="30" borderId="27" xfId="0" applyFont="1" applyFill="1" applyBorder="1" applyAlignment="1">
      <alignment horizontal="center" vertical="center" wrapText="1"/>
    </xf>
    <xf numFmtId="0" fontId="9" fillId="30" borderId="39" xfId="0" applyFont="1" applyFill="1" applyBorder="1" applyAlignment="1">
      <alignment horizontal="center" vertical="center" wrapText="1"/>
    </xf>
    <xf numFmtId="0" fontId="25" fillId="3" borderId="2" xfId="0" applyFont="1" applyFill="1" applyBorder="1" applyAlignment="1">
      <alignment vertical="center" wrapText="1"/>
    </xf>
    <xf numFmtId="0" fontId="25" fillId="3" borderId="30" xfId="0" applyFont="1" applyFill="1" applyBorder="1" applyAlignment="1">
      <alignment vertical="center" wrapText="1"/>
    </xf>
    <xf numFmtId="0" fontId="25" fillId="3" borderId="45" xfId="0" applyFont="1" applyFill="1" applyBorder="1" applyAlignment="1">
      <alignment vertical="center" wrapText="1"/>
    </xf>
    <xf numFmtId="0" fontId="82" fillId="0" borderId="14" xfId="0" applyFont="1" applyBorder="1" applyAlignment="1" applyProtection="1">
      <alignment horizontal="center" vertical="center" wrapText="1"/>
      <protection locked="0"/>
    </xf>
    <xf numFmtId="164" fontId="29" fillId="0" borderId="41" xfId="0" applyNumberFormat="1" applyFont="1" applyBorder="1" applyAlignment="1" applyProtection="1">
      <alignment horizontal="center" vertical="center" wrapText="1"/>
      <protection locked="0"/>
    </xf>
    <xf numFmtId="164" fontId="29" fillId="0" borderId="54" xfId="0" applyNumberFormat="1" applyFont="1" applyBorder="1" applyAlignment="1" applyProtection="1">
      <alignment horizontal="center" vertical="center" wrapText="1"/>
      <protection locked="0"/>
    </xf>
    <xf numFmtId="164" fontId="29" fillId="0" borderId="46" xfId="0" applyNumberFormat="1" applyFont="1" applyBorder="1" applyAlignment="1" applyProtection="1">
      <alignment horizontal="center" vertical="center" wrapText="1"/>
      <protection locked="0"/>
    </xf>
    <xf numFmtId="164" fontId="12" fillId="0" borderId="54" xfId="0" applyNumberFormat="1" applyFont="1" applyBorder="1" applyAlignment="1" applyProtection="1">
      <alignment horizontal="center" vertical="center" wrapText="1"/>
      <protection locked="0"/>
    </xf>
    <xf numFmtId="0" fontId="22" fillId="4" borderId="0" xfId="1" applyFont="1" applyFill="1" applyBorder="1" applyAlignment="1">
      <alignment horizontal="left" vertical="top" wrapText="1"/>
    </xf>
    <xf numFmtId="0" fontId="22" fillId="4" borderId="16" xfId="1" applyFont="1" applyFill="1" applyBorder="1" applyAlignment="1">
      <alignment horizontal="left" vertical="top" wrapText="1"/>
    </xf>
    <xf numFmtId="0" fontId="8" fillId="0" borderId="0" xfId="0" applyFont="1" applyAlignment="1">
      <alignment horizontal="center"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4" borderId="0" xfId="1" applyFont="1" applyFill="1" applyBorder="1" applyAlignment="1">
      <alignment horizontal="left" vertical="top" wrapText="1"/>
    </xf>
    <xf numFmtId="0" fontId="20" fillId="4" borderId="0" xfId="4" applyFill="1" applyBorder="1" applyAlignment="1">
      <alignment horizontal="left" vertical="center"/>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57" fillId="0" borderId="0" xfId="0" applyFont="1" applyAlignment="1">
      <alignment horizontal="center"/>
    </xf>
    <xf numFmtId="0" fontId="37" fillId="0" borderId="0" xfId="0" applyFont="1" applyAlignment="1">
      <alignment horizontal="center" vertical="center" wrapText="1"/>
    </xf>
    <xf numFmtId="0" fontId="13" fillId="23" borderId="62" xfId="0" applyFont="1" applyFill="1" applyBorder="1" applyAlignment="1">
      <alignment horizontal="center" vertical="center" wrapText="1"/>
    </xf>
    <xf numFmtId="0" fontId="54" fillId="23" borderId="35" xfId="1" applyFont="1" applyFill="1" applyBorder="1" applyAlignment="1">
      <alignment horizontal="right" vertical="center"/>
    </xf>
    <xf numFmtId="0" fontId="0" fillId="0" borderId="0" xfId="0" applyAlignment="1">
      <alignment horizontal="center"/>
    </xf>
    <xf numFmtId="0" fontId="3" fillId="23" borderId="0" xfId="0" applyFont="1" applyFill="1" applyAlignment="1">
      <alignment horizontal="center" vertical="center" wrapText="1"/>
    </xf>
    <xf numFmtId="0" fontId="53" fillId="0" borderId="0" xfId="0" applyFont="1" applyAlignment="1">
      <alignment horizontal="center"/>
    </xf>
    <xf numFmtId="0" fontId="3" fillId="0" borderId="0" xfId="0" applyFont="1" applyAlignment="1">
      <alignment horizontal="center" vertical="center" wrapText="1"/>
    </xf>
    <xf numFmtId="0" fontId="18" fillId="31" borderId="0" xfId="0" applyFont="1" applyFill="1" applyAlignment="1">
      <alignment horizontal="center"/>
    </xf>
    <xf numFmtId="0" fontId="23" fillId="4" borderId="15" xfId="1" applyFont="1" applyFill="1" applyBorder="1" applyAlignment="1">
      <alignment horizontal="left" vertical="top" wrapText="1"/>
    </xf>
    <xf numFmtId="0" fontId="23" fillId="4" borderId="0" xfId="1" applyFont="1" applyFill="1" applyBorder="1" applyAlignment="1">
      <alignment horizontal="left" vertical="top" wrapText="1"/>
    </xf>
    <xf numFmtId="0" fontId="23" fillId="4" borderId="16" xfId="1" applyFont="1" applyFill="1" applyBorder="1" applyAlignment="1">
      <alignment horizontal="left" vertical="top" wrapText="1"/>
    </xf>
    <xf numFmtId="0" fontId="13" fillId="23" borderId="11" xfId="1" applyFont="1" applyFill="1" applyBorder="1" applyAlignment="1">
      <alignment horizontal="left" vertical="top" wrapText="1"/>
    </xf>
    <xf numFmtId="0" fontId="13" fillId="23" borderId="12" xfId="1" applyFont="1" applyFill="1" applyBorder="1" applyAlignment="1">
      <alignment horizontal="left" vertical="top" wrapText="1"/>
    </xf>
    <xf numFmtId="0" fontId="13" fillId="23" borderId="13" xfId="1" applyFont="1" applyFill="1" applyBorder="1" applyAlignment="1">
      <alignment horizontal="left" vertical="top" wrapText="1"/>
    </xf>
    <xf numFmtId="0" fontId="23" fillId="4" borderId="11" xfId="1" applyFont="1" applyFill="1" applyBorder="1" applyAlignment="1">
      <alignment horizontal="left" vertical="top" wrapText="1"/>
    </xf>
    <xf numFmtId="0" fontId="23" fillId="4" borderId="12" xfId="1" applyFont="1" applyFill="1" applyBorder="1" applyAlignment="1">
      <alignment horizontal="left" vertical="top" wrapText="1"/>
    </xf>
    <xf numFmtId="0" fontId="23" fillId="4" borderId="13" xfId="1" applyFont="1" applyFill="1" applyBorder="1" applyAlignment="1">
      <alignment horizontal="left" vertical="top" wrapText="1"/>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22" fillId="4" borderId="15" xfId="1" applyFont="1" applyFill="1" applyBorder="1" applyAlignment="1">
      <alignment horizontal="left" vertical="top" wrapText="1"/>
    </xf>
    <xf numFmtId="0" fontId="22" fillId="4" borderId="0" xfId="1" applyFont="1" applyFill="1" applyBorder="1" applyAlignment="1">
      <alignment horizontal="left" vertical="top" wrapText="1"/>
    </xf>
    <xf numFmtId="0" fontId="22" fillId="4" borderId="16" xfId="1" applyFont="1" applyFill="1" applyBorder="1" applyAlignment="1">
      <alignment horizontal="left" vertical="top" wrapText="1"/>
    </xf>
    <xf numFmtId="0" fontId="23" fillId="4" borderId="17" xfId="1" applyFont="1" applyFill="1" applyBorder="1" applyAlignment="1">
      <alignment horizontal="left" vertical="top" wrapText="1"/>
    </xf>
    <xf numFmtId="0" fontId="23" fillId="4" borderId="18" xfId="1" applyFont="1" applyFill="1" applyBorder="1" applyAlignment="1">
      <alignment horizontal="left" vertical="top" wrapText="1"/>
    </xf>
    <xf numFmtId="0" fontId="23" fillId="4" borderId="19" xfId="1" applyFont="1" applyFill="1" applyBorder="1" applyAlignment="1">
      <alignment horizontal="left" vertical="top" wrapText="1"/>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14" xfId="0" applyFont="1" applyFill="1" applyBorder="1" applyAlignment="1">
      <alignment horizontal="center" vertical="center" wrapText="1"/>
    </xf>
    <xf numFmtId="0" fontId="13" fillId="23" borderId="23"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93" fillId="31" borderId="0" xfId="0" applyFont="1" applyFill="1" applyAlignment="1">
      <alignment horizontal="left" vertical="top"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21" fillId="0" borderId="3" xfId="0" applyFont="1" applyBorder="1" applyAlignment="1" applyProtection="1">
      <alignment vertical="center" wrapText="1"/>
      <protection locked="0"/>
    </xf>
    <xf numFmtId="0" fontId="21" fillId="0" borderId="4" xfId="0" applyFont="1" applyBorder="1" applyAlignment="1" applyProtection="1">
      <alignment vertical="center" wrapText="1"/>
      <protection locked="0"/>
    </xf>
    <xf numFmtId="0" fontId="21" fillId="0" borderId="7" xfId="0" applyFont="1" applyBorder="1" applyAlignment="1" applyProtection="1">
      <alignment vertical="center" wrapText="1"/>
      <protection locked="0"/>
    </xf>
    <xf numFmtId="0" fontId="21" fillId="0" borderId="8" xfId="0" applyFont="1" applyBorder="1" applyAlignment="1" applyProtection="1">
      <alignment vertical="center" wrapText="1"/>
      <protection locked="0"/>
    </xf>
    <xf numFmtId="0" fontId="25" fillId="3" borderId="7" xfId="0" applyFont="1" applyFill="1" applyBorder="1" applyAlignment="1">
      <alignment vertical="center" wrapText="1"/>
    </xf>
    <xf numFmtId="0" fontId="25" fillId="3" borderId="8" xfId="0" applyFont="1" applyFill="1" applyBorder="1" applyAlignment="1">
      <alignment vertical="center" wrapText="1"/>
    </xf>
    <xf numFmtId="0" fontId="21" fillId="0" borderId="5" xfId="0" applyFont="1" applyBorder="1" applyAlignment="1" applyProtection="1">
      <alignment vertical="center" wrapText="1"/>
      <protection locked="0"/>
    </xf>
    <xf numFmtId="0" fontId="21" fillId="0" borderId="6" xfId="0" applyFont="1" applyBorder="1" applyAlignment="1" applyProtection="1">
      <alignment vertical="center" wrapText="1"/>
      <protection locked="0"/>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25" fillId="3" borderId="30" xfId="0" quotePrefix="1"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3" fillId="23" borderId="23" xfId="0" applyFont="1" applyFill="1" applyBorder="1" applyAlignment="1">
      <alignment horizontal="center" vertical="center"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8" fillId="4" borderId="30"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1" fillId="3" borderId="40" xfId="0" applyFont="1" applyFill="1" applyBorder="1" applyAlignment="1">
      <alignment horizontal="center" vertical="center" wrapText="1"/>
    </xf>
    <xf numFmtId="0" fontId="101" fillId="3" borderId="5" xfId="0" applyFont="1" applyFill="1" applyBorder="1" applyAlignment="1">
      <alignment horizontal="center" vertical="center" wrapText="1"/>
    </xf>
    <xf numFmtId="0" fontId="101" fillId="3" borderId="6" xfId="0" applyFont="1" applyFill="1" applyBorder="1" applyAlignment="1">
      <alignment horizontal="center" vertical="center" wrapText="1"/>
    </xf>
    <xf numFmtId="0" fontId="101" fillId="3" borderId="38" xfId="0" applyFont="1" applyFill="1" applyBorder="1" applyAlignment="1">
      <alignment horizontal="center" vertical="center" wrapText="1"/>
    </xf>
    <xf numFmtId="0" fontId="101" fillId="3" borderId="7" xfId="0" applyFont="1" applyFill="1" applyBorder="1" applyAlignment="1">
      <alignment horizontal="center" vertical="center" wrapText="1"/>
    </xf>
    <xf numFmtId="0" fontId="101" fillId="3" borderId="8" xfId="0" applyFont="1" applyFill="1" applyBorder="1" applyAlignment="1">
      <alignment horizontal="center" vertical="center" wrapText="1"/>
    </xf>
    <xf numFmtId="0" fontId="101" fillId="3" borderId="2" xfId="0" applyFont="1" applyFill="1" applyBorder="1" applyAlignment="1">
      <alignment horizontal="center" vertical="center" wrapText="1"/>
    </xf>
    <xf numFmtId="0" fontId="101" fillId="3" borderId="3" xfId="0" applyFont="1" applyFill="1" applyBorder="1" applyAlignment="1">
      <alignment horizontal="center" vertical="center" wrapText="1"/>
    </xf>
    <xf numFmtId="0" fontId="101"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3" fontId="8" fillId="4" borderId="2" xfId="0" applyNumberFormat="1"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37" fillId="0" borderId="0" xfId="0" applyFont="1" applyAlignment="1">
      <alignment horizontal="center"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8" fillId="4" borderId="45"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5"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93" fillId="31" borderId="0" xfId="1" applyFont="1" applyFill="1" applyBorder="1" applyAlignment="1">
      <alignment horizontal="left" vertical="center" wrapText="1"/>
    </xf>
    <xf numFmtId="0" fontId="53" fillId="8" borderId="0" xfId="0" applyFont="1" applyFill="1" applyAlignment="1" applyProtection="1">
      <alignment horizontal="left"/>
      <protection hidden="1"/>
    </xf>
    <xf numFmtId="0" fontId="65" fillId="23" borderId="35" xfId="1" applyFont="1" applyFill="1" applyBorder="1" applyAlignment="1">
      <alignment horizontal="right" vertical="top"/>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3" fontId="8" fillId="4" borderId="24" xfId="0" applyNumberFormat="1"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cellXfs>
  <cellStyles count="13">
    <cellStyle name="Accent3" xfId="3" builtinId="37"/>
    <cellStyle name="Bad" xfId="11" builtinId="27"/>
    <cellStyle name="Comma 6" xfId="12" xr:uid="{00000000-0005-0000-0000-000002000000}"/>
    <cellStyle name="END" xfId="8" xr:uid="{00000000-0005-0000-0000-000003000000}"/>
    <cellStyle name="Heading 1" xfId="1" builtinId="16"/>
    <cellStyle name="Heading 2 2" xfId="9" xr:uid="{00000000-0005-0000-0000-000005000000}"/>
    <cellStyle name="Heading 3" xfId="7" builtinId="18"/>
    <cellStyle name="Heading 3 2" xfId="5" xr:uid="{00000000-0005-0000-0000-000007000000}"/>
    <cellStyle name="Hyperlink" xfId="4" builtinId="8"/>
    <cellStyle name="Normal" xfId="0" builtinId="0"/>
    <cellStyle name="Normal 2" xfId="6" xr:uid="{00000000-0005-0000-0000-00000A000000}"/>
    <cellStyle name="Percent" xfId="10" builtinId="5"/>
    <cellStyle name="Style 1" xfId="2" xr:uid="{00000000-0005-0000-0000-00000C000000}"/>
  </cellStyles>
  <dxfs count="1931">
    <dxf>
      <fill>
        <patternFill>
          <bgColor rgb="FFDE0000"/>
        </patternFill>
      </fill>
    </dxf>
    <dxf>
      <fill>
        <patternFill>
          <bgColor rgb="FF35BD4F"/>
        </patternFill>
      </fill>
    </dxf>
    <dxf>
      <fill>
        <patternFill>
          <bgColor rgb="FFEABD00"/>
        </patternFill>
      </fill>
    </dxf>
    <dxf>
      <fill>
        <patternFill>
          <bgColor rgb="FFFF7989"/>
        </patternFill>
      </fill>
    </dxf>
    <dxf>
      <fill>
        <patternFill>
          <bgColor rgb="FF93E1A2"/>
        </patternFill>
      </fill>
    </dxf>
    <dxf>
      <fill>
        <patternFill>
          <bgColor rgb="FFFFEA8F"/>
        </patternFill>
      </fill>
    </dxf>
    <dxf>
      <fill>
        <patternFill>
          <bgColor rgb="FFDE0000"/>
        </patternFill>
      </fill>
    </dxf>
    <dxf>
      <fill>
        <patternFill>
          <bgColor rgb="FFFFEA8F"/>
        </patternFill>
      </fill>
    </dxf>
    <dxf>
      <fill>
        <patternFill>
          <bgColor rgb="FFEABD00"/>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EABD00"/>
        </patternFill>
      </fill>
    </dxf>
    <dxf>
      <fill>
        <patternFill>
          <bgColor rgb="FFFF7989"/>
        </patternFill>
      </fill>
    </dxf>
    <dxf>
      <fill>
        <patternFill>
          <bgColor rgb="FF93E1A2"/>
        </patternFill>
      </fill>
    </dxf>
    <dxf>
      <fill>
        <patternFill>
          <bgColor rgb="FFFFEA8F"/>
        </patternFill>
      </fill>
    </dxf>
    <dxf>
      <fill>
        <patternFill>
          <bgColor rgb="FFDE0000"/>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DE0000"/>
        </patternFill>
      </fill>
    </dxf>
    <dxf>
      <fill>
        <patternFill>
          <bgColor rgb="FF35BD4F"/>
        </patternFill>
      </fill>
    </dxf>
    <dxf>
      <fill>
        <patternFill>
          <bgColor rgb="FFFF7989"/>
        </patternFill>
      </fill>
    </dxf>
    <dxf>
      <fill>
        <patternFill>
          <bgColor rgb="FFFFEA8F"/>
        </patternFill>
      </fill>
    </dxf>
    <dxf>
      <fill>
        <patternFill>
          <bgColor rgb="FF93E1A2"/>
        </patternFill>
      </fill>
    </dxf>
    <dxf>
      <fill>
        <patternFill>
          <bgColor rgb="FFEABD00"/>
        </patternFill>
      </fill>
    </dxf>
    <dxf>
      <fill>
        <patternFill>
          <bgColor rgb="FFDE0000"/>
        </patternFill>
      </fill>
    </dxf>
    <dxf>
      <fill>
        <patternFill>
          <bgColor rgb="FFEABD00"/>
        </patternFill>
      </fill>
    </dxf>
    <dxf>
      <fill>
        <patternFill>
          <bgColor rgb="FFFF7989"/>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EABD00"/>
        </patternFill>
      </fill>
    </dxf>
    <dxf>
      <fill>
        <patternFill>
          <bgColor rgb="FFFFEA8F"/>
        </patternFill>
      </fill>
    </dxf>
    <dxf>
      <fill>
        <patternFill>
          <bgColor rgb="FFFF7989"/>
        </patternFill>
      </fill>
    </dxf>
    <dxf>
      <fill>
        <patternFill>
          <bgColor rgb="FF93E1A2"/>
        </patternFill>
      </fill>
    </dxf>
    <dxf>
      <fill>
        <patternFill>
          <bgColor rgb="FFDE0000"/>
        </patternFill>
      </fill>
    </dxf>
    <dxf>
      <fill>
        <patternFill>
          <bgColor rgb="FF93E1A2"/>
        </patternFill>
      </fill>
    </dxf>
    <dxf>
      <fill>
        <patternFill>
          <bgColor rgb="FFFF7989"/>
        </patternFill>
      </fill>
    </dxf>
    <dxf>
      <fill>
        <patternFill>
          <bgColor rgb="FFEABD00"/>
        </patternFill>
      </fill>
    </dxf>
    <dxf>
      <fill>
        <patternFill>
          <bgColor rgb="FFFFEA8F"/>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rgb="FF93E1A2"/>
        </patternFill>
      </fill>
    </dxf>
    <dxf>
      <fill>
        <patternFill>
          <bgColor rgb="FFFF7989"/>
        </patternFill>
      </fill>
    </dxf>
    <dxf>
      <fill>
        <patternFill>
          <bgColor rgb="FFFFEA8F"/>
        </patternFill>
      </fill>
    </dxf>
    <dxf>
      <fill>
        <patternFill>
          <bgColor rgb="FFEABD00"/>
        </patternFill>
      </fill>
    </dxf>
    <dxf>
      <fill>
        <patternFill>
          <bgColor rgb="FF35BD4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93E1A2"/>
        </patternFill>
      </fill>
    </dxf>
    <dxf>
      <fill>
        <patternFill>
          <bgColor rgb="FFFFEA8F"/>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theme="7"/>
        </patternFill>
      </fill>
    </dxf>
    <dxf>
      <fill>
        <patternFill>
          <bgColor rgb="FFDE0000"/>
        </patternFill>
      </fill>
    </dxf>
    <dxf>
      <fill>
        <patternFill>
          <bgColor rgb="FFFF7989"/>
        </patternFill>
      </fill>
    </dxf>
    <dxf>
      <fill>
        <patternFill>
          <bgColor rgb="FFDE0000"/>
        </patternFill>
      </fill>
    </dxf>
    <dxf>
      <fill>
        <patternFill>
          <bgColor rgb="FFFFEA8F"/>
        </patternFill>
      </fill>
    </dxf>
    <dxf>
      <fill>
        <patternFill>
          <bgColor rgb="FF93E1A2"/>
        </patternFill>
      </fill>
    </dxf>
    <dxf>
      <fill>
        <patternFill>
          <bgColor rgb="FF93E1A2"/>
        </patternFill>
      </fill>
    </dxf>
    <dxf>
      <fill>
        <patternFill>
          <bgColor rgb="FF35BD4F"/>
        </patternFill>
      </fill>
    </dxf>
    <dxf>
      <fill>
        <patternFill>
          <bgColor rgb="FFFFEA8F"/>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93E1A2"/>
        </patternFill>
      </fill>
    </dxf>
    <dxf>
      <fill>
        <patternFill>
          <bgColor rgb="FF35BD4F"/>
        </patternFill>
      </fill>
    </dxf>
    <dxf>
      <fill>
        <patternFill>
          <bgColor rgb="FFDE0000"/>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EA8F"/>
        </patternFill>
      </fill>
    </dxf>
    <dxf>
      <fill>
        <patternFill>
          <bgColor rgb="FF93E1A2"/>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DE0000"/>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EA8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FF7989"/>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7989"/>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FFEA8F"/>
        </patternFill>
      </fill>
    </dxf>
    <dxf>
      <fill>
        <patternFill>
          <bgColor rgb="FFFFEA8F"/>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theme="7"/>
        </patternFill>
      </fill>
    </dxf>
    <dxf>
      <fill>
        <patternFill>
          <bgColor rgb="FFFF7989"/>
        </patternFill>
      </fill>
    </dxf>
    <dxf>
      <fill>
        <patternFill>
          <bgColor rgb="FFFFEA8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35BD4F"/>
        </patternFill>
      </fill>
    </dxf>
    <dxf>
      <fill>
        <patternFill>
          <bgColor rgb="FFFFEA8F"/>
        </patternFill>
      </fill>
    </dxf>
    <dxf>
      <fill>
        <patternFill>
          <bgColor rgb="FFDE0000"/>
        </patternFill>
      </fill>
    </dxf>
    <dxf>
      <fill>
        <patternFill>
          <bgColor rgb="FF93E1A2"/>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theme="7"/>
        </patternFill>
      </fill>
    </dxf>
    <dxf>
      <fill>
        <patternFill>
          <bgColor rgb="FFFFEA8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35BD4F"/>
        </patternFill>
      </fill>
    </dxf>
    <dxf>
      <fill>
        <patternFill>
          <bgColor rgb="FFEABD00"/>
        </patternFill>
      </fill>
    </dxf>
    <dxf>
      <fill>
        <patternFill>
          <bgColor rgb="FF93E1A2"/>
        </patternFill>
      </fill>
    </dxf>
    <dxf>
      <fill>
        <patternFill>
          <bgColor rgb="FFDE0000"/>
        </patternFill>
      </fill>
    </dxf>
    <dxf>
      <fill>
        <patternFill>
          <bgColor rgb="FFFF7989"/>
        </patternFill>
      </fill>
    </dxf>
    <dxf>
      <fill>
        <patternFill patternType="solid">
          <bgColor theme="2"/>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93E1A2"/>
        </patternFill>
      </fill>
    </dxf>
    <dxf>
      <fill>
        <patternFill>
          <bgColor rgb="FFDE0000"/>
        </patternFill>
      </fill>
    </dxf>
    <dxf>
      <fill>
        <patternFill>
          <bgColor rgb="FF35BD4F"/>
        </patternFill>
      </fill>
    </dxf>
    <dxf>
      <fill>
        <patternFill>
          <bgColor rgb="FFFF7989"/>
        </patternFill>
      </fill>
    </dxf>
    <dxf>
      <fill>
        <patternFill>
          <bgColor rgb="FFEABD00"/>
        </patternFill>
      </fill>
    </dxf>
    <dxf>
      <fill>
        <patternFill patternType="solid">
          <bgColor theme="2"/>
        </patternFill>
      </fill>
    </dxf>
    <dxf>
      <fill>
        <patternFill>
          <bgColor rgb="FFEABD00"/>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93E1A2"/>
        </patternFill>
      </fill>
    </dxf>
    <dxf>
      <fill>
        <patternFill>
          <bgColor rgb="FFEABD00"/>
        </patternFill>
      </fill>
    </dxf>
    <dxf>
      <fill>
        <patternFill>
          <bgColor rgb="FF35BD4F"/>
        </patternFill>
      </fill>
    </dxf>
    <dxf>
      <fill>
        <patternFill patternType="solid">
          <bgColor theme="2"/>
        </patternFill>
      </fill>
    </dxf>
    <dxf>
      <fill>
        <patternFill>
          <bgColor rgb="FFDE0000"/>
        </patternFill>
      </fill>
    </dxf>
    <dxf>
      <fill>
        <patternFill>
          <bgColor rgb="FFEABD00"/>
        </patternFill>
      </fill>
    </dxf>
    <dxf>
      <fill>
        <patternFill>
          <bgColor rgb="FFFF7989"/>
        </patternFill>
      </fill>
    </dxf>
    <dxf>
      <fill>
        <patternFill>
          <bgColor rgb="FF35BD4F"/>
        </patternFill>
      </fill>
    </dxf>
    <dxf>
      <fill>
        <patternFill>
          <bgColor rgb="FF93E1A2"/>
        </patternFill>
      </fill>
    </dxf>
    <dxf>
      <fill>
        <patternFill patternType="solid">
          <bgColor theme="2"/>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FF7989"/>
        </patternFill>
      </fill>
    </dxf>
    <dxf>
      <fill>
        <patternFill>
          <bgColor rgb="FF35BD4F"/>
        </patternFill>
      </fill>
    </dxf>
    <dxf>
      <fill>
        <patternFill>
          <bgColor rgb="FFEABD00"/>
        </patternFill>
      </fill>
    </dxf>
    <dxf>
      <fill>
        <patternFill>
          <bgColor rgb="FFDE0000"/>
        </patternFill>
      </fill>
    </dxf>
    <dxf>
      <fill>
        <patternFill>
          <bgColor rgb="FF93E1A2"/>
        </patternFill>
      </fill>
    </dxf>
    <dxf>
      <fill>
        <patternFill patternType="solid">
          <bgColor theme="2"/>
        </patternFill>
      </fill>
    </dxf>
    <dxf>
      <fill>
        <patternFill>
          <bgColor rgb="FFFF7989"/>
        </patternFill>
      </fill>
    </dxf>
    <dxf>
      <fill>
        <patternFill>
          <bgColor rgb="FF93E1A2"/>
        </patternFill>
      </fill>
    </dxf>
    <dxf>
      <fill>
        <patternFill>
          <bgColor rgb="FFEABD00"/>
        </patternFill>
      </fill>
    </dxf>
    <dxf>
      <fill>
        <patternFill>
          <bgColor rgb="FFDE0000"/>
        </patternFill>
      </fill>
    </dxf>
    <dxf>
      <fill>
        <patternFill>
          <bgColor rgb="FF35BD4F"/>
        </patternFill>
      </fill>
    </dxf>
    <dxf>
      <fill>
        <patternFill patternType="solid">
          <bgColor theme="2"/>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FF7989"/>
        </patternFill>
      </fill>
    </dxf>
    <dxf>
      <fill>
        <patternFill patternType="solid">
          <bgColor theme="2"/>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EABD00"/>
        </patternFill>
      </fill>
    </dxf>
    <dxf>
      <fill>
        <patternFill patternType="solid">
          <bgColor theme="2"/>
        </patternFill>
      </fill>
    </dxf>
    <dxf>
      <fill>
        <patternFill>
          <bgColor rgb="FFDE0000"/>
        </patternFill>
      </fill>
    </dxf>
    <dxf>
      <fill>
        <patternFill>
          <bgColor rgb="FFEABD00"/>
        </patternFill>
      </fill>
    </dxf>
    <dxf>
      <fill>
        <patternFill>
          <bgColor rgb="FFFF7989"/>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patternType="solid">
          <bgColor theme="2"/>
        </patternFill>
      </fill>
    </dxf>
    <dxf>
      <fill>
        <patternFill>
          <bgColor rgb="FFFF7989"/>
        </patternFill>
      </fill>
    </dxf>
    <dxf>
      <fill>
        <patternFill>
          <bgColor rgb="FFEABD00"/>
        </patternFill>
      </fill>
    </dxf>
    <dxf>
      <fill>
        <patternFill>
          <bgColor rgb="FF35BD4F"/>
        </patternFill>
      </fill>
    </dxf>
    <dxf>
      <fill>
        <patternFill>
          <bgColor rgb="FFDE0000"/>
        </patternFill>
      </fill>
    </dxf>
    <dxf>
      <fill>
        <patternFill>
          <bgColor rgb="FF93E1A2"/>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DE0000"/>
        </patternFill>
      </fill>
    </dxf>
    <dxf>
      <fill>
        <patternFill>
          <bgColor rgb="FFEABD00"/>
        </patternFill>
      </fill>
    </dxf>
    <dxf>
      <fill>
        <patternFill patternType="solid">
          <bgColor theme="2"/>
        </patternFill>
      </fill>
    </dxf>
    <dxf>
      <fill>
        <patternFill>
          <bgColor rgb="FFFFEA8F"/>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patternType="solid">
          <bgColor theme="2"/>
        </patternFill>
      </fill>
    </dxf>
    <dxf>
      <fill>
        <patternFill>
          <bgColor rgb="FFEABD00"/>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DE0000"/>
        </patternFill>
      </fill>
    </dxf>
    <dxf>
      <fill>
        <patternFill patternType="solid">
          <bgColor theme="2"/>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93E1A2"/>
        </patternFill>
      </fill>
    </dxf>
    <dxf>
      <fill>
        <patternFill>
          <bgColor rgb="FFDE0000"/>
        </patternFill>
      </fill>
    </dxf>
    <dxf>
      <fill>
        <patternFill patternType="solid">
          <bgColor theme="2"/>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patternType="solid">
          <bgColor theme="2"/>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FF7989"/>
        </patternFill>
      </fill>
    </dxf>
    <dxf>
      <fill>
        <patternFill>
          <bgColor rgb="FFEABD00"/>
        </patternFill>
      </fill>
    </dxf>
    <dxf>
      <fill>
        <patternFill patternType="solid">
          <bgColor theme="2"/>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bgColor rgb="FF93E1A2"/>
        </patternFill>
      </fill>
    </dxf>
    <dxf>
      <fill>
        <patternFill patternType="solid">
          <bgColor theme="2"/>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patternType="solid">
          <bgColor theme="2"/>
        </patternFill>
      </fill>
    </dxf>
    <dxf>
      <fill>
        <patternFill>
          <bgColor rgb="FFFF7989"/>
        </patternFill>
      </fill>
    </dxf>
    <dxf>
      <fill>
        <patternFill>
          <bgColor rgb="FF93E1A2"/>
        </patternFill>
      </fill>
    </dxf>
    <dxf>
      <fill>
        <patternFill>
          <bgColor rgb="FF35BD4F"/>
        </patternFill>
      </fill>
    </dxf>
    <dxf>
      <fill>
        <patternFill>
          <bgColor rgb="FFFFEA8F"/>
        </patternFill>
      </fill>
    </dxf>
    <dxf>
      <fill>
        <patternFill>
          <bgColor rgb="FFEABD00"/>
        </patternFill>
      </fill>
    </dxf>
    <dxf>
      <fill>
        <patternFill>
          <bgColor rgb="FFDE0000"/>
        </patternFill>
      </fill>
    </dxf>
    <dxf>
      <fill>
        <patternFill patternType="solid">
          <bgColor theme="2"/>
        </patternFill>
      </fill>
    </dxf>
    <dxf>
      <fill>
        <patternFill>
          <bgColor rgb="FFEABD00"/>
        </patternFill>
      </fill>
    </dxf>
    <dxf>
      <fill>
        <patternFill>
          <bgColor rgb="FFFF7989"/>
        </patternFill>
      </fill>
    </dxf>
    <dxf>
      <fill>
        <patternFill>
          <bgColor rgb="FF93E1A2"/>
        </patternFill>
      </fill>
    </dxf>
    <dxf>
      <fill>
        <patternFill>
          <bgColor rgb="FFDE0000"/>
        </patternFill>
      </fill>
    </dxf>
    <dxf>
      <fill>
        <patternFill>
          <bgColor rgb="FFFFEA8F"/>
        </patternFill>
      </fill>
    </dxf>
    <dxf>
      <fill>
        <patternFill>
          <bgColor rgb="FF35BD4F"/>
        </patternFill>
      </fill>
    </dxf>
    <dxf>
      <fill>
        <patternFill patternType="solid">
          <bgColor theme="2"/>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DE0000"/>
        </patternFill>
      </fill>
    </dxf>
    <dxf>
      <fill>
        <patternFill patternType="solid">
          <bgColor theme="2"/>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patternType="solid">
          <bgColor theme="2"/>
        </patternFill>
      </fill>
    </dxf>
    <dxf>
      <fill>
        <patternFill>
          <bgColor rgb="FFFF7989"/>
        </patternFill>
      </fill>
    </dxf>
    <dxf>
      <fill>
        <patternFill>
          <bgColor rgb="FFDE0000"/>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patternType="solid">
          <bgColor theme="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patternType="solid">
          <bgColor theme="2"/>
        </patternFill>
      </fill>
    </dxf>
    <dxf>
      <fill>
        <patternFill>
          <bgColor rgb="FFEABD00"/>
        </patternFill>
      </fill>
    </dxf>
    <dxf>
      <fill>
        <patternFill>
          <bgColor rgb="FFFFEA8F"/>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patternType="solid">
          <bgColor theme="2"/>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93E1A2"/>
        </patternFill>
      </fill>
    </dxf>
    <dxf>
      <fill>
        <patternFill>
          <bgColor rgb="FFFFEA8F"/>
        </patternFill>
      </fill>
    </dxf>
    <dxf>
      <fill>
        <patternFill>
          <bgColor rgb="FFEABD00"/>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EA8F"/>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ont>
        <b/>
        <i val="0"/>
      </font>
      <fill>
        <patternFill>
          <bgColor rgb="FFFFCCCC"/>
        </patternFill>
      </fill>
    </dxf>
    <dxf>
      <fill>
        <patternFill>
          <bgColor theme="0" tint="-0.499984740745262"/>
        </patternFill>
      </fill>
    </dxf>
    <dxf>
      <fill>
        <patternFill>
          <bgColor theme="0" tint="-0.499984740745262"/>
        </patternFill>
      </fill>
    </dxf>
    <dxf>
      <fill>
        <patternFill>
          <bgColor theme="9" tint="0.79998168889431442"/>
        </patternFill>
      </fill>
    </dxf>
    <dxf>
      <fill>
        <patternFill>
          <bgColor theme="2" tint="-9.9948118533890809E-2"/>
        </patternFill>
      </fill>
    </dxf>
    <dxf>
      <fill>
        <patternFill>
          <bgColor theme="2" tint="-0.24994659260841701"/>
        </patternFill>
      </fill>
    </dxf>
    <dxf>
      <font>
        <color auto="1"/>
      </font>
      <fill>
        <patternFill>
          <bgColor theme="7" tint="0.59996337778862885"/>
        </patternFill>
      </fill>
    </dxf>
    <dxf>
      <font>
        <color theme="1"/>
      </font>
      <fill>
        <patternFill>
          <bgColor theme="9" tint="0.39994506668294322"/>
        </patternFill>
      </fill>
    </dxf>
    <dxf>
      <font>
        <b/>
        <i val="0"/>
      </font>
      <fill>
        <patternFill>
          <bgColor rgb="FFFFCCCC"/>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92D050"/>
        </patternFill>
      </fill>
    </dxf>
    <dxf>
      <fill>
        <patternFill>
          <bgColor rgb="FF00B050"/>
        </patternFill>
      </fill>
    </dxf>
    <dxf>
      <fill>
        <patternFill>
          <bgColor rgb="FFFFC0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6"/>
        </patternFill>
      </fill>
    </dxf>
    <dxf>
      <fill>
        <patternFill>
          <bgColor theme="6"/>
        </patternFill>
      </fill>
    </dxf>
    <dxf>
      <fill>
        <patternFill>
          <bgColor theme="6"/>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183808</xdr:colOff>
      <xdr:row>1</xdr:row>
      <xdr:rowOff>164763</xdr:rowOff>
    </xdr:from>
    <xdr:to>
      <xdr:col>1</xdr:col>
      <xdr:colOff>3306286</xdr:colOff>
      <xdr:row>2</xdr:row>
      <xdr:rowOff>225455</xdr:rowOff>
    </xdr:to>
    <xdr:pic>
      <xdr:nvPicPr>
        <xdr:cNvPr id="2" name="Picture 1">
          <a:extLst>
            <a:ext uri="{FF2B5EF4-FFF2-40B4-BE49-F238E27FC236}">
              <a16:creationId xmlns:a16="http://schemas.microsoft.com/office/drawing/2014/main" id="{6E39CA58-9B20-4D66-A4F6-4699BAD9B543}"/>
            </a:ext>
          </a:extLst>
        </xdr:cNvPr>
        <xdr:cNvPicPr>
          <a:picLocks noChangeAspect="1"/>
        </xdr:cNvPicPr>
      </xdr:nvPicPr>
      <xdr:blipFill>
        <a:blip xmlns:r="http://schemas.openxmlformats.org/officeDocument/2006/relationships" r:embed="rId1"/>
        <a:stretch>
          <a:fillRect/>
        </a:stretch>
      </xdr:blipFill>
      <xdr:spPr>
        <a:xfrm>
          <a:off x="636246" y="474326"/>
          <a:ext cx="3114223" cy="44042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20-%20Funding%20Profile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 - Funding Profiles"/>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U35"/>
  <sheetViews>
    <sheetView showGridLines="0" topLeftCell="A2" zoomScale="80" zoomScaleNormal="80" workbookViewId="0">
      <selection activeCell="B26" sqref="B26:D26"/>
    </sheetView>
  </sheetViews>
  <sheetFormatPr defaultRowHeight="15"/>
  <cols>
    <col min="1" max="1" width="6.5703125" customWidth="1"/>
    <col min="2" max="2" width="74.5703125" customWidth="1"/>
    <col min="3" max="3" width="93.42578125" customWidth="1"/>
    <col min="4" max="4" width="5" customWidth="1"/>
    <col min="5" max="5" width="4.5703125" style="38" customWidth="1"/>
    <col min="6" max="6" width="23.5703125" customWidth="1"/>
    <col min="7" max="7" width="26.42578125" customWidth="1"/>
  </cols>
  <sheetData>
    <row r="1" spans="1:21" ht="25.35" customHeight="1" thickBot="1"/>
    <row r="2" spans="1:21" ht="30" customHeight="1">
      <c r="B2" s="611"/>
      <c r="C2" s="612"/>
      <c r="D2" s="613"/>
      <c r="M2" s="15"/>
    </row>
    <row r="3" spans="1:21" ht="30" customHeight="1" thickBot="1">
      <c r="B3" s="614"/>
      <c r="C3" s="615"/>
      <c r="D3" s="616"/>
      <c r="M3" s="15"/>
    </row>
    <row r="4" spans="1:21" ht="15" customHeight="1" thickBot="1"/>
    <row r="5" spans="1:21" ht="20.100000000000001" customHeight="1" thickBot="1">
      <c r="B5" s="89" t="s">
        <v>0</v>
      </c>
      <c r="C5" s="90"/>
      <c r="D5" s="91"/>
    </row>
    <row r="6" spans="1:21" ht="20.100000000000001" customHeight="1">
      <c r="A6" s="426"/>
      <c r="B6" s="607" t="s">
        <v>1</v>
      </c>
      <c r="C6" s="608"/>
      <c r="D6" s="609"/>
    </row>
    <row r="7" spans="1:21" ht="15" customHeight="1" thickBot="1"/>
    <row r="8" spans="1:21" ht="41.1" customHeight="1">
      <c r="B8" s="93" t="s">
        <v>2</v>
      </c>
      <c r="C8" s="92" t="s">
        <v>3</v>
      </c>
      <c r="D8" s="424"/>
      <c r="T8" s="610"/>
      <c r="U8" s="610"/>
    </row>
    <row r="9" spans="1:21" ht="17.100000000000001" customHeight="1">
      <c r="B9" s="617" t="s">
        <v>4</v>
      </c>
      <c r="C9" s="618"/>
      <c r="D9" s="619"/>
      <c r="F9" s="14"/>
      <c r="G9" s="15"/>
    </row>
    <row r="10" spans="1:21" ht="54" customHeight="1">
      <c r="B10" s="598" t="s">
        <v>5</v>
      </c>
      <c r="C10" s="618"/>
      <c r="D10" s="619"/>
      <c r="F10" s="14"/>
    </row>
    <row r="11" spans="1:21" ht="15" customHeight="1">
      <c r="B11" s="79" t="s">
        <v>6</v>
      </c>
      <c r="C11" s="576"/>
      <c r="D11" s="577"/>
      <c r="F11" s="14"/>
    </row>
    <row r="12" spans="1:21" ht="15" customHeight="1">
      <c r="B12" s="80" t="s">
        <v>7</v>
      </c>
      <c r="C12" s="81" t="s">
        <v>8</v>
      </c>
      <c r="D12" s="78"/>
      <c r="F12" s="14"/>
    </row>
    <row r="13" spans="1:21" ht="15" customHeight="1">
      <c r="B13" s="80" t="s">
        <v>9</v>
      </c>
      <c r="C13" s="81" t="s">
        <v>10</v>
      </c>
      <c r="D13" s="78"/>
      <c r="F13" s="14"/>
    </row>
    <row r="14" spans="1:21" ht="15" customHeight="1">
      <c r="B14" s="80" t="s">
        <v>11</v>
      </c>
      <c r="C14" s="81" t="s">
        <v>12</v>
      </c>
      <c r="D14" s="78"/>
      <c r="F14" s="14"/>
    </row>
    <row r="15" spans="1:21" ht="15" customHeight="1">
      <c r="B15" s="80" t="s">
        <v>13</v>
      </c>
      <c r="C15" s="512" t="s">
        <v>14</v>
      </c>
      <c r="D15" s="78"/>
      <c r="F15" s="14"/>
    </row>
    <row r="16" spans="1:21" ht="15" customHeight="1">
      <c r="B16" s="80" t="s">
        <v>15</v>
      </c>
      <c r="C16" s="81" t="s">
        <v>16</v>
      </c>
      <c r="D16" s="78"/>
      <c r="F16" s="14"/>
    </row>
    <row r="17" spans="2:10" ht="15" customHeight="1">
      <c r="B17" s="80" t="s">
        <v>17</v>
      </c>
      <c r="C17" s="81" t="s">
        <v>18</v>
      </c>
      <c r="D17" s="78"/>
      <c r="F17" s="14"/>
    </row>
    <row r="18" spans="2:10" ht="15" customHeight="1">
      <c r="B18" s="80" t="s">
        <v>19</v>
      </c>
      <c r="C18" s="81" t="s">
        <v>20</v>
      </c>
      <c r="D18" s="78"/>
      <c r="F18" s="14"/>
    </row>
    <row r="19" spans="2:10" ht="15" customHeight="1">
      <c r="B19" s="80" t="s">
        <v>21</v>
      </c>
      <c r="C19" s="480" t="s">
        <v>22</v>
      </c>
      <c r="D19" s="78"/>
      <c r="F19" s="14"/>
    </row>
    <row r="20" spans="2:10" ht="15" customHeight="1">
      <c r="B20" s="82"/>
      <c r="C20" s="81"/>
      <c r="D20" s="78"/>
      <c r="F20" s="14"/>
      <c r="G20" s="15"/>
    </row>
    <row r="21" spans="2:10" ht="15" customHeight="1">
      <c r="B21" s="79" t="s">
        <v>23</v>
      </c>
      <c r="C21" s="83"/>
      <c r="D21" s="84"/>
      <c r="F21" s="14"/>
    </row>
    <row r="22" spans="2:10" ht="51.75" customHeight="1">
      <c r="B22" s="598" t="s">
        <v>24</v>
      </c>
      <c r="C22" s="599"/>
      <c r="D22" s="600"/>
      <c r="F22" s="14"/>
      <c r="J22" t="s">
        <v>25</v>
      </c>
    </row>
    <row r="23" spans="2:10" ht="43.5" customHeight="1" thickBot="1">
      <c r="B23" s="620" t="s">
        <v>26</v>
      </c>
      <c r="C23" s="621"/>
      <c r="D23" s="622"/>
    </row>
    <row r="24" spans="2:10" ht="17.100000000000001" customHeight="1" thickBot="1">
      <c r="B24" s="35"/>
      <c r="C24" s="35"/>
      <c r="D24" s="35"/>
    </row>
    <row r="25" spans="2:10" ht="21" customHeight="1" thickBot="1">
      <c r="B25" s="601"/>
      <c r="C25" s="602"/>
      <c r="D25" s="603"/>
    </row>
    <row r="26" spans="2:10" ht="48.75" customHeight="1">
      <c r="B26" s="604"/>
      <c r="C26" s="605"/>
      <c r="D26" s="606"/>
    </row>
    <row r="27" spans="2:10">
      <c r="B27" s="161"/>
      <c r="C27" s="162"/>
      <c r="D27" s="163"/>
    </row>
    <row r="28" spans="2:10">
      <c r="B28" s="161"/>
      <c r="C28" s="164"/>
      <c r="D28" s="163"/>
    </row>
    <row r="29" spans="2:10">
      <c r="B29" s="161"/>
      <c r="C29" s="164"/>
      <c r="D29" s="163"/>
    </row>
    <row r="30" spans="2:10">
      <c r="B30" s="161"/>
      <c r="C30" s="164"/>
      <c r="D30" s="163"/>
    </row>
    <row r="31" spans="2:10" ht="22.5" customHeight="1">
      <c r="B31" s="598"/>
      <c r="C31" s="599"/>
      <c r="D31" s="600"/>
    </row>
    <row r="32" spans="2:10" ht="18.75">
      <c r="B32" s="161"/>
      <c r="C32" s="167"/>
      <c r="D32" s="163"/>
    </row>
    <row r="33" spans="2:4" ht="33.75" customHeight="1" thickBot="1">
      <c r="B33" s="165"/>
      <c r="C33" s="168"/>
      <c r="D33" s="166"/>
    </row>
    <row r="35" spans="2:4">
      <c r="B35" s="248" t="s">
        <v>27</v>
      </c>
      <c r="C35" s="248" t="s">
        <v>27</v>
      </c>
      <c r="D35" s="248" t="s">
        <v>27</v>
      </c>
    </row>
  </sheetData>
  <sheetProtection algorithmName="SHA-512" hashValue="5fNAjthLJnvdE4jhzJ9gUJSQUqBw8i1top+j726x4oxyL1Jq4Q3P6JHrCBgR/BOn0651aeObgn34f6bR/hLOqA==" saltValue="zIh9rGSYW+0yhIyg/FD4jw==" spinCount="100000" sheet="1" objects="1" scenarios="1"/>
  <protectedRanges>
    <protectedRange sqref="B6:D6" name="Range1"/>
  </protectedRanges>
  <mergeCells count="10">
    <mergeCell ref="B2:D3"/>
    <mergeCell ref="B9:D9"/>
    <mergeCell ref="B22:D22"/>
    <mergeCell ref="B23:D23"/>
    <mergeCell ref="B10:D10"/>
    <mergeCell ref="B31:D31"/>
    <mergeCell ref="B25:D25"/>
    <mergeCell ref="B26:D26"/>
    <mergeCell ref="B6:D6"/>
    <mergeCell ref="T8:U8"/>
  </mergeCells>
  <conditionalFormatting sqref="A6">
    <cfRule type="iconSet" priority="1">
      <iconSet iconSet="3Signs" showValue="0" reverse="1">
        <cfvo type="percent" val="0"/>
        <cfvo type="num" val="0" gte="0"/>
        <cfvo type="num" val="1"/>
      </iconSet>
    </cfRule>
  </conditionalFormatting>
  <conditionalFormatting sqref="B27:D30 D32:D33 B31:B33">
    <cfRule type="iconSet" priority="4">
      <iconSet iconSet="3Symbols" showValue="0">
        <cfvo type="percent" val="0"/>
        <cfvo type="num" val="1"/>
        <cfvo type="num" val="2"/>
      </iconSet>
    </cfRule>
  </conditionalFormatting>
  <conditionalFormatting sqref="C32">
    <cfRule type="iconSet" priority="3">
      <iconSet iconSet="3Signs" showValue="0" reverse="1">
        <cfvo type="percent" val="0"/>
        <cfvo type="num" val="0"/>
        <cfvo type="num" val="1"/>
      </iconSet>
    </cfRule>
  </conditionalFormatting>
  <conditionalFormatting sqref="C33">
    <cfRule type="iconSet" priority="2">
      <iconSet iconSet="3Signs" showValue="0" reverse="1">
        <cfvo type="percent" val="0"/>
        <cfvo type="num" val="0" gte="0"/>
        <cfvo type="num" val="1"/>
      </iconSet>
    </cfRule>
  </conditionalFormatting>
  <conditionalFormatting sqref="C34">
    <cfRule type="iconSet" priority="11">
      <iconSet showValue="0">
        <cfvo type="percent" val="0"/>
        <cfvo type="num" val="50"/>
        <cfvo type="num" val="100"/>
      </iconSet>
    </cfRule>
  </conditionalFormatting>
  <conditionalFormatting sqref="E34">
    <cfRule type="iconSet" priority="78">
      <iconSet>
        <cfvo type="percent" val="0"/>
        <cfvo type="formula" val="#REF!"/>
        <cfvo type="formula" val="$C$34"/>
      </iconSet>
    </cfRule>
    <cfRule type="iconSet" priority="79">
      <iconSet>
        <cfvo type="percent" val="0"/>
        <cfvo type="num" val="50"/>
        <cfvo type="num" val="100"/>
      </iconSet>
    </cfRule>
  </conditionalFormatting>
  <hyperlinks>
    <hyperlink ref="B12" location="'2 - Project Admin'!A1" display="Project Admin" xr:uid="{00000000-0004-0000-0000-000000000000}"/>
    <hyperlink ref="B13" location="'3 - Programme Progress'!A1" display="Project Progress" xr:uid="{00000000-0004-0000-0000-000001000000}"/>
    <hyperlink ref="B14" location="'4 - Funding Profiles'!A1" display="Funding Profile" xr:uid="{00000000-0004-0000-0000-000002000000}"/>
    <hyperlink ref="B16" location="'5 - Project Outputs'!A1" display="Project Outputs" xr:uid="{00000000-0004-0000-0000-000003000000}"/>
    <hyperlink ref="B17" location="'6 - Outcomes'!A1" display="Outcomes" xr:uid="{00000000-0004-0000-0000-000004000000}"/>
    <hyperlink ref="B18" location="'7 - Risk Register'!A1" display="Risk Register" xr:uid="{00000000-0004-0000-0000-000005000000}"/>
    <hyperlink ref="B19" location="'8 - Review &amp; Sign-Off'!A1" display="Review &amp; Sign-Off" xr:uid="{00000000-0004-0000-0000-000006000000}"/>
    <hyperlink ref="B15" location="'4b - PSI'!B5" display="Private Sector Funding" xr:uid="{00000000-0004-0000-0000-000007000000}"/>
  </hyperlink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drawing r:id="rId2"/>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00000000-0002-0000-0000-000000000000}">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sheetPr>
  <dimension ref="A1:P62"/>
  <sheetViews>
    <sheetView showGridLines="0" topLeftCell="E34" zoomScale="80" zoomScaleNormal="80" workbookViewId="0">
      <selection activeCell="I28" sqref="I28"/>
    </sheetView>
  </sheetViews>
  <sheetFormatPr defaultRowHeight="18.75"/>
  <cols>
    <col min="1" max="1" width="6.5703125" style="61" customWidth="1"/>
    <col min="2" max="2" width="7.42578125" customWidth="1"/>
    <col min="3" max="3" width="42.42578125" customWidth="1"/>
    <col min="4" max="4" width="35.5703125" customWidth="1"/>
    <col min="5" max="5" width="60.5703125" customWidth="1"/>
    <col min="6" max="6" width="40.5703125" customWidth="1"/>
    <col min="7" max="7" width="45.42578125" customWidth="1"/>
    <col min="8" max="8" width="37.42578125" customWidth="1"/>
    <col min="9" max="9" width="31.5703125" customWidth="1"/>
    <col min="10" max="10" width="34" customWidth="1"/>
    <col min="11" max="11" width="33.5703125" style="1" customWidth="1"/>
    <col min="12" max="12" width="31" customWidth="1"/>
    <col min="13" max="13" width="79" customWidth="1"/>
    <col min="18" max="18" width="24.5703125" customWidth="1"/>
  </cols>
  <sheetData>
    <row r="1" spans="1:16" ht="25.35" customHeight="1" thickBot="1">
      <c r="M1" s="32"/>
    </row>
    <row r="2" spans="1:16" ht="21" thickBot="1">
      <c r="B2" s="632" t="s">
        <v>28</v>
      </c>
      <c r="C2" s="633"/>
      <c r="D2" s="633"/>
      <c r="E2" s="633"/>
      <c r="F2" s="154"/>
      <c r="G2" s="94"/>
      <c r="H2" s="623"/>
      <c r="I2" s="624"/>
      <c r="J2" s="624"/>
      <c r="K2" s="624"/>
      <c r="L2" s="192"/>
      <c r="M2" s="192"/>
      <c r="N2" s="192"/>
      <c r="O2" s="12"/>
      <c r="P2" s="50"/>
    </row>
    <row r="3" spans="1:16" ht="102" customHeight="1" thickBot="1">
      <c r="B3" s="634" t="s">
        <v>29</v>
      </c>
      <c r="C3" s="635"/>
      <c r="D3" s="635"/>
      <c r="E3" s="635"/>
      <c r="F3" s="635"/>
      <c r="G3" s="636"/>
      <c r="H3" s="198"/>
      <c r="I3" s="198"/>
      <c r="J3" s="198"/>
      <c r="K3" s="37"/>
      <c r="L3" s="13"/>
      <c r="O3" s="13"/>
      <c r="P3" s="13"/>
    </row>
    <row r="4" spans="1:16">
      <c r="B4" s="39"/>
      <c r="C4" s="39"/>
      <c r="D4" s="39"/>
      <c r="E4" s="39"/>
      <c r="F4" s="39"/>
      <c r="G4" s="39"/>
      <c r="H4" s="39"/>
      <c r="I4" s="39"/>
      <c r="J4" s="39"/>
      <c r="K4" s="37"/>
      <c r="L4" s="13"/>
      <c r="O4" s="13"/>
      <c r="P4" s="13"/>
    </row>
    <row r="5" spans="1:16" ht="20.25">
      <c r="B5" s="638" t="s">
        <v>30</v>
      </c>
      <c r="C5" s="638"/>
      <c r="D5" s="638"/>
      <c r="E5" s="638"/>
      <c r="F5" s="39"/>
      <c r="G5" s="39"/>
      <c r="H5" s="637"/>
      <c r="I5" s="637"/>
      <c r="J5" s="585"/>
      <c r="K5" s="37"/>
      <c r="L5" s="13"/>
      <c r="M5" s="52"/>
      <c r="N5" s="51"/>
      <c r="O5" s="13"/>
      <c r="P5" s="13"/>
    </row>
    <row r="6" spans="1:16" ht="19.5" thickBot="1">
      <c r="B6" s="138"/>
      <c r="C6" s="39"/>
      <c r="D6" s="39"/>
      <c r="E6" s="39"/>
      <c r="F6" s="39"/>
      <c r="G6" s="39"/>
      <c r="H6" s="181"/>
      <c r="I6" s="51"/>
      <c r="J6" s="51"/>
      <c r="K6" s="37"/>
      <c r="L6" s="13"/>
      <c r="M6" s="52"/>
      <c r="N6" s="51"/>
      <c r="O6" s="13"/>
      <c r="P6" s="13"/>
    </row>
    <row r="7" spans="1:16" ht="57" customHeight="1">
      <c r="A7" s="62"/>
      <c r="B7" s="581" t="s">
        <v>31</v>
      </c>
      <c r="C7" s="582" t="s">
        <v>32</v>
      </c>
      <c r="D7" s="318" t="s">
        <v>33</v>
      </c>
      <c r="E7" s="319" t="s">
        <v>34</v>
      </c>
      <c r="F7" s="139"/>
      <c r="G7" s="139"/>
      <c r="H7" s="52"/>
      <c r="I7" s="51"/>
      <c r="J7" s="51"/>
      <c r="K7" s="54"/>
      <c r="L7" s="34"/>
    </row>
    <row r="8" spans="1:16" ht="57" customHeight="1">
      <c r="A8" s="62"/>
      <c r="B8" s="580" t="s">
        <v>35</v>
      </c>
      <c r="C8" s="579" t="s">
        <v>36</v>
      </c>
      <c r="D8" s="242" t="s">
        <v>33</v>
      </c>
      <c r="E8" s="320" t="s">
        <v>37</v>
      </c>
      <c r="F8" s="139"/>
      <c r="G8" s="139"/>
      <c r="H8" s="52"/>
      <c r="I8" s="51"/>
      <c r="J8" s="51"/>
      <c r="K8" s="54"/>
      <c r="L8" s="34"/>
    </row>
    <row r="9" spans="1:16" ht="60" customHeight="1">
      <c r="A9" s="62"/>
      <c r="B9" s="580" t="s">
        <v>38</v>
      </c>
      <c r="C9" s="579" t="s">
        <v>39</v>
      </c>
      <c r="D9" s="243" t="s">
        <v>40</v>
      </c>
      <c r="E9" s="528" t="str">
        <f>_xlfn.IFNA(VLOOKUP(E8,'LA Lookup'!B:C,2,0),"")</f>
        <v>Worcester City Council</v>
      </c>
      <c r="F9" s="140"/>
      <c r="G9" s="140"/>
      <c r="H9" s="140"/>
      <c r="I9" s="1"/>
      <c r="J9" s="1"/>
      <c r="K9" s="34"/>
      <c r="L9" s="34"/>
    </row>
    <row r="10" spans="1:16" ht="60" customHeight="1">
      <c r="A10" s="62"/>
      <c r="B10" s="643" t="s">
        <v>41</v>
      </c>
      <c r="C10" s="642" t="s">
        <v>42</v>
      </c>
      <c r="D10" s="243" t="s">
        <v>43</v>
      </c>
      <c r="E10" s="537" t="s">
        <v>44</v>
      </c>
      <c r="F10" s="140"/>
      <c r="G10" s="140"/>
      <c r="H10" s="140"/>
      <c r="I10" s="1"/>
      <c r="J10" s="1"/>
      <c r="K10" s="34"/>
      <c r="L10" s="34"/>
    </row>
    <row r="11" spans="1:16" ht="60" customHeight="1">
      <c r="A11" s="62"/>
      <c r="B11" s="643"/>
      <c r="C11" s="642"/>
      <c r="D11" s="243" t="s">
        <v>45</v>
      </c>
      <c r="E11" s="538" t="s">
        <v>46</v>
      </c>
      <c r="F11" s="141"/>
      <c r="G11" s="141"/>
      <c r="H11" s="141"/>
      <c r="I11" s="1"/>
      <c r="J11" s="1"/>
      <c r="K11" s="34"/>
      <c r="L11" s="34"/>
    </row>
    <row r="12" spans="1:16" ht="60" customHeight="1">
      <c r="A12" s="62"/>
      <c r="B12" s="643"/>
      <c r="C12" s="642"/>
      <c r="D12" s="243" t="s">
        <v>47</v>
      </c>
      <c r="E12" s="539" t="s">
        <v>48</v>
      </c>
      <c r="F12" s="142"/>
      <c r="G12" s="142"/>
      <c r="H12" s="142"/>
      <c r="I12" s="1"/>
      <c r="J12" s="1"/>
      <c r="K12" s="34"/>
      <c r="L12" s="34"/>
    </row>
    <row r="13" spans="1:16" ht="60" customHeight="1">
      <c r="A13" s="62"/>
      <c r="B13" s="643" t="s">
        <v>49</v>
      </c>
      <c r="C13" s="642" t="s">
        <v>50</v>
      </c>
      <c r="D13" s="243" t="s">
        <v>43</v>
      </c>
      <c r="E13" s="537" t="s">
        <v>51</v>
      </c>
      <c r="F13" s="140"/>
      <c r="G13" s="140"/>
      <c r="H13" s="140"/>
      <c r="I13" s="1"/>
      <c r="J13" s="1"/>
      <c r="K13" s="34"/>
      <c r="L13" s="34"/>
    </row>
    <row r="14" spans="1:16" ht="60" customHeight="1">
      <c r="A14" s="62"/>
      <c r="B14" s="643"/>
      <c r="C14" s="642"/>
      <c r="D14" s="243" t="s">
        <v>45</v>
      </c>
      <c r="E14" s="558" t="s">
        <v>52</v>
      </c>
      <c r="F14" s="143"/>
      <c r="G14" s="143"/>
      <c r="H14" s="143"/>
      <c r="I14" s="1"/>
      <c r="J14" s="1"/>
      <c r="K14" s="34"/>
      <c r="L14" s="34"/>
    </row>
    <row r="15" spans="1:16" ht="60" customHeight="1">
      <c r="A15" s="62"/>
      <c r="B15" s="643"/>
      <c r="C15" s="642"/>
      <c r="D15" s="243" t="s">
        <v>47</v>
      </c>
      <c r="E15" s="559" t="s">
        <v>53</v>
      </c>
      <c r="F15" s="142"/>
      <c r="G15" s="142"/>
      <c r="H15" s="142"/>
      <c r="I15" s="1"/>
      <c r="J15" s="1"/>
      <c r="K15" s="34"/>
      <c r="L15" s="34"/>
    </row>
    <row r="16" spans="1:16" ht="60" customHeight="1">
      <c r="A16" s="62"/>
      <c r="B16" s="643" t="s">
        <v>54</v>
      </c>
      <c r="C16" s="642" t="s">
        <v>55</v>
      </c>
      <c r="D16" s="243" t="s">
        <v>43</v>
      </c>
      <c r="E16" s="537" t="s">
        <v>56</v>
      </c>
      <c r="F16" s="140"/>
      <c r="G16" s="140"/>
      <c r="H16" s="140"/>
      <c r="I16" s="1"/>
      <c r="J16" s="1"/>
      <c r="K16" s="34"/>
      <c r="L16" s="34"/>
    </row>
    <row r="17" spans="1:13" ht="60" customHeight="1">
      <c r="A17" s="62"/>
      <c r="B17" s="643"/>
      <c r="C17" s="642"/>
      <c r="D17" s="243" t="s">
        <v>45</v>
      </c>
      <c r="E17" s="554" t="s">
        <v>57</v>
      </c>
      <c r="F17" s="143"/>
      <c r="G17" s="143"/>
      <c r="H17" s="143"/>
      <c r="I17" s="1"/>
      <c r="J17" s="1"/>
      <c r="K17"/>
    </row>
    <row r="18" spans="1:13" ht="60" customHeight="1">
      <c r="A18" s="62"/>
      <c r="B18" s="643"/>
      <c r="C18" s="642"/>
      <c r="D18" s="243" t="s">
        <v>47</v>
      </c>
      <c r="E18" s="562" t="s">
        <v>58</v>
      </c>
      <c r="F18" s="142"/>
      <c r="G18" s="142"/>
      <c r="H18" s="142"/>
      <c r="I18" s="1"/>
      <c r="J18" s="1"/>
      <c r="K18"/>
    </row>
    <row r="19" spans="1:13" ht="60" customHeight="1">
      <c r="A19" s="62"/>
      <c r="B19" s="643" t="s">
        <v>59</v>
      </c>
      <c r="C19" s="642" t="s">
        <v>60</v>
      </c>
      <c r="D19" s="243" t="s">
        <v>43</v>
      </c>
      <c r="E19" s="537" t="s">
        <v>61</v>
      </c>
      <c r="F19" s="140"/>
      <c r="G19" s="140"/>
      <c r="H19" s="140"/>
      <c r="I19" s="1"/>
      <c r="J19" s="1"/>
      <c r="K19"/>
    </row>
    <row r="20" spans="1:13" ht="60" customHeight="1">
      <c r="A20" s="62"/>
      <c r="B20" s="643"/>
      <c r="C20" s="642"/>
      <c r="D20" s="243" t="s">
        <v>45</v>
      </c>
      <c r="E20" s="540" t="s">
        <v>62</v>
      </c>
      <c r="F20" s="143"/>
      <c r="G20" s="143"/>
      <c r="H20" s="143"/>
      <c r="I20" s="1"/>
      <c r="J20" s="1"/>
      <c r="K20"/>
    </row>
    <row r="21" spans="1:13" ht="60" customHeight="1" thickBot="1">
      <c r="A21" s="62"/>
      <c r="B21" s="646"/>
      <c r="C21" s="647"/>
      <c r="D21" s="321" t="s">
        <v>47</v>
      </c>
      <c r="E21" s="541" t="s">
        <v>63</v>
      </c>
      <c r="F21" s="142"/>
      <c r="G21" s="269"/>
      <c r="H21" s="140"/>
      <c r="I21" s="1"/>
      <c r="J21" s="1"/>
      <c r="K21"/>
    </row>
    <row r="22" spans="1:13">
      <c r="B22" s="3"/>
      <c r="C22" s="3"/>
      <c r="D22" s="3"/>
      <c r="E22" s="53"/>
      <c r="F22" s="53"/>
      <c r="G22" s="53"/>
      <c r="H22" s="140"/>
      <c r="I22" s="3"/>
      <c r="J22" s="3"/>
    </row>
    <row r="23" spans="1:13" ht="24" customHeight="1">
      <c r="B23" s="639" t="s">
        <v>64</v>
      </c>
      <c r="C23" s="639"/>
      <c r="D23" s="639"/>
      <c r="E23" s="639"/>
      <c r="F23" s="639"/>
      <c r="G23" s="639"/>
      <c r="H23" s="639"/>
      <c r="I23" s="639"/>
      <c r="J23" s="639"/>
      <c r="K23" s="639"/>
      <c r="L23" s="639"/>
    </row>
    <row r="24" spans="1:13" s="2" customFormat="1" ht="15.75" thickBot="1"/>
    <row r="25" spans="1:13" s="2" customFormat="1" ht="30.75" customHeight="1" thickBot="1">
      <c r="E25" s="627" t="s">
        <v>65</v>
      </c>
      <c r="F25" s="627" t="s">
        <v>66</v>
      </c>
      <c r="G25" s="629" t="s">
        <v>67</v>
      </c>
      <c r="H25" s="625" t="s">
        <v>68</v>
      </c>
      <c r="I25" s="626"/>
      <c r="J25" s="625" t="s">
        <v>69</v>
      </c>
      <c r="K25" s="631"/>
      <c r="L25" s="626"/>
    </row>
    <row r="26" spans="1:13" ht="75" customHeight="1" thickBot="1">
      <c r="B26" s="3"/>
      <c r="C26" s="3"/>
      <c r="D26" s="3"/>
      <c r="E26" s="628"/>
      <c r="F26" s="628"/>
      <c r="G26" s="630"/>
      <c r="H26" s="591" t="s">
        <v>70</v>
      </c>
      <c r="I26" s="223" t="s">
        <v>71</v>
      </c>
      <c r="J26" s="584" t="s">
        <v>72</v>
      </c>
      <c r="K26" s="591" t="s">
        <v>73</v>
      </c>
      <c r="L26" s="223" t="s">
        <v>74</v>
      </c>
    </row>
    <row r="27" spans="1:13" ht="60" customHeight="1">
      <c r="A27" s="289"/>
      <c r="B27" s="644" t="s">
        <v>75</v>
      </c>
      <c r="C27" s="645" t="s">
        <v>76</v>
      </c>
      <c r="D27" s="238" t="s">
        <v>77</v>
      </c>
      <c r="E27" s="270" t="str">
        <f>IFERROR(IF(ISBLANK('Project Lookup'!E3),"",'Project Lookup'!E3),"")</f>
        <v>The Community Skills and Enterprise Project</v>
      </c>
      <c r="F27" s="200" t="s">
        <v>78</v>
      </c>
      <c r="G27" s="201" t="s">
        <v>79</v>
      </c>
      <c r="H27" s="201" t="s">
        <v>80</v>
      </c>
      <c r="I27" s="202"/>
      <c r="J27" s="201" t="s">
        <v>81</v>
      </c>
      <c r="K27" s="201"/>
      <c r="L27" s="202"/>
      <c r="M27" s="34"/>
    </row>
    <row r="28" spans="1:13" ht="60" customHeight="1">
      <c r="A28" s="289"/>
      <c r="B28" s="643"/>
      <c r="C28" s="642"/>
      <c r="D28" s="239" t="s">
        <v>82</v>
      </c>
      <c r="E28" s="270" t="str">
        <f>IFERROR(IF(ISBLANK('Project Lookup'!E4),"",'Project Lookup'!E4),"")</f>
        <v>Severn Centre for Health and Wellbeing</v>
      </c>
      <c r="F28" s="199" t="s">
        <v>83</v>
      </c>
      <c r="G28" s="145" t="s">
        <v>79</v>
      </c>
      <c r="H28" s="201" t="s">
        <v>80</v>
      </c>
      <c r="I28" s="202"/>
      <c r="J28" s="201" t="s">
        <v>81</v>
      </c>
      <c r="K28" s="201"/>
      <c r="L28" s="202"/>
      <c r="M28" s="34"/>
    </row>
    <row r="29" spans="1:13" ht="60" customHeight="1">
      <c r="A29" s="289"/>
      <c r="B29" s="643"/>
      <c r="C29" s="642"/>
      <c r="D29" s="239" t="s">
        <v>84</v>
      </c>
      <c r="E29" s="270" t="str">
        <f>IFERROR(IF(ISBLANK('Project Lookup'!E5),"",'Project Lookup'!E5),"")</f>
        <v>The Shrub Hill Regeneration Project</v>
      </c>
      <c r="F29" s="199" t="s">
        <v>83</v>
      </c>
      <c r="G29" s="145" t="s">
        <v>79</v>
      </c>
      <c r="H29" s="201" t="s">
        <v>80</v>
      </c>
      <c r="I29" s="202"/>
      <c r="J29" s="201" t="s">
        <v>85</v>
      </c>
      <c r="K29" s="201"/>
      <c r="L29" s="202"/>
      <c r="M29" s="34"/>
    </row>
    <row r="30" spans="1:13" ht="60" customHeight="1">
      <c r="A30" s="289"/>
      <c r="B30" s="643"/>
      <c r="C30" s="642"/>
      <c r="D30" s="239" t="s">
        <v>86</v>
      </c>
      <c r="E30" s="270" t="str">
        <f>IFERROR(IF(ISBLANK('Project Lookup'!E6),"",'Project Lookup'!E6),"")</f>
        <v xml:space="preserve">Heritage and Riverside Project </v>
      </c>
      <c r="F30" s="199" t="s">
        <v>87</v>
      </c>
      <c r="G30" s="145" t="s">
        <v>88</v>
      </c>
      <c r="H30" s="201"/>
      <c r="I30" s="202"/>
      <c r="J30" s="201" t="s">
        <v>81</v>
      </c>
      <c r="K30" s="201" t="s">
        <v>80</v>
      </c>
      <c r="L30" s="202" t="s">
        <v>80</v>
      </c>
      <c r="M30" s="34"/>
    </row>
    <row r="31" spans="1:13" ht="60" customHeight="1">
      <c r="A31" s="289"/>
      <c r="B31" s="643"/>
      <c r="C31" s="642"/>
      <c r="D31" s="239" t="s">
        <v>89</v>
      </c>
      <c r="E31" s="270" t="str">
        <f>IFERROR(IF(ISBLANK('Project Lookup'!E7),"",'Project Lookup'!E7),"")</f>
        <v>Active Travel</v>
      </c>
      <c r="F31" s="199" t="s">
        <v>78</v>
      </c>
      <c r="G31" s="145" t="s">
        <v>79</v>
      </c>
      <c r="H31" s="201" t="s">
        <v>80</v>
      </c>
      <c r="I31" s="202"/>
      <c r="J31" s="201" t="s">
        <v>90</v>
      </c>
      <c r="K31" s="201"/>
      <c r="L31" s="202"/>
      <c r="M31" s="34"/>
    </row>
    <row r="32" spans="1:13" ht="60" customHeight="1">
      <c r="A32" s="289"/>
      <c r="B32" s="643"/>
      <c r="C32" s="642"/>
      <c r="D32" s="239" t="s">
        <v>91</v>
      </c>
      <c r="E32" s="270" t="str">
        <f>IFERROR(IF(ISBLANK('Project Lookup'!E8),"",'Project Lookup'!E8),"")</f>
        <v/>
      </c>
      <c r="F32" s="199" t="s">
        <v>90</v>
      </c>
      <c r="G32" s="145" t="s">
        <v>90</v>
      </c>
      <c r="H32" s="201"/>
      <c r="I32" s="202"/>
      <c r="J32" s="201" t="s">
        <v>90</v>
      </c>
      <c r="K32" s="201"/>
      <c r="L32" s="202"/>
      <c r="M32" s="34"/>
    </row>
    <row r="33" spans="1:13" ht="60" customHeight="1">
      <c r="A33" s="289"/>
      <c r="B33" s="643"/>
      <c r="C33" s="642"/>
      <c r="D33" s="239" t="s">
        <v>92</v>
      </c>
      <c r="E33" s="270" t="str">
        <f>IFERROR(IF(ISBLANK('Project Lookup'!E9),"",'Project Lookup'!E9),"")</f>
        <v/>
      </c>
      <c r="F33" s="199" t="s">
        <v>90</v>
      </c>
      <c r="G33" s="145" t="s">
        <v>90</v>
      </c>
      <c r="H33" s="201"/>
      <c r="I33" s="202"/>
      <c r="J33" s="201" t="s">
        <v>90</v>
      </c>
      <c r="K33" s="201"/>
      <c r="L33" s="202"/>
      <c r="M33" s="34"/>
    </row>
    <row r="34" spans="1:13" ht="60" customHeight="1">
      <c r="A34" s="289"/>
      <c r="B34" s="643"/>
      <c r="C34" s="642"/>
      <c r="D34" s="239" t="s">
        <v>93</v>
      </c>
      <c r="E34" s="270" t="str">
        <f>IFERROR(IF(ISBLANK('Project Lookup'!E10),"",'Project Lookup'!E10),"")</f>
        <v/>
      </c>
      <c r="F34" s="199" t="s">
        <v>90</v>
      </c>
      <c r="G34" s="145" t="s">
        <v>90</v>
      </c>
      <c r="H34" s="201"/>
      <c r="I34" s="202"/>
      <c r="J34" s="201" t="s">
        <v>90</v>
      </c>
      <c r="K34" s="201"/>
      <c r="L34" s="202"/>
      <c r="M34" s="34"/>
    </row>
    <row r="35" spans="1:13" ht="60" customHeight="1">
      <c r="A35" s="289"/>
      <c r="B35" s="643"/>
      <c r="C35" s="642"/>
      <c r="D35" s="239" t="s">
        <v>94</v>
      </c>
      <c r="E35" s="270" t="str">
        <f>IFERROR(IF(ISBLANK('Project Lookup'!E11),"",'Project Lookup'!E11),"")</f>
        <v/>
      </c>
      <c r="F35" s="199" t="s">
        <v>90</v>
      </c>
      <c r="G35" s="145" t="s">
        <v>90</v>
      </c>
      <c r="H35" s="201"/>
      <c r="I35" s="202"/>
      <c r="J35" s="201" t="s">
        <v>90</v>
      </c>
      <c r="K35" s="201"/>
      <c r="L35" s="202"/>
      <c r="M35" s="34"/>
    </row>
    <row r="36" spans="1:13" ht="60" customHeight="1">
      <c r="A36" s="289"/>
      <c r="B36" s="643"/>
      <c r="C36" s="642"/>
      <c r="D36" s="239" t="s">
        <v>95</v>
      </c>
      <c r="E36" s="270" t="str">
        <f>IFERROR(IF(ISBLANK('Project Lookup'!E12),"",'Project Lookup'!E12),"")</f>
        <v/>
      </c>
      <c r="F36" s="199" t="s">
        <v>90</v>
      </c>
      <c r="G36" s="145" t="s">
        <v>90</v>
      </c>
      <c r="H36" s="201"/>
      <c r="I36" s="202"/>
      <c r="J36" s="201" t="s">
        <v>90</v>
      </c>
      <c r="K36" s="201"/>
      <c r="L36" s="202"/>
      <c r="M36" s="34"/>
    </row>
    <row r="37" spans="1:13" ht="60" customHeight="1">
      <c r="A37" s="289"/>
      <c r="B37" s="643"/>
      <c r="C37" s="642"/>
      <c r="D37" s="239" t="s">
        <v>96</v>
      </c>
      <c r="E37" s="270" t="str">
        <f>IFERROR(IF(ISBLANK('Project Lookup'!E13),"",'Project Lookup'!E13),"")</f>
        <v/>
      </c>
      <c r="F37" s="199" t="s">
        <v>90</v>
      </c>
      <c r="G37" s="145" t="s">
        <v>90</v>
      </c>
      <c r="H37" s="201"/>
      <c r="I37" s="202"/>
      <c r="J37" s="201" t="s">
        <v>90</v>
      </c>
      <c r="K37" s="201"/>
      <c r="L37" s="202"/>
      <c r="M37" s="34"/>
    </row>
    <row r="38" spans="1:13" ht="60" customHeight="1">
      <c r="A38" s="289"/>
      <c r="B38" s="643"/>
      <c r="C38" s="642"/>
      <c r="D38" s="239" t="s">
        <v>97</v>
      </c>
      <c r="E38" s="270" t="str">
        <f>IFERROR(IF(ISBLANK('Project Lookup'!E14),"",'Project Lookup'!E14),"")</f>
        <v/>
      </c>
      <c r="F38" s="199" t="s">
        <v>90</v>
      </c>
      <c r="G38" s="145" t="s">
        <v>90</v>
      </c>
      <c r="H38" s="201"/>
      <c r="I38" s="202"/>
      <c r="J38" s="201" t="s">
        <v>90</v>
      </c>
      <c r="K38" s="201"/>
      <c r="L38" s="202"/>
      <c r="M38" s="34"/>
    </row>
    <row r="39" spans="1:13" ht="60" customHeight="1">
      <c r="A39" s="289"/>
      <c r="B39" s="643"/>
      <c r="C39" s="642"/>
      <c r="D39" s="239" t="s">
        <v>98</v>
      </c>
      <c r="E39" s="270" t="str">
        <f>IFERROR(IF(ISBLANK('Project Lookup'!E15),"",'Project Lookup'!E15),"")</f>
        <v/>
      </c>
      <c r="F39" s="199" t="s">
        <v>90</v>
      </c>
      <c r="G39" s="145" t="s">
        <v>90</v>
      </c>
      <c r="H39" s="201"/>
      <c r="I39" s="202"/>
      <c r="J39" s="201" t="s">
        <v>90</v>
      </c>
      <c r="K39" s="201"/>
      <c r="L39" s="202"/>
      <c r="M39" s="34"/>
    </row>
    <row r="40" spans="1:13" ht="60" customHeight="1">
      <c r="A40" s="289"/>
      <c r="B40" s="643"/>
      <c r="C40" s="642"/>
      <c r="D40" s="239" t="s">
        <v>99</v>
      </c>
      <c r="E40" s="270" t="str">
        <f>IFERROR(IF(ISBLANK('Project Lookup'!E16),"",'Project Lookup'!E16),"")</f>
        <v/>
      </c>
      <c r="F40" s="199" t="s">
        <v>90</v>
      </c>
      <c r="G40" s="145" t="s">
        <v>90</v>
      </c>
      <c r="H40" s="201"/>
      <c r="I40" s="202"/>
      <c r="J40" s="201" t="s">
        <v>90</v>
      </c>
      <c r="K40" s="201"/>
      <c r="L40" s="202"/>
      <c r="M40" s="34"/>
    </row>
    <row r="41" spans="1:13" ht="60" customHeight="1">
      <c r="A41" s="289"/>
      <c r="B41" s="643"/>
      <c r="C41" s="642"/>
      <c r="D41" s="239" t="s">
        <v>100</v>
      </c>
      <c r="E41" s="270" t="str">
        <f>IFERROR(IF(ISBLANK('Project Lookup'!E17),"",'Project Lookup'!E17),"")</f>
        <v/>
      </c>
      <c r="F41" s="199" t="s">
        <v>90</v>
      </c>
      <c r="G41" s="145" t="s">
        <v>90</v>
      </c>
      <c r="H41" s="201"/>
      <c r="I41" s="202"/>
      <c r="J41" s="201" t="s">
        <v>90</v>
      </c>
      <c r="K41" s="201"/>
      <c r="L41" s="202"/>
      <c r="M41" s="34"/>
    </row>
    <row r="42" spans="1:13" ht="60" customHeight="1">
      <c r="A42" s="289"/>
      <c r="B42" s="643"/>
      <c r="C42" s="642"/>
      <c r="D42" s="239" t="s">
        <v>101</v>
      </c>
      <c r="E42" s="270" t="str">
        <f>IFERROR(IF(ISBLANK('Project Lookup'!E18),"",'Project Lookup'!E18),"")</f>
        <v/>
      </c>
      <c r="F42" s="199" t="s">
        <v>90</v>
      </c>
      <c r="G42" s="145" t="s">
        <v>90</v>
      </c>
      <c r="H42" s="201"/>
      <c r="I42" s="202"/>
      <c r="J42" s="201" t="s">
        <v>90</v>
      </c>
      <c r="K42" s="201"/>
      <c r="L42" s="202"/>
      <c r="M42" s="34"/>
    </row>
    <row r="43" spans="1:13" ht="60" customHeight="1">
      <c r="A43" s="289"/>
      <c r="B43" s="643"/>
      <c r="C43" s="642"/>
      <c r="D43" s="239" t="s">
        <v>102</v>
      </c>
      <c r="E43" s="270" t="str">
        <f>IFERROR(IF(ISBLANK('Project Lookup'!E19),"",'Project Lookup'!E19),"")</f>
        <v/>
      </c>
      <c r="F43" s="199" t="s">
        <v>90</v>
      </c>
      <c r="G43" s="145" t="s">
        <v>90</v>
      </c>
      <c r="H43" s="201"/>
      <c r="I43" s="202"/>
      <c r="J43" s="201" t="s">
        <v>90</v>
      </c>
      <c r="K43" s="201"/>
      <c r="L43" s="202"/>
      <c r="M43" s="34"/>
    </row>
    <row r="44" spans="1:13" ht="60" customHeight="1">
      <c r="A44" s="289"/>
      <c r="B44" s="643"/>
      <c r="C44" s="642"/>
      <c r="D44" s="239" t="s">
        <v>103</v>
      </c>
      <c r="E44" s="270" t="str">
        <f>IFERROR(IF(ISBLANK('Project Lookup'!E20),"",'Project Lookup'!E20),"")</f>
        <v/>
      </c>
      <c r="F44" s="199" t="s">
        <v>90</v>
      </c>
      <c r="G44" s="145" t="s">
        <v>90</v>
      </c>
      <c r="H44" s="201"/>
      <c r="I44" s="202"/>
      <c r="J44" s="201" t="s">
        <v>90</v>
      </c>
      <c r="K44" s="201"/>
      <c r="L44" s="202"/>
      <c r="M44" s="34"/>
    </row>
    <row r="45" spans="1:13" ht="60" customHeight="1">
      <c r="A45" s="289"/>
      <c r="B45" s="643"/>
      <c r="C45" s="642"/>
      <c r="D45" s="239" t="s">
        <v>104</v>
      </c>
      <c r="E45" s="270" t="str">
        <f>IFERROR(IF(ISBLANK('Project Lookup'!E21),"",'Project Lookup'!E21),"")</f>
        <v/>
      </c>
      <c r="F45" s="199" t="s">
        <v>90</v>
      </c>
      <c r="G45" s="145" t="s">
        <v>90</v>
      </c>
      <c r="H45" s="201"/>
      <c r="I45" s="202"/>
      <c r="J45" s="201" t="s">
        <v>90</v>
      </c>
      <c r="K45" s="201"/>
      <c r="L45" s="202"/>
      <c r="M45" s="34"/>
    </row>
    <row r="46" spans="1:13" ht="60" customHeight="1">
      <c r="A46" s="289"/>
      <c r="B46" s="643"/>
      <c r="C46" s="642"/>
      <c r="D46" s="239" t="s">
        <v>105</v>
      </c>
      <c r="E46" s="270" t="str">
        <f>IFERROR(IF(ISBLANK('Project Lookup'!E22),"",'Project Lookup'!E22),"")</f>
        <v/>
      </c>
      <c r="F46" s="199" t="s">
        <v>90</v>
      </c>
      <c r="G46" s="145" t="s">
        <v>90</v>
      </c>
      <c r="H46" s="201"/>
      <c r="I46" s="202"/>
      <c r="J46" s="201" t="s">
        <v>90</v>
      </c>
      <c r="K46" s="201"/>
      <c r="L46" s="202"/>
      <c r="M46" s="34"/>
    </row>
    <row r="47" spans="1:13" ht="60" customHeight="1">
      <c r="A47" s="62"/>
      <c r="B47" s="233" t="s">
        <v>106</v>
      </c>
      <c r="C47" s="640" t="s">
        <v>107</v>
      </c>
      <c r="D47" s="240" t="s">
        <v>108</v>
      </c>
      <c r="E47" s="146" t="s">
        <v>85</v>
      </c>
      <c r="F47" s="234"/>
      <c r="G47" s="234"/>
      <c r="H47" s="234"/>
      <c r="I47" s="235"/>
      <c r="J47" s="234"/>
      <c r="K47" s="234"/>
      <c r="L47" s="235"/>
      <c r="M47" s="34"/>
    </row>
    <row r="48" spans="1:13" ht="60" customHeight="1" thickBot="1">
      <c r="A48" s="62"/>
      <c r="B48" s="583" t="s">
        <v>109</v>
      </c>
      <c r="C48" s="641"/>
      <c r="D48" s="241" t="s">
        <v>110</v>
      </c>
      <c r="E48" s="144"/>
      <c r="F48" s="236"/>
      <c r="G48" s="236"/>
      <c r="H48" s="236"/>
      <c r="I48" s="237"/>
      <c r="J48" s="258"/>
      <c r="K48" s="236"/>
      <c r="L48" s="237"/>
      <c r="M48" s="34"/>
    </row>
    <row r="49" spans="1:12" s="2" customFormat="1">
      <c r="A49" s="132"/>
      <c r="B49" s="133"/>
      <c r="C49" s="134"/>
      <c r="D49" s="135"/>
      <c r="E49" s="131"/>
      <c r="F49" s="131"/>
      <c r="G49" s="131"/>
      <c r="H49" s="131"/>
      <c r="I49" s="136"/>
      <c r="J49" s="136"/>
      <c r="K49" s="137"/>
      <c r="L49" s="137"/>
    </row>
    <row r="50" spans="1:12">
      <c r="B50" s="247" t="s">
        <v>27</v>
      </c>
      <c r="C50" s="247" t="s">
        <v>27</v>
      </c>
      <c r="D50" s="247" t="s">
        <v>27</v>
      </c>
      <c r="E50" s="247" t="s">
        <v>27</v>
      </c>
      <c r="F50" s="247" t="s">
        <v>27</v>
      </c>
      <c r="G50" s="247" t="s">
        <v>27</v>
      </c>
      <c r="H50" s="247" t="s">
        <v>27</v>
      </c>
      <c r="I50" s="247" t="s">
        <v>27</v>
      </c>
      <c r="J50" s="247" t="s">
        <v>27</v>
      </c>
      <c r="K50" s="247" t="s">
        <v>27</v>
      </c>
      <c r="L50" s="247" t="s">
        <v>27</v>
      </c>
    </row>
    <row r="58" spans="1:12">
      <c r="C58" s="11"/>
    </row>
    <row r="62" spans="1:12">
      <c r="C62" s="10"/>
    </row>
  </sheetData>
  <sheetProtection algorithmName="SHA-512" hashValue="ExZvTTH/Sy44yC+bVtezLmTYm4HAO4sChF8f4qu4c+7mWLmvWzwS1calBHqbb3Mn03ButoWa0fG22/nz6dqonA==" saltValue="qQw3QzoTO1xjoEZFRrmqdw==" spinCount="100000" sheet="1" objects="1" scenarios="1"/>
  <protectedRanges>
    <protectedRange sqref="F27:L46 E47:E48" name="Section_B_1"/>
    <protectedRange sqref="E7:E8 E10:E21" name="Section_A_1"/>
  </protectedRanges>
  <mergeCells count="22">
    <mergeCell ref="C47:C48"/>
    <mergeCell ref="C10:C12"/>
    <mergeCell ref="B13:B15"/>
    <mergeCell ref="C13:C15"/>
    <mergeCell ref="B16:B18"/>
    <mergeCell ref="C16:C18"/>
    <mergeCell ref="B27:B46"/>
    <mergeCell ref="C27:C46"/>
    <mergeCell ref="B10:B12"/>
    <mergeCell ref="B19:B21"/>
    <mergeCell ref="C19:C21"/>
    <mergeCell ref="H2:K2"/>
    <mergeCell ref="H25:I25"/>
    <mergeCell ref="F25:F26"/>
    <mergeCell ref="E25:E26"/>
    <mergeCell ref="G25:G26"/>
    <mergeCell ref="J25:L25"/>
    <mergeCell ref="B2:E2"/>
    <mergeCell ref="B3:G3"/>
    <mergeCell ref="H5:I5"/>
    <mergeCell ref="B5:E5"/>
    <mergeCell ref="B23:L23"/>
  </mergeCells>
  <conditionalFormatting sqref="H46:J46 K46:L48 E47:J48 E49:H49">
    <cfRule type="expression" dxfId="1930" priority="8">
      <formula>$K$7=15</formula>
    </cfRule>
    <cfRule type="expression" dxfId="1929" priority="21">
      <formula>$K$7=16</formula>
    </cfRule>
  </conditionalFormatting>
  <conditionalFormatting sqref="H35:L45">
    <cfRule type="expression" dxfId="1928" priority="4">
      <formula>$K$7=15</formula>
    </cfRule>
  </conditionalFormatting>
  <conditionalFormatting sqref="M5:N6 H6:J8">
    <cfRule type="iconSet" priority="10">
      <iconSet iconSet="3Symbols" showValue="0">
        <cfvo type="percent" val="0"/>
        <cfvo type="num" val="1"/>
        <cfvo type="num" val="2"/>
      </iconSet>
    </cfRule>
  </conditionalFormatting>
  <dataValidations count="12">
    <dataValidation type="list" allowBlank="1" showInputMessage="1" showErrorMessage="1" sqref="E8" xr:uid="{00000000-0002-0000-0100-000000000000}">
      <formula1>INDIRECT(E7)</formula1>
    </dataValidation>
    <dataValidation type="list" allowBlank="1" showInputMessage="1" showErrorMessage="1" sqref="E7" xr:uid="{00000000-0002-0000-0100-000001000000}">
      <formula1>FundName</formula1>
    </dataValidation>
    <dataValidation type="custom" allowBlank="1" showInputMessage="1" showErrorMessage="1" errorTitle="Error: Package Bids Only!" error="As your bid is not a package bid, no additional project names are required." sqref="F47:F48" xr:uid="{00000000-0002-0000-0100-000002000000}">
      <formula1>K8&lt;&gt;15</formula1>
    </dataValidation>
    <dataValidation allowBlank="1" showInputMessage="1" showErrorMessage="1" errorTitle="Error: Package Bids Only!" error="As your bid is not a package bid, no additional project names are required." sqref="E48" xr:uid="{00000000-0002-0000-0100-000003000000}"/>
    <dataValidation type="custom" allowBlank="1" showInputMessage="1" showErrorMessage="1" errorTitle="Error: Package Bids Only!" error="As your bid is not a package bid, no additional project names are required." sqref="E49" xr:uid="{00000000-0002-0000-0100-000004000000}">
      <formula1>K8&lt;&gt;15</formula1>
    </dataValidation>
    <dataValidation type="custom" allowBlank="1" showInputMessage="1" showErrorMessage="1" errorTitle="Error: Package Bids Only!" error="As your bid is not a package bid, no additional project names are required." sqref="F49:H49" xr:uid="{00000000-0002-0000-0100-000005000000}">
      <formula1>K8&lt;&gt;15</formula1>
    </dataValidation>
    <dataValidation type="custom" allowBlank="1" showInputMessage="1" showErrorMessage="1" errorTitle="Error: Package Bids Only!" error="As your bid is not a package bid, no additional project names are required." sqref="G47:G48" xr:uid="{00000000-0002-0000-0100-000006000000}">
      <formula1>I8&lt;&gt;15</formula1>
    </dataValidation>
    <dataValidation type="custom" allowBlank="1" showInputMessage="1" showErrorMessage="1" errorTitle="Error: Package Bids Only!" error="As your bid is not a package bid, no additional project names are required." sqref="J47:J48 I46:I48 H47:H48" xr:uid="{00000000-0002-0000-0100-000007000000}">
      <formula1>L7&lt;&gt;15</formula1>
    </dataValidation>
    <dataValidation type="custom" allowBlank="1" showInputMessage="1" showErrorMessage="1" errorTitle="Error: Package Bids Only!" error="As your bid is not a package bid, no additional project names are required." sqref="K46:L48" xr:uid="{00000000-0002-0000-0100-000008000000}">
      <formula1>N7&lt;&gt;15</formula1>
    </dataValidation>
    <dataValidation type="custom" allowBlank="1" showInputMessage="1" showErrorMessage="1" errorTitle="Error: Package Bids Only!" error="As your bid is not a package bid, no additional project names are required." sqref="I35:I45" xr:uid="{00000000-0002-0000-0100-000009000000}">
      <formula1>N33&lt;&gt;15</formula1>
    </dataValidation>
    <dataValidation type="custom" allowBlank="1" showInputMessage="1" showErrorMessage="1" errorTitle="Error: Package Bids Only!" error="As your bid is not a package bid, no additional project names are required." sqref="K35:L45" xr:uid="{00000000-0002-0000-0100-00000A000000}">
      <formula1>O33&lt;&gt;15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H27:H46" xr:uid="{00000000-0002-0000-0100-00000B000000}">
      <formula1>3</formula1>
      <formula2>8</formula2>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861"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79"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19" id="{00000000-000E-0000-0200-000002000000}">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G2</xm:sqref>
        </x14:conditionalFormatting>
        <x14:conditionalFormatting xmlns:xm="http://schemas.microsoft.com/office/excel/2006/main">
          <x14:cfRule type="iconSet" priority="6"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H2</xm:sqref>
        </x14:conditionalFormatting>
        <x14:conditionalFormatting xmlns:xm="http://schemas.microsoft.com/office/excel/2006/main">
          <x14:cfRule type="expression" priority="2702" id="{76FBF098-B215-44A6-8AD2-88F9BB908303}">
            <xm:f>$G27='Data validation'!$L$6</xm:f>
            <x14:dxf>
              <fill>
                <patternFill>
                  <bgColor theme="0" tint="-0.24994659260841701"/>
                </patternFill>
              </fill>
            </x14:dxf>
          </x14:cfRule>
          <xm:sqref>H27:I46</xm:sqref>
        </x14:conditionalFormatting>
        <x14:conditionalFormatting xmlns:xm="http://schemas.microsoft.com/office/excel/2006/main">
          <x14:cfRule type="expression" priority="2700" id="{3AFCD287-280C-46D8-BE4F-4E6F22214D77}">
            <xm:f>$G27='Data validation'!$L$4</xm:f>
            <x14:dxf>
              <fill>
                <patternFill>
                  <bgColor theme="0" tint="-0.24994659260841701"/>
                </patternFill>
              </fill>
            </x14:dxf>
          </x14:cfRule>
          <xm:sqref>H27:L46</xm:sqref>
        </x14:conditionalFormatting>
        <x14:conditionalFormatting xmlns:xm="http://schemas.microsoft.com/office/excel/2006/main">
          <x14:cfRule type="expression" priority="2701" id="{2BC2AEAC-D21A-4A0E-80FF-912D66C9F11F}">
            <xm:f>$G27='Data validation'!$L$5</xm:f>
            <x14:dxf>
              <fill>
                <patternFill>
                  <bgColor theme="0" tint="-0.24994659260841701"/>
                </patternFill>
              </fill>
            </x14:dxf>
          </x14:cfRule>
          <xm:sqref>J27:L46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C000000}">
          <x14:formula1>
            <xm:f>'Data validation'!$L$4:$L$6</xm:f>
          </x14:formula1>
          <xm:sqref>G27:G46</xm:sqref>
        </x14:dataValidation>
        <x14:dataValidation type="list" allowBlank="1" showInputMessage="1" showErrorMessage="1" errorTitle="Error: Package Bids Only!" error="As your bid is not a package bid, no additional project names are required." xr:uid="{00000000-0002-0000-0100-00000D000000}">
          <x14:formula1>
            <xm:f>'Data validation'!$B$4:$B$6</xm:f>
          </x14:formula1>
          <xm:sqref>E47</xm:sqref>
        </x14:dataValidation>
        <x14:dataValidation type="list" allowBlank="1" showInputMessage="1" showErrorMessage="1" xr:uid="{00000000-0002-0000-0100-00000E000000}">
          <x14:formula1>
            <xm:f>'Data validation'!$B$4:$B$6</xm:f>
          </x14:formula1>
          <xm:sqref>J27:J46</xm:sqref>
        </x14:dataValidation>
        <x14:dataValidation type="list" allowBlank="1" showInputMessage="1" showErrorMessage="1" xr:uid="{00000000-0002-0000-0100-00000F000000}">
          <x14:formula1>
            <xm:f>'Data validation'!$J$4:$J$10</xm:f>
          </x14:formula1>
          <xm:sqref>F27:F46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tabColor theme="9"/>
  </sheetPr>
  <dimension ref="A1:V41"/>
  <sheetViews>
    <sheetView showGridLines="0" topLeftCell="B18" zoomScale="60" zoomScaleNormal="60" workbookViewId="0">
      <selection activeCell="D23" sqref="D23"/>
    </sheetView>
  </sheetViews>
  <sheetFormatPr defaultRowHeight="15"/>
  <cols>
    <col min="1" max="1" width="10.42578125" customWidth="1"/>
    <col min="2" max="2" width="11.5703125" customWidth="1"/>
    <col min="3" max="3" width="75.42578125" customWidth="1"/>
    <col min="4" max="4" width="28.5703125" customWidth="1"/>
    <col min="5" max="5" width="29.42578125" customWidth="1"/>
    <col min="6" max="9" width="26.42578125" customWidth="1"/>
    <col min="10" max="12" width="13.42578125" customWidth="1"/>
    <col min="13" max="14" width="55" customWidth="1"/>
    <col min="15" max="15" width="33.42578125" customWidth="1"/>
    <col min="16" max="16" width="13.42578125" customWidth="1"/>
    <col min="17" max="17" width="60.5703125" customWidth="1"/>
    <col min="18" max="18" width="10.5703125" customWidth="1"/>
    <col min="19" max="19" width="60.5703125" customWidth="1"/>
    <col min="20" max="20" width="10.5703125" customWidth="1"/>
    <col min="21" max="21" width="60.5703125" customWidth="1"/>
    <col min="22" max="22" width="10.5703125" customWidth="1"/>
  </cols>
  <sheetData>
    <row r="1" spans="1:17" ht="15.75" thickBot="1"/>
    <row r="2" spans="1:17" ht="20.25" customHeight="1" thickBot="1">
      <c r="B2" s="652" t="s">
        <v>111</v>
      </c>
      <c r="C2" s="653"/>
      <c r="D2" s="653"/>
      <c r="E2" s="653"/>
      <c r="F2" s="653"/>
      <c r="G2" s="653"/>
      <c r="H2" s="653"/>
      <c r="I2" s="653"/>
      <c r="J2" s="653"/>
      <c r="K2" s="653"/>
      <c r="L2" s="653"/>
      <c r="M2" s="126"/>
      <c r="N2" s="185"/>
      <c r="O2" s="623"/>
      <c r="P2" s="651"/>
    </row>
    <row r="3" spans="1:17" ht="82.5" customHeight="1" thickBot="1">
      <c r="B3" s="634" t="s">
        <v>112</v>
      </c>
      <c r="C3" s="635"/>
      <c r="D3" s="635"/>
      <c r="E3" s="635"/>
      <c r="F3" s="635"/>
      <c r="G3" s="635"/>
      <c r="H3" s="635"/>
      <c r="I3" s="635"/>
      <c r="J3" s="635"/>
      <c r="K3" s="635"/>
      <c r="L3" s="635"/>
      <c r="M3" s="635"/>
      <c r="N3" s="636"/>
      <c r="O3" s="507"/>
      <c r="P3" s="182"/>
      <c r="Q3" s="183"/>
    </row>
    <row r="4" spans="1:17">
      <c r="B4" s="9"/>
      <c r="C4" s="9"/>
      <c r="D4" s="9"/>
      <c r="E4" s="9"/>
      <c r="K4" s="184"/>
      <c r="L4" s="184"/>
      <c r="M4" s="184"/>
      <c r="N4" s="184"/>
      <c r="O4" s="184"/>
      <c r="P4" s="184"/>
      <c r="Q4" s="183"/>
    </row>
    <row r="5" spans="1:17" ht="18" customHeight="1">
      <c r="B5" s="654" t="s">
        <v>113</v>
      </c>
      <c r="C5" s="654"/>
      <c r="D5" s="654"/>
      <c r="E5" s="654"/>
      <c r="F5" s="654"/>
      <c r="G5" s="654"/>
      <c r="H5" s="654"/>
      <c r="I5" s="654"/>
      <c r="J5" s="654"/>
    </row>
    <row r="6" spans="1:17" ht="16.5" thickBot="1">
      <c r="A6" s="59"/>
      <c r="B6" s="129"/>
      <c r="C6" s="130"/>
      <c r="D6" s="130"/>
      <c r="E6" s="578"/>
    </row>
    <row r="7" spans="1:17" ht="80.099999999999994" customHeight="1">
      <c r="A7" s="59"/>
      <c r="B7" s="565" t="s">
        <v>31</v>
      </c>
      <c r="C7" s="568" t="s">
        <v>114</v>
      </c>
      <c r="D7" s="657" t="s">
        <v>115</v>
      </c>
      <c r="E7" s="657"/>
      <c r="F7" s="657"/>
      <c r="G7" s="657"/>
      <c r="H7" s="657"/>
      <c r="I7" s="657"/>
      <c r="J7" s="657"/>
      <c r="K7" s="657"/>
      <c r="L7" s="657"/>
      <c r="M7" s="657"/>
      <c r="N7" s="658"/>
    </row>
    <row r="8" spans="1:17" ht="80.099999999999994" customHeight="1">
      <c r="A8" s="59"/>
      <c r="B8" s="566" t="s">
        <v>35</v>
      </c>
      <c r="C8" s="569" t="s">
        <v>116</v>
      </c>
      <c r="D8" s="659" t="s">
        <v>117</v>
      </c>
      <c r="E8" s="659"/>
      <c r="F8" s="659"/>
      <c r="G8" s="659"/>
      <c r="H8" s="659"/>
      <c r="I8" s="659"/>
      <c r="J8" s="659"/>
      <c r="K8" s="659"/>
      <c r="L8" s="659"/>
      <c r="M8" s="659"/>
      <c r="N8" s="660"/>
    </row>
    <row r="9" spans="1:17" ht="80.099999999999994" customHeight="1">
      <c r="A9" s="59"/>
      <c r="B9" s="566" t="s">
        <v>38</v>
      </c>
      <c r="C9" s="569" t="s">
        <v>118</v>
      </c>
      <c r="D9" s="659" t="s">
        <v>119</v>
      </c>
      <c r="E9" s="659"/>
      <c r="F9" s="659"/>
      <c r="G9" s="659"/>
      <c r="H9" s="659"/>
      <c r="I9" s="659"/>
      <c r="J9" s="659"/>
      <c r="K9" s="659"/>
      <c r="L9" s="659"/>
      <c r="M9" s="659"/>
      <c r="N9" s="660"/>
    </row>
    <row r="10" spans="1:17" ht="80.099999999999994" customHeight="1">
      <c r="A10" s="59"/>
      <c r="B10" s="566" t="s">
        <v>41</v>
      </c>
      <c r="C10" s="569" t="s">
        <v>120</v>
      </c>
      <c r="D10" s="659" t="s">
        <v>121</v>
      </c>
      <c r="E10" s="659"/>
      <c r="F10" s="659"/>
      <c r="G10" s="659"/>
      <c r="H10" s="659"/>
      <c r="I10" s="659"/>
      <c r="J10" s="659"/>
      <c r="K10" s="659"/>
      <c r="L10" s="659"/>
      <c r="M10" s="659"/>
      <c r="N10" s="660"/>
    </row>
    <row r="11" spans="1:17" ht="80.099999999999994" customHeight="1">
      <c r="A11" s="59"/>
      <c r="B11" s="566" t="s">
        <v>49</v>
      </c>
      <c r="C11" s="569" t="s">
        <v>122</v>
      </c>
      <c r="D11" s="659" t="s">
        <v>123</v>
      </c>
      <c r="E11" s="659"/>
      <c r="F11" s="659"/>
      <c r="G11" s="659"/>
      <c r="H11" s="659"/>
      <c r="I11" s="659"/>
      <c r="J11" s="659"/>
      <c r="K11" s="659"/>
      <c r="L11" s="659"/>
      <c r="M11" s="659"/>
      <c r="N11" s="660"/>
    </row>
    <row r="12" spans="1:17" ht="80.099999999999994" customHeight="1">
      <c r="A12" s="59"/>
      <c r="B12" s="566" t="s">
        <v>54</v>
      </c>
      <c r="C12" s="569" t="s">
        <v>124</v>
      </c>
      <c r="D12" s="661" t="s">
        <v>125</v>
      </c>
      <c r="E12" s="661"/>
      <c r="F12" s="661"/>
      <c r="G12" s="661"/>
      <c r="H12" s="661"/>
      <c r="I12" s="661"/>
      <c r="J12" s="661"/>
      <c r="K12" s="661"/>
      <c r="L12" s="661"/>
      <c r="M12" s="661"/>
      <c r="N12" s="662"/>
    </row>
    <row r="13" spans="1:17" ht="80.099999999999994" customHeight="1" thickBot="1">
      <c r="A13" s="59"/>
      <c r="B13" s="567" t="s">
        <v>59</v>
      </c>
      <c r="C13" s="570" t="s">
        <v>126</v>
      </c>
      <c r="D13" s="663" t="s">
        <v>127</v>
      </c>
      <c r="E13" s="663"/>
      <c r="F13" s="663"/>
      <c r="G13" s="663"/>
      <c r="H13" s="663"/>
      <c r="I13" s="663"/>
      <c r="J13" s="663"/>
      <c r="K13" s="663"/>
      <c r="L13" s="663"/>
      <c r="M13" s="663"/>
      <c r="N13" s="664"/>
    </row>
    <row r="16" spans="1:17" ht="18.75" customHeight="1">
      <c r="B16" s="654" t="s">
        <v>128</v>
      </c>
      <c r="C16" s="654"/>
      <c r="D16" s="654"/>
      <c r="E16" s="654"/>
      <c r="F16" s="654"/>
      <c r="G16" s="654"/>
      <c r="H16" s="654"/>
      <c r="I16" s="654"/>
      <c r="J16" s="654"/>
      <c r="K16" s="654"/>
      <c r="L16" s="654"/>
      <c r="M16" s="654"/>
      <c r="N16" s="654"/>
      <c r="O16" s="654"/>
    </row>
    <row r="18" spans="1:22" ht="49.5" customHeight="1" thickBot="1">
      <c r="J18" s="655" t="s">
        <v>129</v>
      </c>
      <c r="K18" s="656"/>
      <c r="L18" s="656"/>
    </row>
    <row r="19" spans="1:22" ht="58.35" customHeight="1" thickBot="1">
      <c r="B19" s="222"/>
      <c r="C19" s="499" t="s">
        <v>65</v>
      </c>
      <c r="D19" s="499" t="s">
        <v>130</v>
      </c>
      <c r="E19" s="499" t="s">
        <v>131</v>
      </c>
      <c r="F19" s="499" t="s">
        <v>132</v>
      </c>
      <c r="G19" s="499" t="s">
        <v>133</v>
      </c>
      <c r="H19" s="499" t="s">
        <v>134</v>
      </c>
      <c r="I19" s="499" t="s">
        <v>135</v>
      </c>
      <c r="J19" s="499" t="s">
        <v>136</v>
      </c>
      <c r="K19" s="499" t="s">
        <v>137</v>
      </c>
      <c r="L19" s="499" t="s">
        <v>138</v>
      </c>
      <c r="M19" s="499" t="s">
        <v>139</v>
      </c>
      <c r="N19" s="499" t="s">
        <v>140</v>
      </c>
      <c r="O19" s="500" t="s">
        <v>141</v>
      </c>
      <c r="P19" s="508"/>
      <c r="Q19" s="648" t="s">
        <v>142</v>
      </c>
      <c r="R19" s="649"/>
      <c r="S19" s="649"/>
      <c r="T19" s="649"/>
      <c r="U19" s="649"/>
      <c r="V19" s="650"/>
    </row>
    <row r="20" spans="1:22" ht="43.5" customHeight="1">
      <c r="A20" s="59"/>
      <c r="B20" s="580" t="s">
        <v>75</v>
      </c>
      <c r="C20" s="220" t="str">
        <f>IF(ISBLANK('2 - Project Admin'!E27),"n/a",'2 - Project Admin'!E27)</f>
        <v>The Community Skills and Enterprise Project</v>
      </c>
      <c r="D20" s="542">
        <v>44531</v>
      </c>
      <c r="E20" s="542">
        <v>46082</v>
      </c>
      <c r="F20" s="543" t="s">
        <v>143</v>
      </c>
      <c r="G20" s="543" t="s">
        <v>144</v>
      </c>
      <c r="H20" s="543" t="s">
        <v>145</v>
      </c>
      <c r="I20" s="544" t="s">
        <v>146</v>
      </c>
      <c r="J20" s="545">
        <v>3</v>
      </c>
      <c r="K20" s="545">
        <v>1</v>
      </c>
      <c r="L20" s="545">
        <v>2</v>
      </c>
      <c r="M20" s="546" t="s">
        <v>147</v>
      </c>
      <c r="N20" s="546" t="s">
        <v>148</v>
      </c>
      <c r="O20" s="547">
        <v>45627</v>
      </c>
      <c r="P20" s="508"/>
      <c r="Q20" s="95" t="s">
        <v>149</v>
      </c>
      <c r="R20" s="96" t="s">
        <v>150</v>
      </c>
      <c r="S20" s="97" t="s">
        <v>151</v>
      </c>
      <c r="T20" s="96" t="s">
        <v>150</v>
      </c>
      <c r="U20" s="97" t="s">
        <v>152</v>
      </c>
      <c r="V20" s="96" t="s">
        <v>150</v>
      </c>
    </row>
    <row r="21" spans="1:22" ht="76.5">
      <c r="A21" s="59"/>
      <c r="B21" s="580" t="s">
        <v>153</v>
      </c>
      <c r="C21" s="220" t="str">
        <f>IF(ISBLANK('2 - Project Admin'!E28),"n/a",'2 - Project Admin'!E28)</f>
        <v>Severn Centre for Health and Wellbeing</v>
      </c>
      <c r="D21" s="542">
        <v>44531</v>
      </c>
      <c r="E21" s="542">
        <v>46082</v>
      </c>
      <c r="F21" s="543" t="s">
        <v>143</v>
      </c>
      <c r="G21" s="543" t="s">
        <v>154</v>
      </c>
      <c r="H21" s="543" t="s">
        <v>155</v>
      </c>
      <c r="I21" s="544" t="s">
        <v>156</v>
      </c>
      <c r="J21" s="545">
        <v>3</v>
      </c>
      <c r="K21" s="545">
        <v>2</v>
      </c>
      <c r="L21" s="545">
        <v>2</v>
      </c>
      <c r="M21" s="546" t="s">
        <v>157</v>
      </c>
      <c r="N21" s="546" t="s">
        <v>148</v>
      </c>
      <c r="O21" s="547">
        <v>45627</v>
      </c>
      <c r="P21" s="508"/>
      <c r="Q21" s="186" t="s">
        <v>158</v>
      </c>
      <c r="R21" s="169">
        <v>5</v>
      </c>
      <c r="S21" s="189" t="s">
        <v>159</v>
      </c>
      <c r="T21" s="169">
        <v>5</v>
      </c>
      <c r="U21" s="189" t="s">
        <v>160</v>
      </c>
      <c r="V21" s="169">
        <v>5</v>
      </c>
    </row>
    <row r="22" spans="1:22" ht="46.5">
      <c r="A22" s="59"/>
      <c r="B22" s="580" t="s">
        <v>161</v>
      </c>
      <c r="C22" s="220" t="str">
        <f>IF(ISBLANK('2 - Project Admin'!E29),"n/a",'2 - Project Admin'!E29)</f>
        <v>The Shrub Hill Regeneration Project</v>
      </c>
      <c r="D22" s="542">
        <v>44531</v>
      </c>
      <c r="E22" s="542">
        <v>46082</v>
      </c>
      <c r="F22" s="543" t="s">
        <v>162</v>
      </c>
      <c r="G22" s="543" t="s">
        <v>163</v>
      </c>
      <c r="H22" s="543" t="s">
        <v>164</v>
      </c>
      <c r="I22" s="544" t="s">
        <v>165</v>
      </c>
      <c r="J22" s="545">
        <v>3</v>
      </c>
      <c r="K22" s="545">
        <v>3</v>
      </c>
      <c r="L22" s="545">
        <v>3</v>
      </c>
      <c r="M22" s="546" t="s">
        <v>166</v>
      </c>
      <c r="N22" s="546" t="s">
        <v>167</v>
      </c>
      <c r="O22" s="547">
        <v>45627</v>
      </c>
      <c r="P22" s="508"/>
      <c r="Q22" s="187" t="s">
        <v>168</v>
      </c>
      <c r="R22" s="170">
        <v>4</v>
      </c>
      <c r="S22" s="190" t="s">
        <v>169</v>
      </c>
      <c r="T22" s="170">
        <v>4</v>
      </c>
      <c r="U22" s="190" t="s">
        <v>170</v>
      </c>
      <c r="V22" s="170">
        <v>4</v>
      </c>
    </row>
    <row r="23" spans="1:22" ht="45.75">
      <c r="A23" s="59"/>
      <c r="B23" s="580" t="s">
        <v>171</v>
      </c>
      <c r="C23" s="220" t="str">
        <f>IF(ISBLANK('2 - Project Admin'!E30),"n/a",'2 - Project Admin'!E30)</f>
        <v xml:space="preserve">Heritage and Riverside Project </v>
      </c>
      <c r="D23" s="542">
        <v>44531</v>
      </c>
      <c r="E23" s="542">
        <v>46082</v>
      </c>
      <c r="F23" s="543" t="s">
        <v>143</v>
      </c>
      <c r="G23" s="543" t="s">
        <v>172</v>
      </c>
      <c r="H23" s="543" t="s">
        <v>173</v>
      </c>
      <c r="I23" s="544" t="s">
        <v>174</v>
      </c>
      <c r="J23" s="545">
        <v>3</v>
      </c>
      <c r="K23" s="545">
        <v>2</v>
      </c>
      <c r="L23" s="545">
        <v>2</v>
      </c>
      <c r="M23" s="546" t="s">
        <v>175</v>
      </c>
      <c r="N23" s="546" t="s">
        <v>176</v>
      </c>
      <c r="O23" s="547">
        <v>45627</v>
      </c>
      <c r="P23" s="508"/>
      <c r="Q23" s="186" t="s">
        <v>177</v>
      </c>
      <c r="R23" s="171">
        <v>3</v>
      </c>
      <c r="S23" s="189" t="s">
        <v>178</v>
      </c>
      <c r="T23" s="171">
        <v>3</v>
      </c>
      <c r="U23" s="189" t="s">
        <v>179</v>
      </c>
      <c r="V23" s="171">
        <v>3</v>
      </c>
    </row>
    <row r="24" spans="1:22" ht="45">
      <c r="A24" s="59"/>
      <c r="B24" s="580" t="s">
        <v>180</v>
      </c>
      <c r="C24" s="220" t="str">
        <f>IF(ISBLANK('2 - Project Admin'!E31),"n/a",'2 - Project Admin'!E31)</f>
        <v>Active Travel</v>
      </c>
      <c r="D24" s="542">
        <v>44531</v>
      </c>
      <c r="E24" s="542">
        <v>46082</v>
      </c>
      <c r="F24" s="543" t="s">
        <v>143</v>
      </c>
      <c r="G24" s="543" t="s">
        <v>181</v>
      </c>
      <c r="H24" s="543" t="s">
        <v>173</v>
      </c>
      <c r="I24" s="544" t="s">
        <v>174</v>
      </c>
      <c r="J24" s="545">
        <v>3</v>
      </c>
      <c r="K24" s="545">
        <v>2</v>
      </c>
      <c r="L24" s="545">
        <v>2</v>
      </c>
      <c r="M24" s="546" t="s">
        <v>182</v>
      </c>
      <c r="N24" s="546" t="s">
        <v>176</v>
      </c>
      <c r="O24" s="547">
        <v>45627</v>
      </c>
      <c r="P24" s="508"/>
      <c r="Q24" s="186" t="s">
        <v>183</v>
      </c>
      <c r="R24" s="172">
        <v>2</v>
      </c>
      <c r="S24" s="189" t="s">
        <v>184</v>
      </c>
      <c r="T24" s="172">
        <v>2</v>
      </c>
      <c r="U24" s="189" t="s">
        <v>185</v>
      </c>
      <c r="V24" s="172">
        <v>2</v>
      </c>
    </row>
    <row r="25" spans="1:22" ht="46.5" thickBot="1">
      <c r="A25" s="59"/>
      <c r="B25" s="580" t="s">
        <v>186</v>
      </c>
      <c r="C25" s="220" t="str">
        <f>IF(ISBLANK('2 - Project Admin'!E32),"n/a",'2 - Project Admin'!E32)</f>
        <v/>
      </c>
      <c r="D25" s="542"/>
      <c r="E25" s="542"/>
      <c r="F25" s="543" t="s">
        <v>90</v>
      </c>
      <c r="G25" s="543" t="s">
        <v>90</v>
      </c>
      <c r="H25" s="543" t="s">
        <v>90</v>
      </c>
      <c r="I25" s="544" t="s">
        <v>90</v>
      </c>
      <c r="J25" s="545" t="s">
        <v>90</v>
      </c>
      <c r="K25" s="545" t="s">
        <v>90</v>
      </c>
      <c r="L25" s="545" t="s">
        <v>90</v>
      </c>
      <c r="M25" s="546"/>
      <c r="N25" s="546"/>
      <c r="O25" s="547"/>
      <c r="P25" s="508"/>
      <c r="Q25" s="188" t="s">
        <v>187</v>
      </c>
      <c r="R25" s="173">
        <v>1</v>
      </c>
      <c r="S25" s="191" t="s">
        <v>188</v>
      </c>
      <c r="T25" s="173">
        <v>1</v>
      </c>
      <c r="U25" s="188" t="s">
        <v>189</v>
      </c>
      <c r="V25" s="173">
        <v>1</v>
      </c>
    </row>
    <row r="26" spans="1:22" ht="31.5" customHeight="1">
      <c r="A26" s="59"/>
      <c r="B26" s="580" t="s">
        <v>190</v>
      </c>
      <c r="C26" s="220" t="str">
        <f>IF(ISBLANK('2 - Project Admin'!E33),"n/a",'2 - Project Admin'!E33)</f>
        <v/>
      </c>
      <c r="D26" s="542"/>
      <c r="E26" s="542"/>
      <c r="F26" s="543" t="s">
        <v>90</v>
      </c>
      <c r="G26" s="543" t="s">
        <v>90</v>
      </c>
      <c r="H26" s="543" t="s">
        <v>90</v>
      </c>
      <c r="I26" s="544" t="s">
        <v>90</v>
      </c>
      <c r="J26" s="545" t="s">
        <v>90</v>
      </c>
      <c r="K26" s="545" t="s">
        <v>90</v>
      </c>
      <c r="L26" s="545" t="s">
        <v>90</v>
      </c>
      <c r="M26" s="546"/>
      <c r="N26" s="546"/>
      <c r="O26" s="547"/>
      <c r="P26" s="508"/>
    </row>
    <row r="27" spans="1:22" ht="31.5" customHeight="1">
      <c r="A27" s="59"/>
      <c r="B27" s="580" t="s">
        <v>191</v>
      </c>
      <c r="C27" s="220" t="str">
        <f>IF(ISBLANK('2 - Project Admin'!E34),"n/a",'2 - Project Admin'!E34)</f>
        <v/>
      </c>
      <c r="D27" s="542"/>
      <c r="E27" s="542"/>
      <c r="F27" s="543" t="s">
        <v>90</v>
      </c>
      <c r="G27" s="543" t="s">
        <v>90</v>
      </c>
      <c r="H27" s="543" t="s">
        <v>90</v>
      </c>
      <c r="I27" s="544" t="s">
        <v>90</v>
      </c>
      <c r="J27" s="545" t="s">
        <v>90</v>
      </c>
      <c r="K27" s="545" t="s">
        <v>90</v>
      </c>
      <c r="L27" s="545" t="s">
        <v>90</v>
      </c>
      <c r="M27" s="546"/>
      <c r="N27" s="546"/>
      <c r="O27" s="547"/>
      <c r="P27" s="508"/>
    </row>
    <row r="28" spans="1:22" ht="31.5" customHeight="1">
      <c r="A28" s="59"/>
      <c r="B28" s="580" t="s">
        <v>192</v>
      </c>
      <c r="C28" s="220" t="str">
        <f>IF(ISBLANK('2 - Project Admin'!E35),"n/a",'2 - Project Admin'!E35)</f>
        <v/>
      </c>
      <c r="D28" s="542"/>
      <c r="E28" s="542"/>
      <c r="F28" s="543" t="s">
        <v>90</v>
      </c>
      <c r="G28" s="543" t="s">
        <v>90</v>
      </c>
      <c r="H28" s="543" t="s">
        <v>90</v>
      </c>
      <c r="I28" s="544" t="s">
        <v>90</v>
      </c>
      <c r="J28" s="545" t="s">
        <v>90</v>
      </c>
      <c r="K28" s="545" t="s">
        <v>90</v>
      </c>
      <c r="L28" s="545" t="s">
        <v>90</v>
      </c>
      <c r="M28" s="546"/>
      <c r="N28" s="546"/>
      <c r="O28" s="547"/>
      <c r="P28" s="508"/>
    </row>
    <row r="29" spans="1:22" ht="31.5" customHeight="1">
      <c r="A29" s="59"/>
      <c r="B29" s="580" t="s">
        <v>193</v>
      </c>
      <c r="C29" s="220" t="str">
        <f>IF(ISBLANK('2 - Project Admin'!E36),"n/a",'2 - Project Admin'!E36)</f>
        <v/>
      </c>
      <c r="D29" s="542"/>
      <c r="E29" s="542"/>
      <c r="F29" s="543" t="s">
        <v>90</v>
      </c>
      <c r="G29" s="543" t="s">
        <v>90</v>
      </c>
      <c r="H29" s="543" t="s">
        <v>90</v>
      </c>
      <c r="I29" s="544" t="s">
        <v>90</v>
      </c>
      <c r="J29" s="545" t="s">
        <v>90</v>
      </c>
      <c r="K29" s="545" t="s">
        <v>90</v>
      </c>
      <c r="L29" s="545" t="s">
        <v>90</v>
      </c>
      <c r="M29" s="546"/>
      <c r="N29" s="546"/>
      <c r="O29" s="547"/>
      <c r="P29" s="508"/>
    </row>
    <row r="30" spans="1:22" ht="31.5" customHeight="1">
      <c r="A30" s="59"/>
      <c r="B30" s="580" t="s">
        <v>194</v>
      </c>
      <c r="C30" s="220" t="str">
        <f>IF(ISBLANK('2 - Project Admin'!E37),"n/a",'2 - Project Admin'!E37)</f>
        <v/>
      </c>
      <c r="D30" s="542"/>
      <c r="E30" s="542"/>
      <c r="F30" s="543" t="s">
        <v>90</v>
      </c>
      <c r="G30" s="543" t="s">
        <v>90</v>
      </c>
      <c r="H30" s="543" t="s">
        <v>90</v>
      </c>
      <c r="I30" s="544" t="s">
        <v>90</v>
      </c>
      <c r="J30" s="545" t="s">
        <v>90</v>
      </c>
      <c r="K30" s="545" t="s">
        <v>90</v>
      </c>
      <c r="L30" s="545" t="s">
        <v>90</v>
      </c>
      <c r="M30" s="546"/>
      <c r="N30" s="546"/>
      <c r="O30" s="547"/>
      <c r="P30" s="508"/>
    </row>
    <row r="31" spans="1:22" ht="31.5" customHeight="1">
      <c r="A31" s="59"/>
      <c r="B31" s="580" t="s">
        <v>195</v>
      </c>
      <c r="C31" s="220" t="str">
        <f>IF(ISBLANK('2 - Project Admin'!E38),"n/a",'2 - Project Admin'!E38)</f>
        <v/>
      </c>
      <c r="D31" s="542"/>
      <c r="E31" s="542"/>
      <c r="F31" s="543" t="s">
        <v>90</v>
      </c>
      <c r="G31" s="543" t="s">
        <v>90</v>
      </c>
      <c r="H31" s="543" t="s">
        <v>90</v>
      </c>
      <c r="I31" s="544" t="s">
        <v>90</v>
      </c>
      <c r="J31" s="545" t="s">
        <v>90</v>
      </c>
      <c r="K31" s="545" t="s">
        <v>90</v>
      </c>
      <c r="L31" s="545" t="s">
        <v>90</v>
      </c>
      <c r="M31" s="546"/>
      <c r="N31" s="546"/>
      <c r="O31" s="547"/>
      <c r="P31" s="508"/>
    </row>
    <row r="32" spans="1:22" ht="31.5" customHeight="1">
      <c r="A32" s="59"/>
      <c r="B32" s="580" t="s">
        <v>196</v>
      </c>
      <c r="C32" s="220" t="str">
        <f>IF(ISBLANK('2 - Project Admin'!E39),"n/a",'2 - Project Admin'!E39)</f>
        <v/>
      </c>
      <c r="D32" s="542"/>
      <c r="E32" s="542"/>
      <c r="F32" s="543" t="s">
        <v>90</v>
      </c>
      <c r="G32" s="543" t="s">
        <v>90</v>
      </c>
      <c r="H32" s="543" t="s">
        <v>90</v>
      </c>
      <c r="I32" s="544" t="s">
        <v>90</v>
      </c>
      <c r="J32" s="545" t="s">
        <v>90</v>
      </c>
      <c r="K32" s="545" t="s">
        <v>90</v>
      </c>
      <c r="L32" s="545" t="s">
        <v>90</v>
      </c>
      <c r="M32" s="546"/>
      <c r="N32" s="546"/>
      <c r="O32" s="547"/>
      <c r="P32" s="508"/>
    </row>
    <row r="33" spans="1:22" ht="31.5" customHeight="1">
      <c r="A33" s="59"/>
      <c r="B33" s="580" t="s">
        <v>197</v>
      </c>
      <c r="C33" s="220" t="str">
        <f>IF(ISBLANK('2 - Project Admin'!E40),"n/a",'2 - Project Admin'!E40)</f>
        <v/>
      </c>
      <c r="D33" s="542"/>
      <c r="E33" s="542"/>
      <c r="F33" s="543" t="s">
        <v>90</v>
      </c>
      <c r="G33" s="543" t="s">
        <v>90</v>
      </c>
      <c r="H33" s="543" t="s">
        <v>90</v>
      </c>
      <c r="I33" s="544" t="s">
        <v>90</v>
      </c>
      <c r="J33" s="545" t="s">
        <v>90</v>
      </c>
      <c r="K33" s="545" t="s">
        <v>90</v>
      </c>
      <c r="L33" s="545" t="s">
        <v>90</v>
      </c>
      <c r="M33" s="546"/>
      <c r="N33" s="546"/>
      <c r="O33" s="547"/>
      <c r="P33" s="508"/>
    </row>
    <row r="34" spans="1:22" ht="31.5" customHeight="1">
      <c r="A34" s="59"/>
      <c r="B34" s="580" t="s">
        <v>198</v>
      </c>
      <c r="C34" s="220" t="str">
        <f>IF(ISBLANK('2 - Project Admin'!E41),"n/a",'2 - Project Admin'!E41)</f>
        <v/>
      </c>
      <c r="D34" s="542"/>
      <c r="E34" s="542"/>
      <c r="F34" s="543" t="s">
        <v>90</v>
      </c>
      <c r="G34" s="543" t="s">
        <v>90</v>
      </c>
      <c r="H34" s="543" t="s">
        <v>90</v>
      </c>
      <c r="I34" s="544" t="s">
        <v>90</v>
      </c>
      <c r="J34" s="545" t="s">
        <v>90</v>
      </c>
      <c r="K34" s="545" t="s">
        <v>90</v>
      </c>
      <c r="L34" s="545" t="s">
        <v>90</v>
      </c>
      <c r="M34" s="546"/>
      <c r="N34" s="546"/>
      <c r="O34" s="547"/>
      <c r="P34" s="508"/>
    </row>
    <row r="35" spans="1:22" ht="31.5" customHeight="1">
      <c r="A35" s="59"/>
      <c r="B35" s="580" t="s">
        <v>199</v>
      </c>
      <c r="C35" s="220" t="str">
        <f>IF(ISBLANK('2 - Project Admin'!E42),"n/a",'2 - Project Admin'!E42)</f>
        <v/>
      </c>
      <c r="D35" s="542"/>
      <c r="E35" s="542"/>
      <c r="F35" s="543" t="s">
        <v>90</v>
      </c>
      <c r="G35" s="543" t="s">
        <v>90</v>
      </c>
      <c r="H35" s="543" t="s">
        <v>90</v>
      </c>
      <c r="I35" s="544" t="s">
        <v>90</v>
      </c>
      <c r="J35" s="545" t="s">
        <v>90</v>
      </c>
      <c r="K35" s="545" t="s">
        <v>90</v>
      </c>
      <c r="L35" s="545" t="s">
        <v>90</v>
      </c>
      <c r="M35" s="546"/>
      <c r="N35" s="546"/>
      <c r="O35" s="547"/>
      <c r="P35" s="508"/>
    </row>
    <row r="36" spans="1:22" ht="31.5" customHeight="1">
      <c r="A36" s="59"/>
      <c r="B36" s="580" t="s">
        <v>200</v>
      </c>
      <c r="C36" s="220" t="str">
        <f>IF(ISBLANK('2 - Project Admin'!E43),"n/a",'2 - Project Admin'!E43)</f>
        <v/>
      </c>
      <c r="D36" s="542"/>
      <c r="E36" s="542"/>
      <c r="F36" s="543" t="s">
        <v>90</v>
      </c>
      <c r="G36" s="543" t="s">
        <v>90</v>
      </c>
      <c r="H36" s="543" t="s">
        <v>90</v>
      </c>
      <c r="I36" s="544" t="s">
        <v>90</v>
      </c>
      <c r="J36" s="545" t="s">
        <v>90</v>
      </c>
      <c r="K36" s="545" t="s">
        <v>90</v>
      </c>
      <c r="L36" s="545" t="s">
        <v>90</v>
      </c>
      <c r="M36" s="546"/>
      <c r="N36" s="546"/>
      <c r="O36" s="547"/>
      <c r="P36" s="508"/>
    </row>
    <row r="37" spans="1:22" ht="31.5" customHeight="1">
      <c r="A37" s="59"/>
      <c r="B37" s="580" t="s">
        <v>201</v>
      </c>
      <c r="C37" s="220" t="str">
        <f>IF(ISBLANK('2 - Project Admin'!E44),"n/a",'2 - Project Admin'!E44)</f>
        <v/>
      </c>
      <c r="D37" s="542"/>
      <c r="E37" s="542"/>
      <c r="F37" s="543" t="s">
        <v>90</v>
      </c>
      <c r="G37" s="543" t="s">
        <v>90</v>
      </c>
      <c r="H37" s="543" t="s">
        <v>90</v>
      </c>
      <c r="I37" s="544" t="s">
        <v>90</v>
      </c>
      <c r="J37" s="545" t="s">
        <v>90</v>
      </c>
      <c r="K37" s="545" t="s">
        <v>90</v>
      </c>
      <c r="L37" s="545" t="s">
        <v>90</v>
      </c>
      <c r="M37" s="546"/>
      <c r="N37" s="546"/>
      <c r="O37" s="547"/>
      <c r="P37" s="508"/>
    </row>
    <row r="38" spans="1:22" ht="31.5" customHeight="1">
      <c r="A38" s="59"/>
      <c r="B38" s="580" t="s">
        <v>202</v>
      </c>
      <c r="C38" s="220" t="str">
        <f>IF(ISBLANK('2 - Project Admin'!E45),"n/a",'2 - Project Admin'!E45)</f>
        <v/>
      </c>
      <c r="D38" s="542"/>
      <c r="E38" s="542"/>
      <c r="F38" s="543" t="s">
        <v>90</v>
      </c>
      <c r="G38" s="543" t="s">
        <v>90</v>
      </c>
      <c r="H38" s="543" t="s">
        <v>90</v>
      </c>
      <c r="I38" s="544" t="s">
        <v>90</v>
      </c>
      <c r="J38" s="545" t="s">
        <v>90</v>
      </c>
      <c r="K38" s="545" t="s">
        <v>90</v>
      </c>
      <c r="L38" s="545" t="s">
        <v>90</v>
      </c>
      <c r="M38" s="546"/>
      <c r="N38" s="546"/>
      <c r="O38" s="547"/>
      <c r="P38" s="508"/>
    </row>
    <row r="39" spans="1:22" ht="31.5" customHeight="1" thickBot="1">
      <c r="A39" s="59"/>
      <c r="B39" s="583" t="s">
        <v>203</v>
      </c>
      <c r="C39" s="524" t="str">
        <f>IF(ISBLANK('2 - Project Admin'!E46),"n/a",'2 - Project Admin'!E46)</f>
        <v/>
      </c>
      <c r="D39" s="548"/>
      <c r="E39" s="548"/>
      <c r="F39" s="549" t="s">
        <v>90</v>
      </c>
      <c r="G39" s="549" t="s">
        <v>90</v>
      </c>
      <c r="H39" s="549" t="s">
        <v>90</v>
      </c>
      <c r="I39" s="550" t="s">
        <v>90</v>
      </c>
      <c r="J39" s="551" t="s">
        <v>90</v>
      </c>
      <c r="K39" s="551" t="s">
        <v>90</v>
      </c>
      <c r="L39" s="551" t="s">
        <v>90</v>
      </c>
      <c r="M39" s="552"/>
      <c r="N39" s="552"/>
      <c r="O39" s="553"/>
      <c r="P39" s="508"/>
    </row>
    <row r="40" spans="1:22" ht="15.75">
      <c r="A40" s="59"/>
    </row>
    <row r="41" spans="1:22">
      <c r="B41" s="249" t="s">
        <v>27</v>
      </c>
      <c r="C41" s="249" t="s">
        <v>27</v>
      </c>
      <c r="D41" s="249" t="s">
        <v>27</v>
      </c>
      <c r="E41" s="249" t="s">
        <v>27</v>
      </c>
      <c r="F41" s="249" t="s">
        <v>27</v>
      </c>
      <c r="G41" s="249"/>
      <c r="H41" s="249"/>
      <c r="I41" s="249"/>
      <c r="J41" s="249" t="s">
        <v>27</v>
      </c>
      <c r="K41" s="249" t="s">
        <v>27</v>
      </c>
      <c r="L41" s="249" t="s">
        <v>27</v>
      </c>
      <c r="M41" s="249" t="s">
        <v>27</v>
      </c>
      <c r="N41" s="249" t="s">
        <v>27</v>
      </c>
      <c r="O41" s="249"/>
      <c r="P41" s="249"/>
      <c r="Q41" s="249" t="s">
        <v>27</v>
      </c>
      <c r="R41" s="249" t="s">
        <v>27</v>
      </c>
      <c r="S41" s="249" t="s">
        <v>27</v>
      </c>
      <c r="T41" s="249" t="s">
        <v>27</v>
      </c>
      <c r="U41" s="249" t="s">
        <v>27</v>
      </c>
      <c r="V41" s="249" t="s">
        <v>27</v>
      </c>
    </row>
  </sheetData>
  <sheetProtection algorithmName="SHA-512" hashValue="m/cxA3GxQlfbZyBIVo9WxWziwu3B5OKfvU/EqhlFYR7EBInf7C8BqzXL5CzG/l/ej6x+rbcbxgLssDkZvx/1QQ==" saltValue="NKADZ0qI5UqSWM+KkYsnkg==" spinCount="100000" sheet="1" objects="1" scenarios="1"/>
  <protectedRanges>
    <protectedRange sqref="D20:O39" name="Section_B_1"/>
    <protectedRange sqref="D7:J11 D13" name="Section_A_1"/>
  </protectedRanges>
  <mergeCells count="14">
    <mergeCell ref="Q19:V19"/>
    <mergeCell ref="B3:N3"/>
    <mergeCell ref="O2:P2"/>
    <mergeCell ref="B2:L2"/>
    <mergeCell ref="B5:J5"/>
    <mergeCell ref="J18:L18"/>
    <mergeCell ref="B16:O16"/>
    <mergeCell ref="D7:N7"/>
    <mergeCell ref="D8:N8"/>
    <mergeCell ref="D9:N9"/>
    <mergeCell ref="D10:N10"/>
    <mergeCell ref="D11:N11"/>
    <mergeCell ref="D12:N12"/>
    <mergeCell ref="D13:N13"/>
  </mergeCells>
  <phoneticPr fontId="14" type="noConversion"/>
  <conditionalFormatting sqref="F20:H39">
    <cfRule type="expression" dxfId="1924" priority="6">
      <formula>$C$15="Not Applicable"</formula>
    </cfRule>
  </conditionalFormatting>
  <conditionalFormatting sqref="J20:M39">
    <cfRule type="cellIs" dxfId="1923" priority="7" operator="equal">
      <formula>5</formula>
    </cfRule>
    <cfRule type="cellIs" dxfId="1922" priority="8" operator="equal">
      <formula>4</formula>
    </cfRule>
    <cfRule type="cellIs" dxfId="1921" priority="9" operator="equal">
      <formula>3</formula>
    </cfRule>
    <cfRule type="cellIs" dxfId="1920" priority="10" operator="equal">
      <formula>1</formula>
    </cfRule>
    <cfRule type="cellIs" dxfId="1919" priority="11" operator="equal">
      <formula>2</formula>
    </cfRule>
  </conditionalFormatting>
  <conditionalFormatting sqref="P3:Q3 K4:Q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I19:L19 D19:E19" xr:uid="{00000000-0002-0000-0200-000000000000}"/>
    <dataValidation type="list" allowBlank="1" showInputMessage="1" showErrorMessage="1" sqref="G20:G39" xr:uid="{00000000-0002-0000-0200-000001000000}">
      <formula1>"&lt; Select &gt;, 1. Not yet started, 2. Ongoing - on track, 3. Ongoing - delayed, 4. Completed, 5. Other"</formula1>
    </dataValidation>
    <dataValidation type="date" allowBlank="1" showInputMessage="1" showErrorMessage="1" sqref="D20:E39 O20:O39" xr:uid="{00000000-0002-0000-0200-000002000000}">
      <formula1>42005</formula1>
      <formula2>47484</formula2>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N2:O2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00000000-0002-0000-0200-000003000000}">
          <x14:formula1>
            <xm:f>'Data validation'!$N$4:$N$9</xm:f>
          </x14:formula1>
          <xm:sqref>J20:L39</xm:sqref>
        </x14:dataValidation>
        <x14:dataValidation type="list" allowBlank="1" showInputMessage="1" showErrorMessage="1" xr:uid="{00000000-0002-0000-0200-000004000000}">
          <x14:formula1>
            <xm:f>'Data validation'!$Q$4:$Q$8</xm:f>
          </x14:formula1>
          <xm:sqref>I20:I39</xm:sqref>
        </x14:dataValidation>
        <x14:dataValidation type="list" allowBlank="1" showInputMessage="1" showErrorMessage="1" xr:uid="{00000000-0002-0000-0200-000005000000}">
          <x14:formula1>
            <xm:f>'Data validation'!$O$4:$O$9</xm:f>
          </x14:formula1>
          <xm:sqref>F20:F39</xm:sqref>
        </x14:dataValidation>
        <x14:dataValidation type="list" allowBlank="1" showInputMessage="1" showErrorMessage="1" xr:uid="{00000000-0002-0000-0200-000006000000}">
          <x14:formula1>
            <xm:f>'Data validation'!$P$4:$P$12</xm:f>
          </x14:formula1>
          <xm:sqref>H20:H39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9"/>
  </sheetPr>
  <dimension ref="A1:AN604"/>
  <sheetViews>
    <sheetView showGridLines="0" tabSelected="1" topLeftCell="O143" zoomScale="60" zoomScaleNormal="60" workbookViewId="0">
      <selection activeCell="Y154" sqref="Y154:Y155"/>
    </sheetView>
  </sheetViews>
  <sheetFormatPr defaultColWidth="8.5703125" defaultRowHeight="12.75" outlineLevelRow="1"/>
  <cols>
    <col min="1" max="1" width="3.5703125" style="19" customWidth="1"/>
    <col min="2" max="2" width="7.42578125" style="19" customWidth="1"/>
    <col min="3" max="3" width="45.5703125" style="19" customWidth="1"/>
    <col min="4" max="4" width="50" style="19" customWidth="1"/>
    <col min="5" max="5" width="53.5703125" style="19" customWidth="1"/>
    <col min="6" max="6" width="15.5703125" style="19" customWidth="1"/>
    <col min="7" max="8" width="17" style="19" customWidth="1"/>
    <col min="9" max="9" width="15.5703125" style="19" customWidth="1"/>
    <col min="10" max="11" width="16" style="19" customWidth="1"/>
    <col min="12" max="12" width="15.5703125" style="19" customWidth="1"/>
    <col min="13" max="14" width="17.42578125" style="19" customWidth="1"/>
    <col min="15" max="15" width="15.5703125" style="19" customWidth="1"/>
    <col min="16" max="17" width="18.42578125" style="19" customWidth="1"/>
    <col min="18" max="18" width="15.5703125" style="19" customWidth="1"/>
    <col min="19" max="20" width="17.42578125" style="19" customWidth="1"/>
    <col min="21" max="21" width="15.5703125" style="19" customWidth="1"/>
    <col min="22" max="23" width="17.5703125" style="19" customWidth="1"/>
    <col min="24" max="24" width="18.5703125" style="19" customWidth="1"/>
    <col min="25" max="25" width="12.5703125" style="19" customWidth="1"/>
    <col min="26" max="26" width="20.5703125" style="19" customWidth="1"/>
    <col min="27" max="27" width="13.5703125" style="19" customWidth="1"/>
    <col min="28" max="28" width="8.5703125" style="19"/>
    <col min="29" max="32" width="12.42578125" style="19" customWidth="1"/>
    <col min="33" max="33" width="8.5703125" style="19"/>
    <col min="34" max="37" width="12.5703125" style="19" customWidth="1"/>
    <col min="38" max="16384" width="8.5703125" style="19"/>
  </cols>
  <sheetData>
    <row r="1" spans="2:26" ht="25.35" customHeight="1" thickBot="1"/>
    <row r="2" spans="2:26" s="41" customFormat="1" ht="21" thickBot="1">
      <c r="C2" s="775" t="s">
        <v>204</v>
      </c>
      <c r="D2" s="776"/>
      <c r="E2" s="776"/>
      <c r="F2" s="776"/>
      <c r="G2" s="776"/>
      <c r="H2" s="776"/>
      <c r="I2" s="776"/>
      <c r="J2" s="776"/>
      <c r="K2" s="776"/>
      <c r="L2" s="776"/>
      <c r="M2" s="782"/>
      <c r="N2" s="782"/>
      <c r="O2" s="197"/>
      <c r="P2" s="623"/>
      <c r="Q2" s="651"/>
      <c r="R2" s="651"/>
      <c r="S2" s="651"/>
      <c r="W2" s="194"/>
      <c r="X2" s="194"/>
    </row>
    <row r="3" spans="2:26" ht="343.5" customHeight="1" thickBot="1">
      <c r="C3" s="634" t="s">
        <v>205</v>
      </c>
      <c r="D3" s="635"/>
      <c r="E3" s="635"/>
      <c r="F3" s="635"/>
      <c r="G3" s="635"/>
      <c r="H3" s="635"/>
      <c r="I3" s="635"/>
      <c r="J3" s="635"/>
      <c r="K3" s="635"/>
      <c r="L3" s="635"/>
      <c r="M3" s="635"/>
      <c r="N3" s="635"/>
      <c r="O3" s="636"/>
      <c r="P3" s="203"/>
      <c r="Q3" s="203"/>
      <c r="R3" s="203"/>
      <c r="S3" s="196"/>
      <c r="T3" s="196"/>
      <c r="U3" s="195"/>
      <c r="V3" s="195"/>
      <c r="W3" s="195"/>
      <c r="X3" s="193"/>
    </row>
    <row r="4" spans="2:26" ht="15" customHeight="1">
      <c r="C4" s="58"/>
      <c r="D4" s="58"/>
      <c r="E4" s="58"/>
      <c r="F4" s="58"/>
      <c r="G4" s="58"/>
      <c r="H4" s="58"/>
      <c r="I4" s="58"/>
      <c r="J4" s="58"/>
      <c r="K4" s="58"/>
      <c r="L4" s="58"/>
      <c r="M4" s="58"/>
      <c r="N4" s="58"/>
      <c r="O4" s="58"/>
      <c r="P4" s="58"/>
      <c r="Q4" s="58"/>
      <c r="R4" s="58"/>
      <c r="S4" s="58"/>
      <c r="T4" s="58"/>
      <c r="U4" s="58"/>
      <c r="V4" s="58"/>
      <c r="W4" s="58"/>
      <c r="X4" s="58"/>
    </row>
    <row r="5" spans="2:26" ht="20.25">
      <c r="C5" s="781" t="str">
        <f>CONCATENATE("You are reporting for the period: ",IF('1 - Start Here'!B6='Reference Data'!F4," ",'1 - Start Here'!B6))</f>
        <v>You are reporting for the period: 1 April 2024 to 30 September 2024</v>
      </c>
      <c r="D5" s="781"/>
      <c r="E5" s="781"/>
      <c r="G5" s="789" t="str">
        <f>IF(C5="You are reporting for the period:  ", "&lt;&lt;&lt; Please select a reporting period on the 'Start Here' page","")</f>
        <v/>
      </c>
      <c r="H5" s="789"/>
      <c r="I5" s="789"/>
      <c r="J5" s="789"/>
      <c r="K5" s="789"/>
      <c r="L5" s="789"/>
      <c r="M5" s="86">
        <f>IF(G5="",0,1)</f>
        <v>0</v>
      </c>
    </row>
    <row r="6" spans="2:26" ht="20.25">
      <c r="C6" s="88"/>
      <c r="G6" s="589"/>
      <c r="H6" s="589"/>
      <c r="I6" s="589"/>
      <c r="J6" s="589"/>
      <c r="K6" s="589"/>
      <c r="L6" s="589"/>
      <c r="M6" s="86"/>
    </row>
    <row r="7" spans="2:26" ht="20.25" customHeight="1">
      <c r="C7" s="780" t="s">
        <v>206</v>
      </c>
      <c r="D7" s="780"/>
      <c r="E7" s="780"/>
      <c r="G7" s="589"/>
      <c r="H7" s="589"/>
      <c r="I7" s="589"/>
      <c r="J7" s="589"/>
      <c r="K7" s="589"/>
      <c r="L7" s="589"/>
      <c r="M7" s="86"/>
      <c r="U7" s="176"/>
      <c r="V7" s="176"/>
      <c r="W7" s="175"/>
      <c r="X7" s="175"/>
      <c r="Y7" s="25"/>
    </row>
    <row r="8" spans="2:26" ht="20.25">
      <c r="C8" s="174"/>
      <c r="G8" s="589"/>
      <c r="H8" s="589"/>
      <c r="I8" s="589"/>
      <c r="J8" s="589"/>
      <c r="K8" s="589"/>
      <c r="L8" s="589"/>
      <c r="M8" s="86"/>
      <c r="U8" s="176"/>
      <c r="V8" s="176"/>
      <c r="W8" s="175"/>
      <c r="X8" s="175"/>
      <c r="Y8" s="25"/>
    </row>
    <row r="9" spans="2:26" ht="43.5" customHeight="1">
      <c r="B9" s="59"/>
      <c r="C9" s="791" t="s">
        <v>207</v>
      </c>
      <c r="D9" s="745"/>
      <c r="E9" s="228" t="s">
        <v>85</v>
      </c>
      <c r="G9" s="589"/>
      <c r="H9" s="589"/>
      <c r="I9" s="589"/>
      <c r="J9" s="589"/>
      <c r="K9" s="589"/>
      <c r="L9" s="589"/>
      <c r="M9" s="86"/>
      <c r="U9" s="176"/>
      <c r="V9" s="176"/>
      <c r="W9" s="175"/>
      <c r="X9" s="175"/>
      <c r="Y9" s="25"/>
    </row>
    <row r="10" spans="2:26" s="43" customFormat="1" ht="20.25">
      <c r="C10" s="176"/>
      <c r="D10" s="176"/>
      <c r="E10" s="180"/>
      <c r="G10" s="178"/>
      <c r="H10" s="178"/>
      <c r="I10" s="178"/>
      <c r="J10" s="178"/>
      <c r="K10" s="178"/>
      <c r="L10" s="178"/>
      <c r="M10" s="179"/>
      <c r="U10" s="176"/>
      <c r="V10" s="176"/>
      <c r="W10" s="180"/>
      <c r="X10" s="180"/>
      <c r="Y10" s="177"/>
    </row>
    <row r="11" spans="2:26" s="43" customFormat="1" ht="20.25">
      <c r="C11" s="176"/>
      <c r="D11" s="176"/>
      <c r="E11" s="180"/>
      <c r="G11" s="178"/>
      <c r="H11" s="178"/>
      <c r="I11" s="178"/>
      <c r="J11" s="178"/>
      <c r="K11" s="178"/>
      <c r="L11" s="178"/>
      <c r="M11" s="179"/>
      <c r="U11" s="176"/>
      <c r="V11" s="176"/>
      <c r="W11" s="180"/>
      <c r="X11" s="180"/>
      <c r="Y11" s="177"/>
    </row>
    <row r="12" spans="2:26" s="43" customFormat="1" ht="20.25" customHeight="1">
      <c r="C12" s="780" t="s">
        <v>208</v>
      </c>
      <c r="D12" s="780"/>
      <c r="E12" s="780"/>
      <c r="F12" s="780"/>
      <c r="G12" s="780"/>
      <c r="H12" s="780"/>
      <c r="I12" s="780"/>
      <c r="J12" s="780"/>
      <c r="K12" s="780"/>
      <c r="L12" s="780"/>
      <c r="M12" s="780"/>
      <c r="N12" s="780"/>
      <c r="O12" s="780"/>
      <c r="P12" s="780"/>
      <c r="Q12" s="780"/>
      <c r="R12" s="780"/>
      <c r="S12" s="780"/>
      <c r="T12" s="780"/>
      <c r="U12" s="780"/>
      <c r="V12" s="780"/>
      <c r="W12" s="780"/>
      <c r="X12" s="780"/>
      <c r="Y12" s="780"/>
      <c r="Z12" s="780"/>
    </row>
    <row r="13" spans="2:26" s="43" customFormat="1" ht="21" thickBot="1">
      <c r="C13" s="176"/>
      <c r="D13" s="176"/>
      <c r="E13" s="180"/>
      <c r="G13" s="178"/>
      <c r="H13" s="178"/>
      <c r="I13" s="178"/>
      <c r="J13" s="178"/>
      <c r="K13" s="178"/>
      <c r="L13" s="178"/>
      <c r="M13" s="179"/>
      <c r="U13" s="176"/>
      <c r="V13" s="176"/>
      <c r="W13" s="180"/>
      <c r="X13" s="180"/>
      <c r="Y13" s="177"/>
    </row>
    <row r="14" spans="2:26" s="43" customFormat="1" ht="77.25" customHeight="1" thickBot="1">
      <c r="C14" s="725" t="s">
        <v>209</v>
      </c>
      <c r="D14" s="726"/>
      <c r="E14" s="591" t="s">
        <v>210</v>
      </c>
      <c r="F14" s="625" t="s">
        <v>211</v>
      </c>
      <c r="G14" s="631"/>
      <c r="H14" s="626"/>
      <c r="I14" s="750" t="s">
        <v>212</v>
      </c>
      <c r="J14" s="751"/>
      <c r="K14" s="751"/>
      <c r="L14" s="752"/>
      <c r="M14" s="736" t="s">
        <v>213</v>
      </c>
      <c r="N14" s="737"/>
      <c r="O14" s="737"/>
      <c r="P14" s="738"/>
      <c r="U14" s="176"/>
      <c r="V14" s="176"/>
      <c r="W14" s="180"/>
      <c r="X14" s="180"/>
      <c r="Y14" s="177"/>
    </row>
    <row r="15" spans="2:26" s="43" customFormat="1" ht="42" customHeight="1" thickBot="1">
      <c r="B15" s="59"/>
      <c r="C15" s="746" t="s">
        <v>214</v>
      </c>
      <c r="D15" s="747"/>
      <c r="E15" s="748" t="s">
        <v>81</v>
      </c>
      <c r="F15" s="749"/>
      <c r="G15" s="749"/>
      <c r="H15" s="749"/>
      <c r="I15" s="749"/>
      <c r="J15" s="749"/>
      <c r="K15" s="749"/>
      <c r="L15" s="749"/>
      <c r="M15" s="733" t="str">
        <f>IF(E15='Data validation'!$B$6,"Given your answer, you only need to complete this table on this tab","")</f>
        <v>Given your answer, you only need to complete this table on this tab</v>
      </c>
      <c r="N15" s="734"/>
      <c r="O15" s="734"/>
      <c r="P15" s="735"/>
      <c r="U15" s="176"/>
      <c r="V15" s="176"/>
      <c r="W15" s="180"/>
      <c r="X15" s="180"/>
      <c r="Y15" s="177"/>
    </row>
    <row r="16" spans="2:26" s="43" customFormat="1" ht="30" customHeight="1">
      <c r="B16" s="59"/>
      <c r="C16" s="744" t="s">
        <v>215</v>
      </c>
      <c r="D16" s="745"/>
      <c r="E16" s="561">
        <v>123456.78</v>
      </c>
      <c r="F16" s="792">
        <v>23456</v>
      </c>
      <c r="G16" s="793"/>
      <c r="H16" s="794"/>
      <c r="I16" s="739">
        <v>34567</v>
      </c>
      <c r="J16" s="740"/>
      <c r="K16" s="740"/>
      <c r="L16" s="741"/>
      <c r="M16" s="730"/>
      <c r="N16" s="731"/>
      <c r="O16" s="731"/>
      <c r="P16" s="732"/>
      <c r="U16" s="176"/>
      <c r="V16" s="176"/>
      <c r="W16" s="180"/>
      <c r="X16" s="180"/>
      <c r="Y16" s="177"/>
    </row>
    <row r="17" spans="2:26" s="43" customFormat="1" ht="30" customHeight="1">
      <c r="B17" s="59"/>
      <c r="C17" s="744" t="s">
        <v>216</v>
      </c>
      <c r="D17" s="745"/>
      <c r="E17" s="407" t="s">
        <v>81</v>
      </c>
      <c r="F17" s="769" t="s">
        <v>85</v>
      </c>
      <c r="G17" s="770"/>
      <c r="H17" s="771"/>
      <c r="I17" s="722" t="s">
        <v>81</v>
      </c>
      <c r="J17" s="723"/>
      <c r="K17" s="723"/>
      <c r="L17" s="724"/>
      <c r="M17" s="730"/>
      <c r="N17" s="731"/>
      <c r="O17" s="731"/>
      <c r="P17" s="732"/>
      <c r="U17" s="176"/>
      <c r="V17" s="176"/>
      <c r="W17" s="180"/>
      <c r="X17" s="180"/>
      <c r="Y17" s="177"/>
    </row>
    <row r="18" spans="2:26" s="43" customFormat="1" ht="75" customHeight="1">
      <c r="B18" s="59"/>
      <c r="C18" s="744" t="s">
        <v>217</v>
      </c>
      <c r="D18" s="745"/>
      <c r="E18" s="557" t="s">
        <v>218</v>
      </c>
      <c r="F18" s="769" t="s">
        <v>219</v>
      </c>
      <c r="G18" s="770"/>
      <c r="H18" s="771"/>
      <c r="I18" s="722" t="s">
        <v>220</v>
      </c>
      <c r="J18" s="723"/>
      <c r="K18" s="723"/>
      <c r="L18" s="724"/>
      <c r="M18" s="730"/>
      <c r="N18" s="731"/>
      <c r="O18" s="731"/>
      <c r="P18" s="732"/>
      <c r="U18" s="176"/>
      <c r="V18" s="176"/>
      <c r="W18" s="180"/>
      <c r="X18" s="180"/>
      <c r="Y18" s="177"/>
    </row>
    <row r="19" spans="2:26" s="43" customFormat="1" ht="53.25" customHeight="1">
      <c r="B19" s="59"/>
      <c r="C19" s="744" t="s">
        <v>221</v>
      </c>
      <c r="D19" s="745"/>
      <c r="E19" s="407" t="s">
        <v>222</v>
      </c>
      <c r="F19" s="769" t="s">
        <v>223</v>
      </c>
      <c r="G19" s="770"/>
      <c r="H19" s="771"/>
      <c r="I19" s="722" t="s">
        <v>224</v>
      </c>
      <c r="J19" s="723"/>
      <c r="K19" s="723"/>
      <c r="L19" s="724"/>
      <c r="M19" s="730" t="str">
        <f>IF(OR(E19='Data validation'!$S$6,E19='Data validation'!$S$7),"Given your answer on the 5% CDEL Pre-Payment, please ensure you detail this spend in the project tables below","")</f>
        <v/>
      </c>
      <c r="N19" s="731"/>
      <c r="O19" s="731"/>
      <c r="P19" s="732"/>
      <c r="U19" s="176"/>
      <c r="V19" s="176"/>
      <c r="W19" s="180"/>
      <c r="X19" s="180"/>
      <c r="Y19" s="177"/>
    </row>
    <row r="20" spans="2:26" s="43" customFormat="1" ht="75" customHeight="1" thickBot="1">
      <c r="B20" s="59"/>
      <c r="C20" s="742" t="s">
        <v>225</v>
      </c>
      <c r="D20" s="743"/>
      <c r="E20" s="408" t="s">
        <v>220</v>
      </c>
      <c r="F20" s="766" t="s">
        <v>220</v>
      </c>
      <c r="G20" s="767"/>
      <c r="H20" s="768"/>
      <c r="I20" s="757" t="s">
        <v>220</v>
      </c>
      <c r="J20" s="758"/>
      <c r="K20" s="758"/>
      <c r="L20" s="759"/>
      <c r="M20" s="727"/>
      <c r="N20" s="728"/>
      <c r="O20" s="728"/>
      <c r="P20" s="729"/>
      <c r="U20" s="176"/>
      <c r="V20" s="176"/>
      <c r="W20" s="180"/>
      <c r="X20" s="180"/>
      <c r="Y20" s="177"/>
    </row>
    <row r="21" spans="2:26" s="43" customFormat="1" ht="21" thickBot="1">
      <c r="C21" s="176"/>
      <c r="D21" s="176"/>
      <c r="E21" s="180"/>
      <c r="G21" s="178"/>
      <c r="H21" s="178"/>
      <c r="I21" s="178"/>
      <c r="J21" s="178"/>
      <c r="K21" s="178"/>
      <c r="L21" s="178"/>
      <c r="M21" s="179"/>
      <c r="U21" s="176"/>
      <c r="V21" s="176"/>
      <c r="W21" s="180"/>
      <c r="X21" s="180"/>
      <c r="Y21" s="177"/>
    </row>
    <row r="22" spans="2:26" s="2" customFormat="1" ht="20.25" hidden="1" customHeight="1" thickBot="1">
      <c r="H22" s="210" t="s">
        <v>226</v>
      </c>
      <c r="I22" s="210"/>
      <c r="J22" s="210"/>
      <c r="K22" s="211">
        <v>44652</v>
      </c>
      <c r="L22" s="210"/>
      <c r="M22" s="211">
        <v>44835</v>
      </c>
      <c r="N22" s="211">
        <v>45017</v>
      </c>
      <c r="O22" s="210"/>
      <c r="P22" s="211">
        <v>45200</v>
      </c>
      <c r="Q22" s="211">
        <v>45383</v>
      </c>
      <c r="R22" s="210"/>
      <c r="S22" s="211">
        <v>45566</v>
      </c>
      <c r="T22" s="211">
        <v>45748</v>
      </c>
      <c r="U22" s="210"/>
      <c r="V22" s="211">
        <v>45931</v>
      </c>
      <c r="W22" s="211">
        <v>46113</v>
      </c>
      <c r="X22" s="209"/>
      <c r="Y22" s="209"/>
      <c r="Z22" s="209"/>
    </row>
    <row r="23" spans="2:26" s="43" customFormat="1" ht="18" customHeight="1">
      <c r="C23" s="783" t="s">
        <v>227</v>
      </c>
      <c r="D23" s="784"/>
      <c r="E23" s="785"/>
      <c r="F23" s="665" t="s">
        <v>228</v>
      </c>
      <c r="G23" s="705" t="s">
        <v>229</v>
      </c>
      <c r="H23" s="706"/>
      <c r="I23" s="707"/>
      <c r="J23" s="705" t="s">
        <v>230</v>
      </c>
      <c r="K23" s="706"/>
      <c r="L23" s="707"/>
      <c r="M23" s="705" t="s">
        <v>231</v>
      </c>
      <c r="N23" s="706"/>
      <c r="O23" s="707"/>
      <c r="P23" s="705" t="s">
        <v>232</v>
      </c>
      <c r="Q23" s="706"/>
      <c r="R23" s="707"/>
      <c r="S23" s="705" t="s">
        <v>233</v>
      </c>
      <c r="T23" s="706"/>
      <c r="U23" s="707"/>
      <c r="V23" s="705" t="s">
        <v>234</v>
      </c>
      <c r="W23" s="706"/>
      <c r="X23" s="707"/>
      <c r="Y23" s="665" t="s">
        <v>235</v>
      </c>
      <c r="Z23" s="708" t="s">
        <v>236</v>
      </c>
    </row>
    <row r="24" spans="2:26" s="43" customFormat="1" ht="16.5" thickBot="1">
      <c r="C24" s="786"/>
      <c r="D24" s="787"/>
      <c r="E24" s="788"/>
      <c r="F24" s="666"/>
      <c r="G24" s="588" t="s">
        <v>237</v>
      </c>
      <c r="H24" s="205" t="s">
        <v>238</v>
      </c>
      <c r="I24" s="669" t="s">
        <v>239</v>
      </c>
      <c r="J24" s="588" t="s">
        <v>237</v>
      </c>
      <c r="K24" s="205" t="s">
        <v>238</v>
      </c>
      <c r="L24" s="669" t="s">
        <v>239</v>
      </c>
      <c r="M24" s="588" t="s">
        <v>237</v>
      </c>
      <c r="N24" s="205" t="s">
        <v>238</v>
      </c>
      <c r="O24" s="669" t="s">
        <v>239</v>
      </c>
      <c r="P24" s="588" t="s">
        <v>237</v>
      </c>
      <c r="Q24" s="205" t="s">
        <v>238</v>
      </c>
      <c r="R24" s="669" t="s">
        <v>239</v>
      </c>
      <c r="S24" s="588" t="s">
        <v>237</v>
      </c>
      <c r="T24" s="205" t="s">
        <v>238</v>
      </c>
      <c r="U24" s="669" t="s">
        <v>239</v>
      </c>
      <c r="V24" s="588" t="s">
        <v>237</v>
      </c>
      <c r="W24" s="205" t="s">
        <v>238</v>
      </c>
      <c r="X24" s="669" t="s">
        <v>239</v>
      </c>
      <c r="Y24" s="666"/>
      <c r="Z24" s="790"/>
    </row>
    <row r="25" spans="2:26" s="43" customFormat="1" ht="15.75" customHeight="1" thickBot="1">
      <c r="C25" s="786"/>
      <c r="D25" s="787"/>
      <c r="E25" s="788"/>
      <c r="F25" s="704"/>
      <c r="G25" s="290" t="s">
        <v>240</v>
      </c>
      <c r="H25" s="290" t="s">
        <v>240</v>
      </c>
      <c r="I25" s="666"/>
      <c r="J25" s="290" t="s">
        <v>240</v>
      </c>
      <c r="K25" s="290" t="str">
        <f>IF(INDEX('Reference Data'!$G$5:$G$18,MATCH('Reference Data'!$C$4,'Reference Data'!$F$5:$F$21,0),1)&gt;=K$22,"Actual","Forecast")</f>
        <v>Actual</v>
      </c>
      <c r="L25" s="666"/>
      <c r="M25" s="290" t="str">
        <f>IF(INDEX('Reference Data'!$G$5:$G$18,MATCH('Reference Data'!$C$4,'Reference Data'!$F$5:$F$21,0),1)&gt;=M$22,"Actual","Forecast")</f>
        <v>Actual</v>
      </c>
      <c r="N25" s="290" t="str">
        <f>IF(INDEX('Reference Data'!$G$5:$G$18,MATCH('Reference Data'!$C$4,'Reference Data'!$F$5:$F$21,0),1)&gt;=N$22,"Actual","Forecast")</f>
        <v>Actual</v>
      </c>
      <c r="O25" s="666"/>
      <c r="P25" s="290" t="str">
        <f>IF(INDEX('Reference Data'!$G$5:$G$18,MATCH('Reference Data'!$C$4,'Reference Data'!$F$5:$F$21,0),1)&gt;=P$22,"Actual","Forecast")</f>
        <v>Actual</v>
      </c>
      <c r="Q25" s="290" t="str">
        <f>IF(INDEX('Reference Data'!$G$5:$G$18,MATCH('Reference Data'!$C$4,'Reference Data'!$F$5:$F$21,0),1)&gt;=Q$22,"Actual","Forecast")</f>
        <v>Actual</v>
      </c>
      <c r="R25" s="666"/>
      <c r="S25" s="290" t="str">
        <f>IF(INDEX('Reference Data'!$G$5:$G$18,MATCH('Reference Data'!$C$4,'Reference Data'!$F$5:$F$21,0),1)&gt;=S$22,"Actual","Forecast")</f>
        <v>Actual</v>
      </c>
      <c r="T25" s="290" t="str">
        <f>IF(INDEX('Reference Data'!$G$5:$G$18,MATCH('Reference Data'!$C$4,'Reference Data'!$F$5:$F$21,0),1)&gt;=T$22,"Actual","Forecast")</f>
        <v>Forecast</v>
      </c>
      <c r="U25" s="666"/>
      <c r="V25" s="290" t="str">
        <f>IF(INDEX('Reference Data'!$G$5:$G$18,MATCH('Reference Data'!$C$4,'Reference Data'!$F$5:$F$21,0),1)&gt;=V$22,"Actual","Forecast")</f>
        <v>Forecast</v>
      </c>
      <c r="W25" s="290" t="str">
        <f>IF(INDEX('Reference Data'!$G$5:$G$18,MATCH('Reference Data'!$C$4,'Reference Data'!$F$5:$F$21,0),1)&gt;=W$22,"Actual","Forecast")</f>
        <v>Forecast</v>
      </c>
      <c r="X25" s="666"/>
      <c r="Y25" s="666"/>
      <c r="Z25" s="790"/>
    </row>
    <row r="26" spans="2:26" s="43" customFormat="1" ht="15.75" thickBot="1">
      <c r="C26" s="777" t="s">
        <v>241</v>
      </c>
      <c r="D26" s="778"/>
      <c r="E26" s="779"/>
      <c r="F26" s="572">
        <v>100</v>
      </c>
      <c r="G26" s="422">
        <v>123456</v>
      </c>
      <c r="H26" s="422">
        <v>234567</v>
      </c>
      <c r="I26" s="371">
        <f>G26+H26</f>
        <v>358023</v>
      </c>
      <c r="J26" s="422">
        <v>123456</v>
      </c>
      <c r="K26" s="422">
        <v>234567</v>
      </c>
      <c r="L26" s="371">
        <f>J26+K26</f>
        <v>358023</v>
      </c>
      <c r="M26" s="373">
        <v>123456</v>
      </c>
      <c r="N26" s="373">
        <v>234567</v>
      </c>
      <c r="O26" s="371">
        <f>M26+N26</f>
        <v>358023</v>
      </c>
      <c r="P26" s="373">
        <v>123456</v>
      </c>
      <c r="Q26" s="373">
        <v>234567</v>
      </c>
      <c r="R26" s="371">
        <f>P26+Q26</f>
        <v>358023</v>
      </c>
      <c r="S26" s="373">
        <v>123456</v>
      </c>
      <c r="T26" s="373">
        <v>112233</v>
      </c>
      <c r="U26" s="371">
        <f>S26+T26</f>
        <v>235689</v>
      </c>
      <c r="V26" s="373">
        <v>223344</v>
      </c>
      <c r="W26" s="373">
        <v>334455</v>
      </c>
      <c r="X26" s="371">
        <f>V26+W26</f>
        <v>557799</v>
      </c>
      <c r="Y26" s="572">
        <v>0</v>
      </c>
      <c r="Z26" s="374">
        <f>SUM(F26,I26,L26,O26,R26,U26,X26,Y26)</f>
        <v>2225680</v>
      </c>
    </row>
    <row r="27" spans="2:26" s="43" customFormat="1" ht="15.75" thickBot="1">
      <c r="C27" s="760" t="s">
        <v>242</v>
      </c>
      <c r="D27" s="761"/>
      <c r="E27" s="762"/>
      <c r="F27" s="573">
        <v>100</v>
      </c>
      <c r="G27" s="423">
        <v>123456</v>
      </c>
      <c r="H27" s="423">
        <v>234567</v>
      </c>
      <c r="I27" s="376">
        <f>G27+H27</f>
        <v>358023</v>
      </c>
      <c r="J27" s="422">
        <v>123456</v>
      </c>
      <c r="K27" s="422">
        <v>234567</v>
      </c>
      <c r="L27" s="376">
        <f>J27+K27</f>
        <v>358023</v>
      </c>
      <c r="M27" s="377">
        <v>123456</v>
      </c>
      <c r="N27" s="377">
        <v>234567</v>
      </c>
      <c r="O27" s="376">
        <f>M27+N27</f>
        <v>358023</v>
      </c>
      <c r="P27" s="373">
        <v>123456</v>
      </c>
      <c r="Q27" s="373">
        <v>234567</v>
      </c>
      <c r="R27" s="376">
        <f>P27+Q27</f>
        <v>358023</v>
      </c>
      <c r="S27" s="377">
        <v>123456</v>
      </c>
      <c r="T27" s="377">
        <v>112233</v>
      </c>
      <c r="U27" s="376">
        <f>S27+T27</f>
        <v>235689</v>
      </c>
      <c r="V27" s="377">
        <v>223344</v>
      </c>
      <c r="W27" s="377">
        <v>334455</v>
      </c>
      <c r="X27" s="376">
        <f>V27+W27</f>
        <v>557799</v>
      </c>
      <c r="Y27" s="573">
        <v>0</v>
      </c>
      <c r="Z27" s="378">
        <f>SUM(F27,I27,L27,O27,R27,U27,X27,Y27)</f>
        <v>2225680</v>
      </c>
    </row>
    <row r="28" spans="2:26" s="43" customFormat="1" ht="15.75" thickBot="1">
      <c r="C28" s="763" t="s">
        <v>239</v>
      </c>
      <c r="D28" s="764"/>
      <c r="E28" s="765"/>
      <c r="F28" s="380">
        <f t="shared" ref="F28:Y28" si="0">F26+F27</f>
        <v>200</v>
      </c>
      <c r="G28" s="380">
        <f t="shared" si="0"/>
        <v>246912</v>
      </c>
      <c r="H28" s="380">
        <f t="shared" si="0"/>
        <v>469134</v>
      </c>
      <c r="I28" s="380">
        <f t="shared" si="0"/>
        <v>716046</v>
      </c>
      <c r="J28" s="380">
        <f t="shared" si="0"/>
        <v>246912</v>
      </c>
      <c r="K28" s="380">
        <f t="shared" si="0"/>
        <v>469134</v>
      </c>
      <c r="L28" s="380">
        <f t="shared" si="0"/>
        <v>716046</v>
      </c>
      <c r="M28" s="380">
        <f t="shared" si="0"/>
        <v>246912</v>
      </c>
      <c r="N28" s="380">
        <f t="shared" si="0"/>
        <v>469134</v>
      </c>
      <c r="O28" s="380">
        <f t="shared" si="0"/>
        <v>716046</v>
      </c>
      <c r="P28" s="380">
        <f t="shared" si="0"/>
        <v>246912</v>
      </c>
      <c r="Q28" s="380">
        <f t="shared" si="0"/>
        <v>469134</v>
      </c>
      <c r="R28" s="380">
        <f t="shared" si="0"/>
        <v>716046</v>
      </c>
      <c r="S28" s="380">
        <v>0</v>
      </c>
      <c r="T28" s="380">
        <f t="shared" si="0"/>
        <v>224466</v>
      </c>
      <c r="U28" s="380">
        <f t="shared" si="0"/>
        <v>471378</v>
      </c>
      <c r="V28" s="380">
        <f t="shared" si="0"/>
        <v>446688</v>
      </c>
      <c r="W28" s="380">
        <f t="shared" si="0"/>
        <v>668910</v>
      </c>
      <c r="X28" s="380">
        <f t="shared" si="0"/>
        <v>1115598</v>
      </c>
      <c r="Y28" s="380">
        <f t="shared" si="0"/>
        <v>0</v>
      </c>
      <c r="Z28" s="322">
        <f>Z26+Z27</f>
        <v>4451360</v>
      </c>
    </row>
    <row r="29" spans="2:26" s="2" customFormat="1" ht="15"/>
    <row r="30" spans="2:26" s="2" customFormat="1" ht="15"/>
    <row r="31" spans="2:26" s="43" customFormat="1" ht="20.25" customHeight="1">
      <c r="C31" s="780" t="s">
        <v>243</v>
      </c>
      <c r="D31" s="780"/>
      <c r="E31" s="780"/>
      <c r="F31" s="780"/>
      <c r="G31" s="780"/>
      <c r="H31" s="780"/>
      <c r="I31" s="780"/>
      <c r="J31" s="780"/>
      <c r="K31" s="780"/>
      <c r="L31" s="780"/>
      <c r="M31" s="780"/>
      <c r="N31" s="780"/>
      <c r="O31" s="780"/>
      <c r="P31" s="780"/>
      <c r="Q31" s="780"/>
      <c r="R31" s="780"/>
      <c r="S31" s="780"/>
      <c r="T31" s="780"/>
      <c r="U31" s="780"/>
      <c r="V31" s="780"/>
      <c r="W31" s="780"/>
      <c r="X31" s="780"/>
      <c r="Y31" s="780"/>
      <c r="Z31" s="780"/>
    </row>
    <row r="32" spans="2:26" s="43" customFormat="1" ht="20.25">
      <c r="C32" s="176"/>
      <c r="D32" s="176"/>
      <c r="E32" s="180"/>
      <c r="F32" s="178"/>
      <c r="G32" s="178"/>
      <c r="H32" s="178"/>
      <c r="I32" s="179"/>
      <c r="O32" s="180"/>
      <c r="P32" s="180"/>
      <c r="Q32" s="177"/>
    </row>
    <row r="33" spans="1:26" customFormat="1" ht="85.35" customHeight="1">
      <c r="A33" s="19"/>
      <c r="B33" s="60"/>
      <c r="C33" s="715" t="str">
        <f>CONCATENATE("Project 1: ",'2 - Project Admin'!E27)</f>
        <v>Project 1: The Community Skills and Enterprise Project</v>
      </c>
      <c r="D33" s="716"/>
      <c r="E33" s="716"/>
      <c r="F33" s="716"/>
      <c r="G33" s="716"/>
      <c r="H33" s="716"/>
      <c r="I33" s="716"/>
      <c r="J33" s="716"/>
      <c r="K33" s="716"/>
      <c r="L33" s="716"/>
      <c r="M33" s="716"/>
      <c r="N33" s="716"/>
      <c r="O33" s="716"/>
      <c r="P33" s="716"/>
      <c r="Q33" s="716"/>
      <c r="R33" s="716"/>
      <c r="S33" s="716"/>
      <c r="T33" s="716"/>
      <c r="U33" s="716"/>
      <c r="V33" s="716"/>
      <c r="W33" s="716"/>
      <c r="X33" s="716"/>
      <c r="Y33" s="716"/>
      <c r="Z33" s="717"/>
    </row>
    <row r="34" spans="1:26" customFormat="1" ht="15" customHeight="1">
      <c r="A34" s="19"/>
      <c r="B34" s="1"/>
      <c r="C34" s="6"/>
      <c r="D34" s="7"/>
      <c r="E34" s="8"/>
      <c r="F34" s="8"/>
      <c r="G34" s="8"/>
      <c r="S34" s="19"/>
    </row>
    <row r="35" spans="1:26" s="25" customFormat="1" ht="21" customHeight="1">
      <c r="B35" s="590"/>
      <c r="C35" s="709" t="s">
        <v>244</v>
      </c>
      <c r="D35" s="710"/>
      <c r="E35" s="711"/>
      <c r="F35" s="772" t="s">
        <v>228</v>
      </c>
      <c r="G35" s="754" t="s">
        <v>229</v>
      </c>
      <c r="H35" s="755"/>
      <c r="I35" s="755"/>
      <c r="J35" s="754" t="s">
        <v>230</v>
      </c>
      <c r="K35" s="755"/>
      <c r="L35" s="756"/>
      <c r="M35" s="706" t="s">
        <v>231</v>
      </c>
      <c r="N35" s="706"/>
      <c r="O35" s="707"/>
      <c r="P35" s="705" t="s">
        <v>232</v>
      </c>
      <c r="Q35" s="706"/>
      <c r="R35" s="707"/>
      <c r="S35" s="705" t="s">
        <v>233</v>
      </c>
      <c r="T35" s="706"/>
      <c r="U35" s="707"/>
      <c r="V35" s="705" t="s">
        <v>234</v>
      </c>
      <c r="W35" s="706"/>
      <c r="X35" s="707"/>
      <c r="Y35" s="665" t="s">
        <v>245</v>
      </c>
      <c r="Z35" s="665" t="s">
        <v>236</v>
      </c>
    </row>
    <row r="36" spans="1:26" s="25" customFormat="1" ht="22.5" customHeight="1">
      <c r="A36" s="409"/>
      <c r="B36" s="590"/>
      <c r="C36" s="712"/>
      <c r="D36" s="713"/>
      <c r="E36" s="714"/>
      <c r="F36" s="773"/>
      <c r="G36" s="438" t="s">
        <v>237</v>
      </c>
      <c r="H36" s="205" t="s">
        <v>238</v>
      </c>
      <c r="I36" s="718" t="s">
        <v>239</v>
      </c>
      <c r="J36" s="438" t="s">
        <v>237</v>
      </c>
      <c r="K36" s="205" t="s">
        <v>238</v>
      </c>
      <c r="L36" s="720" t="s">
        <v>239</v>
      </c>
      <c r="M36" s="594" t="s">
        <v>237</v>
      </c>
      <c r="N36" s="205" t="s">
        <v>238</v>
      </c>
      <c r="O36" s="669" t="s">
        <v>239</v>
      </c>
      <c r="P36" s="588" t="s">
        <v>237</v>
      </c>
      <c r="Q36" s="205" t="s">
        <v>238</v>
      </c>
      <c r="R36" s="669" t="s">
        <v>239</v>
      </c>
      <c r="S36" s="588" t="s">
        <v>237</v>
      </c>
      <c r="T36" s="205" t="s">
        <v>238</v>
      </c>
      <c r="U36" s="669" t="s">
        <v>239</v>
      </c>
      <c r="V36" s="588" t="s">
        <v>237</v>
      </c>
      <c r="W36" s="205" t="s">
        <v>238</v>
      </c>
      <c r="X36" s="669" t="s">
        <v>239</v>
      </c>
      <c r="Y36" s="666"/>
      <c r="Z36" s="666"/>
    </row>
    <row r="37" spans="1:26" s="25" customFormat="1" ht="20.25" customHeight="1" thickBot="1">
      <c r="A37" s="409"/>
      <c r="B37" s="590"/>
      <c r="C37" s="712"/>
      <c r="D37" s="713"/>
      <c r="E37" s="714"/>
      <c r="F37" s="774"/>
      <c r="G37" s="439" t="s">
        <v>240</v>
      </c>
      <c r="H37" s="440" t="s">
        <v>240</v>
      </c>
      <c r="I37" s="719"/>
      <c r="J37" s="439" t="s">
        <v>240</v>
      </c>
      <c r="K37" s="440" t="str">
        <f>IF(INDEX('Reference Data'!$G$5:$G$18,MATCH('Reference Data'!$C$4,'Reference Data'!$F$5:$F$21,0),1)&gt;=K$22,"Actual","Forecast")</f>
        <v>Actual</v>
      </c>
      <c r="L37" s="721"/>
      <c r="M37" s="441" t="str">
        <f>IF(INDEX('Reference Data'!$G$5:$G$18,MATCH('Reference Data'!$C$4,'Reference Data'!$F$5:$F$21,0),1)&gt;=M$22,"Actual","Forecast")</f>
        <v>Actual</v>
      </c>
      <c r="N37" s="290" t="str">
        <f>IF(INDEX('Reference Data'!$G$5:$G$18,MATCH('Reference Data'!$C$4,'Reference Data'!$F$5:$F$21,0),1)&gt;=N$22,"Actual","Forecast")</f>
        <v>Actual</v>
      </c>
      <c r="O37" s="666"/>
      <c r="P37" s="571" t="str">
        <f>IF(INDEX('Reference Data'!$G$5:$G$18,MATCH('Reference Data'!$C$4,'Reference Data'!$F$5:$F$21,0),1)&gt;=P$22,"Actual","Forecast")</f>
        <v>Actual</v>
      </c>
      <c r="Q37" s="290" t="str">
        <f>IF(INDEX('Reference Data'!$G$5:$G$18,MATCH('Reference Data'!$C$4,'Reference Data'!$F$5:$F$21,0),1)&gt;=Q$22,"Actual","Forecast")</f>
        <v>Actual</v>
      </c>
      <c r="R37" s="666"/>
      <c r="S37" s="290" t="str">
        <f>IF(INDEX('Reference Data'!$G$5:$G$18,MATCH('Reference Data'!$C$4,'Reference Data'!$F$5:$F$21,0),1)&gt;=S$22,"Actual","Forecast")</f>
        <v>Actual</v>
      </c>
      <c r="T37" s="290" t="str">
        <f>IF(INDEX('Reference Data'!$G$5:$G$18,MATCH('Reference Data'!$C$4,'Reference Data'!$F$5:$F$21,0),1)&gt;=T$22,"Actual","Forecast")</f>
        <v>Forecast</v>
      </c>
      <c r="U37" s="666"/>
      <c r="V37" s="290" t="str">
        <f>IF(INDEX('Reference Data'!$G$5:$G$18,MATCH('Reference Data'!$C$4,'Reference Data'!$F$5:$F$21,0),1)&gt;=V$22,"Actual","Forecast")</f>
        <v>Forecast</v>
      </c>
      <c r="W37" s="290" t="str">
        <f>IF(INDEX('Reference Data'!$G$5:$G$18,MATCH('Reference Data'!$C$4,'Reference Data'!$F$5:$F$21,0),1)&gt;=W$22,"Actual","Forecast")</f>
        <v>Forecast</v>
      </c>
      <c r="X37" s="666"/>
      <c r="Y37" s="666"/>
      <c r="Z37" s="666"/>
    </row>
    <row r="38" spans="1:26" ht="14.85" customHeight="1">
      <c r="A38" s="409"/>
      <c r="B38" s="77"/>
      <c r="C38" s="682" t="s">
        <v>246</v>
      </c>
      <c r="D38" s="683"/>
      <c r="E38" s="684"/>
      <c r="F38" s="572">
        <v>100</v>
      </c>
      <c r="G38" s="442">
        <v>1</v>
      </c>
      <c r="H38" s="442">
        <v>2</v>
      </c>
      <c r="I38" s="443">
        <f t="shared" ref="I38:I43" si="1">SUM(G38:H38)</f>
        <v>3</v>
      </c>
      <c r="J38" s="442">
        <v>1</v>
      </c>
      <c r="K38" s="442">
        <v>2</v>
      </c>
      <c r="L38" s="443">
        <f t="shared" ref="L38:L43" si="2">SUM(J38:K38)</f>
        <v>3</v>
      </c>
      <c r="M38" s="381">
        <v>1</v>
      </c>
      <c r="N38" s="381">
        <v>2</v>
      </c>
      <c r="O38" s="371">
        <f t="shared" ref="O38:O43" si="3">SUM(M38:N38)</f>
        <v>3</v>
      </c>
      <c r="P38" s="381">
        <v>1</v>
      </c>
      <c r="Q38" s="381">
        <v>2</v>
      </c>
      <c r="R38" s="371">
        <f t="shared" ref="R38:R43" si="4">SUM(P38:Q38)</f>
        <v>3</v>
      </c>
      <c r="S38" s="381">
        <v>1</v>
      </c>
      <c r="T38" s="381">
        <v>2</v>
      </c>
      <c r="U38" s="371">
        <f>SUM(S38:T38)</f>
        <v>3</v>
      </c>
      <c r="V38" s="381">
        <v>1</v>
      </c>
      <c r="W38" s="381">
        <v>2</v>
      </c>
      <c r="X38" s="371">
        <f t="shared" ref="X38:X43" si="5">SUM(V38:W38)</f>
        <v>3</v>
      </c>
      <c r="Y38" s="572">
        <v>0</v>
      </c>
      <c r="Z38" s="410">
        <f>SUM(O38,L38,I38,F38)+R38+U38+X38+Y38</f>
        <v>118</v>
      </c>
    </row>
    <row r="39" spans="1:26" ht="15.75" customHeight="1">
      <c r="A39" s="409"/>
      <c r="B39" s="77"/>
      <c r="C39" s="685" t="s">
        <v>247</v>
      </c>
      <c r="D39" s="686"/>
      <c r="E39" s="687"/>
      <c r="F39" s="574">
        <v>100</v>
      </c>
      <c r="G39" s="382">
        <v>1</v>
      </c>
      <c r="H39" s="382">
        <v>2</v>
      </c>
      <c r="I39" s="372">
        <f t="shared" si="1"/>
        <v>3</v>
      </c>
      <c r="J39" s="382">
        <v>1</v>
      </c>
      <c r="K39" s="382">
        <v>2</v>
      </c>
      <c r="L39" s="372">
        <f t="shared" si="2"/>
        <v>3</v>
      </c>
      <c r="M39" s="382">
        <v>1</v>
      </c>
      <c r="N39" s="382">
        <v>2</v>
      </c>
      <c r="O39" s="372">
        <f t="shared" si="3"/>
        <v>3</v>
      </c>
      <c r="P39" s="382">
        <v>1</v>
      </c>
      <c r="Q39" s="382">
        <v>2</v>
      </c>
      <c r="R39" s="372">
        <f t="shared" si="4"/>
        <v>3</v>
      </c>
      <c r="S39" s="382">
        <v>1</v>
      </c>
      <c r="T39" s="382">
        <v>2</v>
      </c>
      <c r="U39" s="372">
        <f>SUM(S39:T39)</f>
        <v>3</v>
      </c>
      <c r="V39" s="382">
        <v>1</v>
      </c>
      <c r="W39" s="382">
        <v>2</v>
      </c>
      <c r="X39" s="372">
        <f t="shared" si="5"/>
        <v>3</v>
      </c>
      <c r="Y39" s="574">
        <v>0</v>
      </c>
      <c r="Z39" s="375">
        <f>SUM(O39,L39,I39,F39)+R39+U39+X39+Y39</f>
        <v>118</v>
      </c>
    </row>
    <row r="40" spans="1:26" ht="15.75" customHeight="1">
      <c r="A40" s="409"/>
      <c r="B40" s="590"/>
      <c r="C40" s="688" t="s">
        <v>248</v>
      </c>
      <c r="D40" s="689"/>
      <c r="E40" s="690"/>
      <c r="F40" s="574">
        <v>110</v>
      </c>
      <c r="G40" s="382">
        <v>1</v>
      </c>
      <c r="H40" s="382">
        <v>2</v>
      </c>
      <c r="I40" s="372">
        <f t="shared" si="1"/>
        <v>3</v>
      </c>
      <c r="J40" s="382">
        <v>1</v>
      </c>
      <c r="K40" s="382">
        <v>2</v>
      </c>
      <c r="L40" s="372">
        <f t="shared" si="2"/>
        <v>3</v>
      </c>
      <c r="M40" s="382">
        <v>1</v>
      </c>
      <c r="N40" s="382">
        <v>2</v>
      </c>
      <c r="O40" s="372">
        <f t="shared" si="3"/>
        <v>3</v>
      </c>
      <c r="P40" s="382">
        <v>1</v>
      </c>
      <c r="Q40" s="382">
        <v>2</v>
      </c>
      <c r="R40" s="372">
        <f t="shared" si="4"/>
        <v>3</v>
      </c>
      <c r="S40" s="382">
        <v>1</v>
      </c>
      <c r="T40" s="382">
        <v>2</v>
      </c>
      <c r="U40" s="372">
        <f>SUM(S40:T40)</f>
        <v>3</v>
      </c>
      <c r="V40" s="382">
        <v>1</v>
      </c>
      <c r="W40" s="382">
        <v>2</v>
      </c>
      <c r="X40" s="372">
        <f t="shared" si="5"/>
        <v>3</v>
      </c>
      <c r="Y40" s="574">
        <v>0</v>
      </c>
      <c r="Z40" s="375">
        <f>SUM(O40,L40,I40,F40)+R40+U40+X40+Y40</f>
        <v>128</v>
      </c>
    </row>
    <row r="41" spans="1:26" ht="15.75" customHeight="1">
      <c r="A41" s="409"/>
      <c r="B41" s="590"/>
      <c r="C41" s="691" t="s">
        <v>249</v>
      </c>
      <c r="D41" s="692"/>
      <c r="E41" s="693"/>
      <c r="F41" s="383">
        <f>F38+F39</f>
        <v>200</v>
      </c>
      <c r="G41" s="383">
        <f t="shared" ref="G41:Z41" si="6">G38+G39</f>
        <v>2</v>
      </c>
      <c r="H41" s="383">
        <f t="shared" si="6"/>
        <v>4</v>
      </c>
      <c r="I41" s="383">
        <f t="shared" si="6"/>
        <v>6</v>
      </c>
      <c r="J41" s="383">
        <f t="shared" si="6"/>
        <v>2</v>
      </c>
      <c r="K41" s="383">
        <f t="shared" si="6"/>
        <v>4</v>
      </c>
      <c r="L41" s="383">
        <f t="shared" si="6"/>
        <v>6</v>
      </c>
      <c r="M41" s="383">
        <f t="shared" si="6"/>
        <v>2</v>
      </c>
      <c r="N41" s="383">
        <f t="shared" si="6"/>
        <v>4</v>
      </c>
      <c r="O41" s="383">
        <f t="shared" si="6"/>
        <v>6</v>
      </c>
      <c r="P41" s="383">
        <f t="shared" si="6"/>
        <v>2</v>
      </c>
      <c r="Q41" s="386">
        <f t="shared" si="6"/>
        <v>4</v>
      </c>
      <c r="R41" s="383">
        <f t="shared" si="6"/>
        <v>6</v>
      </c>
      <c r="S41" s="383">
        <f>S38+S39</f>
        <v>2</v>
      </c>
      <c r="T41" s="383">
        <f>T38+T39</f>
        <v>4</v>
      </c>
      <c r="U41" s="383">
        <f t="shared" si="6"/>
        <v>6</v>
      </c>
      <c r="V41" s="383">
        <f t="shared" si="6"/>
        <v>2</v>
      </c>
      <c r="W41" s="383">
        <f t="shared" si="6"/>
        <v>4</v>
      </c>
      <c r="X41" s="383">
        <f t="shared" si="6"/>
        <v>6</v>
      </c>
      <c r="Y41" s="383">
        <f t="shared" si="6"/>
        <v>0</v>
      </c>
      <c r="Z41" s="375">
        <f t="shared" si="6"/>
        <v>236</v>
      </c>
    </row>
    <row r="42" spans="1:26" ht="15.75" customHeight="1">
      <c r="A42" s="409"/>
      <c r="B42" s="590"/>
      <c r="C42" s="694" t="s">
        <v>250</v>
      </c>
      <c r="D42" s="695"/>
      <c r="E42" s="696"/>
      <c r="F42" s="574">
        <v>100</v>
      </c>
      <c r="G42" s="382">
        <v>1</v>
      </c>
      <c r="H42" s="382">
        <v>2</v>
      </c>
      <c r="I42" s="372">
        <f t="shared" si="1"/>
        <v>3</v>
      </c>
      <c r="J42" s="382">
        <v>1</v>
      </c>
      <c r="K42" s="382">
        <v>2</v>
      </c>
      <c r="L42" s="372">
        <f t="shared" si="2"/>
        <v>3</v>
      </c>
      <c r="M42" s="382">
        <v>1</v>
      </c>
      <c r="N42" s="382">
        <v>2</v>
      </c>
      <c r="O42" s="372">
        <f t="shared" si="3"/>
        <v>3</v>
      </c>
      <c r="P42" s="382">
        <v>1</v>
      </c>
      <c r="Q42" s="382">
        <v>2</v>
      </c>
      <c r="R42" s="372">
        <f t="shared" si="4"/>
        <v>3</v>
      </c>
      <c r="S42" s="382">
        <v>1</v>
      </c>
      <c r="T42" s="382">
        <v>2</v>
      </c>
      <c r="U42" s="372">
        <f>SUM(S42:T42)</f>
        <v>3</v>
      </c>
      <c r="V42" s="382">
        <v>1</v>
      </c>
      <c r="W42" s="382">
        <v>2</v>
      </c>
      <c r="X42" s="372">
        <f t="shared" si="5"/>
        <v>3</v>
      </c>
      <c r="Y42" s="574">
        <v>0</v>
      </c>
      <c r="Z42" s="375">
        <f>SUM(O42,L42,I42,F42)+R42+U42+X42+Y42</f>
        <v>118</v>
      </c>
    </row>
    <row r="43" spans="1:26" ht="15.75" customHeight="1">
      <c r="A43" s="409"/>
      <c r="B43" s="590"/>
      <c r="C43" s="688" t="s">
        <v>251</v>
      </c>
      <c r="D43" s="689"/>
      <c r="E43" s="690"/>
      <c r="F43" s="574">
        <v>100</v>
      </c>
      <c r="G43" s="382">
        <v>1</v>
      </c>
      <c r="H43" s="382">
        <v>2</v>
      </c>
      <c r="I43" s="372">
        <f t="shared" si="1"/>
        <v>3</v>
      </c>
      <c r="J43" s="382">
        <v>1</v>
      </c>
      <c r="K43" s="382">
        <v>2</v>
      </c>
      <c r="L43" s="372">
        <f t="shared" si="2"/>
        <v>3</v>
      </c>
      <c r="M43" s="382">
        <v>1</v>
      </c>
      <c r="N43" s="382">
        <v>2</v>
      </c>
      <c r="O43" s="372">
        <f t="shared" si="3"/>
        <v>3</v>
      </c>
      <c r="P43" s="382">
        <v>1</v>
      </c>
      <c r="Q43" s="382">
        <v>2</v>
      </c>
      <c r="R43" s="372">
        <f t="shared" si="4"/>
        <v>3</v>
      </c>
      <c r="S43" s="382">
        <v>1</v>
      </c>
      <c r="T43" s="382">
        <v>2</v>
      </c>
      <c r="U43" s="372">
        <f>SUM(S43:T43)</f>
        <v>3</v>
      </c>
      <c r="V43" s="382">
        <v>1</v>
      </c>
      <c r="W43" s="382">
        <v>2</v>
      </c>
      <c r="X43" s="372">
        <f t="shared" si="5"/>
        <v>3</v>
      </c>
      <c r="Y43" s="574">
        <v>0</v>
      </c>
      <c r="Z43" s="375">
        <f>SUM(O43,L43,I43,F43)+R43+U43+X43+Y43</f>
        <v>118</v>
      </c>
    </row>
    <row r="44" spans="1:26" ht="15.75" customHeight="1" thickBot="1">
      <c r="A44" s="409"/>
      <c r="B44" s="590"/>
      <c r="C44" s="697" t="s">
        <v>252</v>
      </c>
      <c r="D44" s="698"/>
      <c r="E44" s="699"/>
      <c r="F44" s="387">
        <f t="shared" ref="F44:Y44" si="7">F42</f>
        <v>100</v>
      </c>
      <c r="G44" s="387">
        <f t="shared" si="7"/>
        <v>1</v>
      </c>
      <c r="H44" s="387">
        <f t="shared" si="7"/>
        <v>2</v>
      </c>
      <c r="I44" s="387">
        <f t="shared" si="7"/>
        <v>3</v>
      </c>
      <c r="J44" s="387">
        <f t="shared" si="7"/>
        <v>1</v>
      </c>
      <c r="K44" s="387">
        <f t="shared" si="7"/>
        <v>2</v>
      </c>
      <c r="L44" s="387">
        <f t="shared" si="7"/>
        <v>3</v>
      </c>
      <c r="M44" s="387">
        <f t="shared" si="7"/>
        <v>1</v>
      </c>
      <c r="N44" s="387">
        <f t="shared" si="7"/>
        <v>2</v>
      </c>
      <c r="O44" s="387">
        <f t="shared" si="7"/>
        <v>3</v>
      </c>
      <c r="P44" s="387">
        <f t="shared" si="7"/>
        <v>1</v>
      </c>
      <c r="Q44" s="388">
        <f t="shared" si="7"/>
        <v>2</v>
      </c>
      <c r="R44" s="387">
        <f t="shared" si="7"/>
        <v>3</v>
      </c>
      <c r="S44" s="387">
        <f t="shared" si="7"/>
        <v>1</v>
      </c>
      <c r="T44" s="387">
        <f t="shared" si="7"/>
        <v>2</v>
      </c>
      <c r="U44" s="387">
        <f t="shared" si="7"/>
        <v>3</v>
      </c>
      <c r="V44" s="387">
        <f t="shared" si="7"/>
        <v>1</v>
      </c>
      <c r="W44" s="387">
        <f t="shared" si="7"/>
        <v>2</v>
      </c>
      <c r="X44" s="387">
        <f t="shared" si="7"/>
        <v>3</v>
      </c>
      <c r="Y44" s="387">
        <f t="shared" si="7"/>
        <v>0</v>
      </c>
      <c r="Z44" s="378">
        <f>SUM(O44,L44,I44,F44)+R44+U44+X44+Y44</f>
        <v>118</v>
      </c>
    </row>
    <row r="45" spans="1:26" ht="16.5" thickBot="1">
      <c r="A45" s="409"/>
      <c r="B45" s="590"/>
      <c r="C45" s="670" t="s">
        <v>236</v>
      </c>
      <c r="D45" s="671"/>
      <c r="E45" s="700"/>
      <c r="F45" s="379">
        <f>F41+F44</f>
        <v>300</v>
      </c>
      <c r="G45" s="379">
        <f t="shared" ref="G45:Y45" si="8">G41+G44</f>
        <v>3</v>
      </c>
      <c r="H45" s="379">
        <f t="shared" si="8"/>
        <v>6</v>
      </c>
      <c r="I45" s="379">
        <f t="shared" si="8"/>
        <v>9</v>
      </c>
      <c r="J45" s="379">
        <f t="shared" si="8"/>
        <v>3</v>
      </c>
      <c r="K45" s="379">
        <f t="shared" si="8"/>
        <v>6</v>
      </c>
      <c r="L45" s="379">
        <f t="shared" si="8"/>
        <v>9</v>
      </c>
      <c r="M45" s="379">
        <f t="shared" si="8"/>
        <v>3</v>
      </c>
      <c r="N45" s="379">
        <f t="shared" si="8"/>
        <v>6</v>
      </c>
      <c r="O45" s="379">
        <f t="shared" si="8"/>
        <v>9</v>
      </c>
      <c r="P45" s="379">
        <f t="shared" si="8"/>
        <v>3</v>
      </c>
      <c r="Q45" s="389">
        <f t="shared" si="8"/>
        <v>6</v>
      </c>
      <c r="R45" s="379">
        <f t="shared" si="8"/>
        <v>9</v>
      </c>
      <c r="S45" s="379">
        <f t="shared" si="8"/>
        <v>3</v>
      </c>
      <c r="T45" s="379">
        <f t="shared" si="8"/>
        <v>6</v>
      </c>
      <c r="U45" s="379">
        <f t="shared" si="8"/>
        <v>9</v>
      </c>
      <c r="V45" s="379">
        <f t="shared" si="8"/>
        <v>3</v>
      </c>
      <c r="W45" s="379">
        <f t="shared" si="8"/>
        <v>6</v>
      </c>
      <c r="X45" s="379">
        <f t="shared" si="8"/>
        <v>9</v>
      </c>
      <c r="Y45" s="379">
        <f t="shared" si="8"/>
        <v>0</v>
      </c>
      <c r="Z45" s="322">
        <f>SUM(O45,L45,I45,F45)+R45+U45+X45+Y45</f>
        <v>354</v>
      </c>
    </row>
    <row r="46" spans="1:26" ht="15.75" customHeight="1" thickBot="1">
      <c r="C46" s="22"/>
      <c r="D46" s="22"/>
      <c r="E46" s="22"/>
      <c r="F46" s="24"/>
      <c r="G46" s="23"/>
      <c r="H46" s="23"/>
      <c r="I46" s="27"/>
      <c r="J46" s="23"/>
      <c r="K46" s="23"/>
      <c r="L46" s="24"/>
      <c r="M46" s="23"/>
      <c r="N46" s="23"/>
    </row>
    <row r="47" spans="1:26" ht="21.6" customHeight="1" thickBot="1">
      <c r="A47" s="753"/>
      <c r="B47" s="40"/>
      <c r="C47" s="701" t="s">
        <v>253</v>
      </c>
      <c r="D47" s="702"/>
      <c r="E47" s="703"/>
      <c r="F47" s="665" t="s">
        <v>228</v>
      </c>
      <c r="G47" s="705" t="str">
        <f>G35</f>
        <v>Financial Year 2020/21 (£s)</v>
      </c>
      <c r="H47" s="706"/>
      <c r="I47" s="707"/>
      <c r="J47" s="705" t="str">
        <f>J35</f>
        <v>Financial Year 2021/22 (£s)</v>
      </c>
      <c r="K47" s="706"/>
      <c r="L47" s="707"/>
      <c r="M47" s="705" t="str">
        <f>M35</f>
        <v>Financial Year 2022/23 (£s)</v>
      </c>
      <c r="N47" s="706"/>
      <c r="O47" s="707"/>
      <c r="P47" s="705" t="str">
        <f>P35</f>
        <v>Financial Year 2023/24 (£s)</v>
      </c>
      <c r="Q47" s="706"/>
      <c r="R47" s="707"/>
      <c r="S47" s="705" t="str">
        <f>S35</f>
        <v>Financial Year 2024/25 (£s)</v>
      </c>
      <c r="T47" s="706"/>
      <c r="U47" s="708"/>
      <c r="V47" s="705" t="str">
        <f>V35</f>
        <v>Financial Year 2025/26 (£s)</v>
      </c>
      <c r="W47" s="706"/>
      <c r="X47" s="707"/>
      <c r="Y47" s="665" t="s">
        <v>245</v>
      </c>
      <c r="Z47" s="665" t="s">
        <v>236</v>
      </c>
    </row>
    <row r="48" spans="1:26" ht="22.5" customHeight="1">
      <c r="A48" s="753"/>
      <c r="B48" s="40"/>
      <c r="C48" s="667" t="s">
        <v>254</v>
      </c>
      <c r="D48" s="667" t="s">
        <v>255</v>
      </c>
      <c r="E48" s="667" t="s">
        <v>256</v>
      </c>
      <c r="F48" s="666"/>
      <c r="G48" s="588" t="s">
        <v>237</v>
      </c>
      <c r="H48" s="205" t="s">
        <v>238</v>
      </c>
      <c r="I48" s="669" t="s">
        <v>239</v>
      </c>
      <c r="J48" s="588" t="s">
        <v>237</v>
      </c>
      <c r="K48" s="205" t="s">
        <v>238</v>
      </c>
      <c r="L48" s="669" t="s">
        <v>239</v>
      </c>
      <c r="M48" s="588" t="s">
        <v>237</v>
      </c>
      <c r="N48" s="205" t="s">
        <v>238</v>
      </c>
      <c r="O48" s="669" t="s">
        <v>239</v>
      </c>
      <c r="P48" s="588" t="s">
        <v>237</v>
      </c>
      <c r="Q48" s="205" t="s">
        <v>238</v>
      </c>
      <c r="R48" s="669" t="s">
        <v>239</v>
      </c>
      <c r="S48" s="588" t="s">
        <v>237</v>
      </c>
      <c r="T48" s="205" t="s">
        <v>238</v>
      </c>
      <c r="U48" s="669" t="s">
        <v>239</v>
      </c>
      <c r="V48" s="588" t="s">
        <v>237</v>
      </c>
      <c r="W48" s="205" t="s">
        <v>238</v>
      </c>
      <c r="X48" s="669" t="s">
        <v>239</v>
      </c>
      <c r="Y48" s="666"/>
      <c r="Z48" s="666"/>
    </row>
    <row r="49" spans="1:26" ht="22.5" customHeight="1" thickBot="1">
      <c r="A49" s="753"/>
      <c r="B49" s="40"/>
      <c r="C49" s="668"/>
      <c r="D49" s="668"/>
      <c r="E49" s="668"/>
      <c r="F49" s="704"/>
      <c r="G49" s="290" t="s">
        <v>240</v>
      </c>
      <c r="H49" s="290" t="s">
        <v>240</v>
      </c>
      <c r="I49" s="666"/>
      <c r="J49" s="290" t="s">
        <v>240</v>
      </c>
      <c r="K49" s="290" t="str">
        <f>IF(INDEX('Reference Data'!$G$5:$G$18,MATCH('Reference Data'!$C$4,'Reference Data'!$F$5:$F$21,0),1)&gt;=K$22,"Actual","Forecast")</f>
        <v>Actual</v>
      </c>
      <c r="L49" s="666"/>
      <c r="M49" s="290" t="str">
        <f>IF(INDEX('Reference Data'!$G$5:$G$18,MATCH('Reference Data'!$C$4,'Reference Data'!$F$5:$F$21,0),1)&gt;=M$22,"Actual","Forecast")</f>
        <v>Actual</v>
      </c>
      <c r="N49" s="290" t="str">
        <f>IF(INDEX('Reference Data'!$G$5:$G$18,MATCH('Reference Data'!$C$4,'Reference Data'!$F$5:$F$21,0),1)&gt;=N$22,"Actual","Forecast")</f>
        <v>Actual</v>
      </c>
      <c r="O49" s="666"/>
      <c r="P49" s="290" t="str">
        <f>IF(INDEX('Reference Data'!$G$5:$G$18,MATCH('Reference Data'!$C$4,'Reference Data'!$F$5:$F$21,0),1)&gt;=P$22,"Actual","Forecast")</f>
        <v>Actual</v>
      </c>
      <c r="Q49" s="290" t="str">
        <f>IF(INDEX('Reference Data'!$G$5:$G$18,MATCH('Reference Data'!$C$4,'Reference Data'!$F$5:$F$21,0),1)&gt;=Q$22,"Actual","Forecast")</f>
        <v>Actual</v>
      </c>
      <c r="R49" s="666"/>
      <c r="S49" s="290" t="str">
        <f>IF(INDEX('Reference Data'!$G$5:$G$18,MATCH('Reference Data'!$C$4,'Reference Data'!$F$5:$F$21,0),1)&gt;=S$22,"Actual","Forecast")</f>
        <v>Actual</v>
      </c>
      <c r="T49" s="290" t="str">
        <f>IF(INDEX('Reference Data'!$G$5:$G$18,MATCH('Reference Data'!$C$4,'Reference Data'!$F$5:$F$21,0),1)&gt;=T$22,"Actual","Forecast")</f>
        <v>Forecast</v>
      </c>
      <c r="U49" s="666"/>
      <c r="V49" s="290" t="str">
        <f>IF(INDEX('Reference Data'!$G$5:$G$18,MATCH('Reference Data'!$C$4,'Reference Data'!$F$5:$F$21,0),1)&gt;=V$22,"Actual","Forecast")</f>
        <v>Forecast</v>
      </c>
      <c r="W49" s="290" t="str">
        <f>IF(INDEX('Reference Data'!$G$5:$G$18,MATCH('Reference Data'!$C$4,'Reference Data'!$F$5:$F$21,0),1)&gt;=W$22,"Actual","Forecast")</f>
        <v>Forecast</v>
      </c>
      <c r="X49" s="666"/>
      <c r="Y49" s="666"/>
      <c r="Z49" s="666"/>
    </row>
    <row r="50" spans="1:26" ht="15.75">
      <c r="A50" s="753"/>
      <c r="B50" s="40"/>
      <c r="C50" s="390"/>
      <c r="D50" s="390"/>
      <c r="E50" s="391"/>
      <c r="F50" s="398"/>
      <c r="G50" s="393"/>
      <c r="H50" s="393"/>
      <c r="I50" s="310">
        <f>SUM(G50:H50)</f>
        <v>0</v>
      </c>
      <c r="J50" s="393"/>
      <c r="K50" s="393"/>
      <c r="L50" s="310">
        <f>SUM(J50:K50)</f>
        <v>0</v>
      </c>
      <c r="M50" s="393"/>
      <c r="N50" s="393"/>
      <c r="O50" s="310">
        <f>SUM(M50:N50)</f>
        <v>0</v>
      </c>
      <c r="P50" s="393"/>
      <c r="Q50" s="396"/>
      <c r="R50" s="310">
        <f>SUM(P50:Q50)</f>
        <v>0</v>
      </c>
      <c r="S50" s="393"/>
      <c r="T50" s="393"/>
      <c r="U50" s="310">
        <f>SUM(S50:T50)</f>
        <v>0</v>
      </c>
      <c r="V50" s="393"/>
      <c r="W50" s="393"/>
      <c r="X50" s="310">
        <f>SUM(V50:W50)</f>
        <v>0</v>
      </c>
      <c r="Y50" s="398"/>
      <c r="Z50" s="411">
        <f>SUM(O50,L50,I50,F50,R50,U50,X50,Y50)</f>
        <v>0</v>
      </c>
    </row>
    <row r="51" spans="1:26" ht="15.75">
      <c r="A51" s="753"/>
      <c r="B51" s="40"/>
      <c r="C51" s="311"/>
      <c r="D51" s="311"/>
      <c r="E51" s="392"/>
      <c r="F51" s="399"/>
      <c r="G51" s="394"/>
      <c r="H51" s="394"/>
      <c r="I51" s="395">
        <f>SUM(G51:H51)</f>
        <v>0</v>
      </c>
      <c r="J51" s="394"/>
      <c r="K51" s="394"/>
      <c r="L51" s="395">
        <f>SUM(J51:K51)</f>
        <v>0</v>
      </c>
      <c r="M51" s="394"/>
      <c r="N51" s="394"/>
      <c r="O51" s="395">
        <f>SUM(M51:N51)</f>
        <v>0</v>
      </c>
      <c r="P51" s="394"/>
      <c r="Q51" s="397"/>
      <c r="R51" s="395">
        <f>SUM(P51:Q51)</f>
        <v>0</v>
      </c>
      <c r="S51" s="394"/>
      <c r="T51" s="394"/>
      <c r="U51" s="395">
        <f>SUM(S51:T51)</f>
        <v>0</v>
      </c>
      <c r="V51" s="394"/>
      <c r="W51" s="394"/>
      <c r="X51" s="395">
        <f>SUM(V51:W51)</f>
        <v>0</v>
      </c>
      <c r="Y51" s="399"/>
      <c r="Z51" s="406">
        <f>SUM(O51,L51,I51,F51,R51,U51,X51,Y51)</f>
        <v>0</v>
      </c>
    </row>
    <row r="52" spans="1:26" ht="15.75">
      <c r="A52" s="753"/>
      <c r="B52" s="40"/>
      <c r="C52" s="311"/>
      <c r="D52" s="311"/>
      <c r="E52" s="392"/>
      <c r="F52" s="399"/>
      <c r="G52" s="394"/>
      <c r="H52" s="394"/>
      <c r="I52" s="395">
        <f>SUM(G52:H52)</f>
        <v>0</v>
      </c>
      <c r="J52" s="394"/>
      <c r="K52" s="394"/>
      <c r="L52" s="395">
        <f>SUM(J52:K52)</f>
        <v>0</v>
      </c>
      <c r="M52" s="394"/>
      <c r="N52" s="394"/>
      <c r="O52" s="395">
        <f>SUM(M52:N52)</f>
        <v>0</v>
      </c>
      <c r="P52" s="394"/>
      <c r="Q52" s="397"/>
      <c r="R52" s="395">
        <f>SUM(P52:Q52)</f>
        <v>0</v>
      </c>
      <c r="S52" s="394"/>
      <c r="T52" s="394"/>
      <c r="U52" s="395">
        <f>SUM(S52:T52)</f>
        <v>0</v>
      </c>
      <c r="V52" s="394"/>
      <c r="W52" s="394"/>
      <c r="X52" s="395">
        <f>SUM(V52:W52)</f>
        <v>0</v>
      </c>
      <c r="Y52" s="399"/>
      <c r="Z52" s="406">
        <f>SUM(O52,L52,I52,F52,R52,U52,X52,Y52)</f>
        <v>0</v>
      </c>
    </row>
    <row r="53" spans="1:26" ht="15.75">
      <c r="A53" s="753"/>
      <c r="B53" s="40"/>
      <c r="C53" s="311"/>
      <c r="D53" s="311"/>
      <c r="E53" s="392"/>
      <c r="F53" s="399"/>
      <c r="G53" s="394"/>
      <c r="H53" s="394"/>
      <c r="I53" s="395">
        <f>SUM(G53:H53)</f>
        <v>0</v>
      </c>
      <c r="J53" s="394"/>
      <c r="K53" s="394"/>
      <c r="L53" s="395">
        <f>SUM(J53:K53)</f>
        <v>0</v>
      </c>
      <c r="M53" s="394"/>
      <c r="N53" s="394"/>
      <c r="O53" s="395">
        <f>SUM(M53:N53)</f>
        <v>0</v>
      </c>
      <c r="P53" s="394"/>
      <c r="Q53" s="397"/>
      <c r="R53" s="395">
        <f>SUM(P53:Q53)</f>
        <v>0</v>
      </c>
      <c r="S53" s="394"/>
      <c r="T53" s="394"/>
      <c r="U53" s="395">
        <f>SUM(S53:T53)</f>
        <v>0</v>
      </c>
      <c r="V53" s="394"/>
      <c r="W53" s="394"/>
      <c r="X53" s="395">
        <f>SUM(V53:W53)</f>
        <v>0</v>
      </c>
      <c r="Y53" s="399"/>
      <c r="Z53" s="406">
        <f>SUM(O53,L53,I53,F53,R53,U53,X53,Y53)</f>
        <v>0</v>
      </c>
    </row>
    <row r="54" spans="1:26" ht="16.5" thickBot="1">
      <c r="A54" s="753"/>
      <c r="B54" s="40"/>
      <c r="C54" s="400"/>
      <c r="D54" s="400"/>
      <c r="E54" s="401"/>
      <c r="F54" s="405"/>
      <c r="G54" s="402"/>
      <c r="H54" s="402"/>
      <c r="I54" s="403">
        <f>SUM(G54:H54)</f>
        <v>0</v>
      </c>
      <c r="J54" s="402"/>
      <c r="K54" s="402"/>
      <c r="L54" s="403">
        <f>SUM(J54:K54)</f>
        <v>0</v>
      </c>
      <c r="M54" s="402"/>
      <c r="N54" s="402"/>
      <c r="O54" s="403">
        <f>SUM(M54:N54)</f>
        <v>0</v>
      </c>
      <c r="P54" s="402"/>
      <c r="Q54" s="404"/>
      <c r="R54" s="403">
        <f>SUM(P54:Q54)</f>
        <v>0</v>
      </c>
      <c r="S54" s="402"/>
      <c r="T54" s="402"/>
      <c r="U54" s="403">
        <f>SUM(S54:T54)</f>
        <v>0</v>
      </c>
      <c r="V54" s="402"/>
      <c r="W54" s="402"/>
      <c r="X54" s="403">
        <f>SUM(V54:W54)</f>
        <v>0</v>
      </c>
      <c r="Y54" s="405"/>
      <c r="Z54" s="412">
        <f>SUM(O54,L54,I54,F54,R54,U54,X54,Y54)</f>
        <v>0</v>
      </c>
    </row>
    <row r="55" spans="1:26" ht="16.5" thickBot="1">
      <c r="A55" s="753"/>
      <c r="B55" s="590"/>
      <c r="C55" s="670" t="s">
        <v>257</v>
      </c>
      <c r="D55" s="671"/>
      <c r="E55" s="672"/>
      <c r="F55" s="312">
        <f t="shared" ref="F55:Z55" si="9">SUM(F50:F54)</f>
        <v>0</v>
      </c>
      <c r="G55" s="312">
        <f t="shared" si="9"/>
        <v>0</v>
      </c>
      <c r="H55" s="312">
        <f t="shared" si="9"/>
        <v>0</v>
      </c>
      <c r="I55" s="312">
        <f t="shared" si="9"/>
        <v>0</v>
      </c>
      <c r="J55" s="312">
        <f t="shared" si="9"/>
        <v>0</v>
      </c>
      <c r="K55" s="312">
        <f t="shared" si="9"/>
        <v>0</v>
      </c>
      <c r="L55" s="312">
        <f t="shared" si="9"/>
        <v>0</v>
      </c>
      <c r="M55" s="312">
        <f t="shared" si="9"/>
        <v>0</v>
      </c>
      <c r="N55" s="312">
        <f t="shared" si="9"/>
        <v>0</v>
      </c>
      <c r="O55" s="312">
        <f t="shared" si="9"/>
        <v>0</v>
      </c>
      <c r="P55" s="312">
        <f t="shared" si="9"/>
        <v>0</v>
      </c>
      <c r="Q55" s="312">
        <f t="shared" si="9"/>
        <v>0</v>
      </c>
      <c r="R55" s="312">
        <f t="shared" si="9"/>
        <v>0</v>
      </c>
      <c r="S55" s="312">
        <f t="shared" si="9"/>
        <v>0</v>
      </c>
      <c r="T55" s="312">
        <f t="shared" si="9"/>
        <v>0</v>
      </c>
      <c r="U55" s="312">
        <f t="shared" si="9"/>
        <v>0</v>
      </c>
      <c r="V55" s="312">
        <f t="shared" si="9"/>
        <v>0</v>
      </c>
      <c r="W55" s="312">
        <f t="shared" si="9"/>
        <v>0</v>
      </c>
      <c r="X55" s="312">
        <f t="shared" si="9"/>
        <v>0</v>
      </c>
      <c r="Y55" s="312">
        <f t="shared" si="9"/>
        <v>0</v>
      </c>
      <c r="Z55" s="312">
        <f t="shared" si="9"/>
        <v>0</v>
      </c>
    </row>
    <row r="56" spans="1:26" ht="13.5" thickBot="1"/>
    <row r="57" spans="1:26" ht="31.35" customHeight="1">
      <c r="A57" s="753"/>
      <c r="B57" s="87"/>
      <c r="C57" s="673" t="s">
        <v>258</v>
      </c>
      <c r="D57" s="674"/>
      <c r="E57" s="675"/>
      <c r="G57" s="224"/>
      <c r="H57" s="224"/>
      <c r="I57" s="224"/>
      <c r="J57" s="224"/>
      <c r="K57" s="224"/>
      <c r="L57" s="224"/>
    </row>
    <row r="58" spans="1:26" ht="86.25" customHeight="1">
      <c r="A58" s="753"/>
      <c r="B58" s="590"/>
      <c r="C58" s="676" t="s">
        <v>259</v>
      </c>
      <c r="D58" s="677"/>
      <c r="E58" s="678"/>
      <c r="G58" s="261"/>
      <c r="H58" s="261"/>
      <c r="I58" s="261"/>
      <c r="J58" s="261"/>
      <c r="K58" s="261"/>
      <c r="L58" s="261"/>
    </row>
    <row r="59" spans="1:26" ht="76.5" customHeight="1" thickBot="1">
      <c r="A59" s="753"/>
      <c r="B59" s="59"/>
      <c r="C59" s="679"/>
      <c r="D59" s="680"/>
      <c r="E59" s="681"/>
      <c r="G59" s="262"/>
      <c r="H59" s="262"/>
      <c r="I59" s="262"/>
      <c r="J59" s="262"/>
      <c r="K59" s="262"/>
      <c r="L59" s="262"/>
    </row>
    <row r="60" spans="1:26" ht="13.35" customHeight="1">
      <c r="A60" s="753"/>
      <c r="B60" s="77"/>
      <c r="C60" s="260"/>
      <c r="D60" s="259"/>
      <c r="E60" s="259"/>
      <c r="G60" s="262"/>
      <c r="H60" s="262"/>
      <c r="I60" s="262"/>
      <c r="J60" s="262"/>
      <c r="K60" s="262"/>
      <c r="L60" s="262"/>
      <c r="M60" s="263"/>
    </row>
    <row r="61" spans="1:26" customFormat="1" ht="85.35" customHeight="1">
      <c r="A61" s="409" t="s">
        <v>260</v>
      </c>
      <c r="B61" s="60"/>
      <c r="C61" s="715" t="str">
        <f>CONCATENATE("Project 2: ",'2 - Project Admin'!E28)</f>
        <v>Project 2: Severn Centre for Health and Wellbeing</v>
      </c>
      <c r="D61" s="716"/>
      <c r="E61" s="716"/>
      <c r="F61" s="716"/>
      <c r="G61" s="716"/>
      <c r="H61" s="716"/>
      <c r="I61" s="716"/>
      <c r="J61" s="716"/>
      <c r="K61" s="716"/>
      <c r="L61" s="716"/>
      <c r="M61" s="716"/>
      <c r="N61" s="716"/>
      <c r="O61" s="716"/>
      <c r="P61" s="716"/>
      <c r="Q61" s="716"/>
      <c r="R61" s="716"/>
      <c r="S61" s="716"/>
      <c r="T61" s="716"/>
      <c r="U61" s="716"/>
      <c r="V61" s="716"/>
      <c r="W61" s="716"/>
      <c r="X61" s="716"/>
      <c r="Y61" s="716"/>
      <c r="Z61" s="717"/>
    </row>
    <row r="62" spans="1:26" customFormat="1" ht="15" customHeight="1">
      <c r="A62" s="19"/>
      <c r="B62" s="1"/>
      <c r="C62" s="6"/>
      <c r="D62" s="7"/>
      <c r="E62" s="8"/>
      <c r="F62" s="8"/>
      <c r="G62" s="8"/>
      <c r="S62" s="19"/>
    </row>
    <row r="63" spans="1:26" s="25" customFormat="1" ht="21" customHeight="1" outlineLevel="1">
      <c r="A63" s="409"/>
      <c r="B63" s="590"/>
      <c r="C63" s="709" t="s">
        <v>244</v>
      </c>
      <c r="D63" s="710"/>
      <c r="E63" s="711"/>
      <c r="F63" s="772" t="s">
        <v>228</v>
      </c>
      <c r="G63" s="754" t="s">
        <v>229</v>
      </c>
      <c r="H63" s="755"/>
      <c r="I63" s="755"/>
      <c r="J63" s="754" t="s">
        <v>230</v>
      </c>
      <c r="K63" s="755"/>
      <c r="L63" s="756"/>
      <c r="M63" s="706" t="s">
        <v>231</v>
      </c>
      <c r="N63" s="706"/>
      <c r="O63" s="707"/>
      <c r="P63" s="705" t="s">
        <v>232</v>
      </c>
      <c r="Q63" s="706"/>
      <c r="R63" s="707"/>
      <c r="S63" s="705" t="s">
        <v>233</v>
      </c>
      <c r="T63" s="706"/>
      <c r="U63" s="707"/>
      <c r="V63" s="705" t="s">
        <v>234</v>
      </c>
      <c r="W63" s="706"/>
      <c r="X63" s="707"/>
      <c r="Y63" s="665" t="s">
        <v>245</v>
      </c>
      <c r="Z63" s="665" t="s">
        <v>236</v>
      </c>
    </row>
    <row r="64" spans="1:26" s="25" customFormat="1" ht="22.5" customHeight="1" outlineLevel="1">
      <c r="A64" s="409"/>
      <c r="B64" s="590"/>
      <c r="C64" s="712"/>
      <c r="D64" s="713"/>
      <c r="E64" s="714"/>
      <c r="F64" s="773"/>
      <c r="G64" s="438" t="s">
        <v>237</v>
      </c>
      <c r="H64" s="205" t="s">
        <v>238</v>
      </c>
      <c r="I64" s="718" t="s">
        <v>239</v>
      </c>
      <c r="J64" s="438" t="s">
        <v>237</v>
      </c>
      <c r="K64" s="205" t="s">
        <v>238</v>
      </c>
      <c r="L64" s="720" t="s">
        <v>239</v>
      </c>
      <c r="M64" s="594" t="s">
        <v>237</v>
      </c>
      <c r="N64" s="205" t="s">
        <v>238</v>
      </c>
      <c r="O64" s="669" t="s">
        <v>239</v>
      </c>
      <c r="P64" s="588" t="s">
        <v>237</v>
      </c>
      <c r="Q64" s="205" t="s">
        <v>238</v>
      </c>
      <c r="R64" s="669" t="s">
        <v>239</v>
      </c>
      <c r="S64" s="588" t="s">
        <v>237</v>
      </c>
      <c r="T64" s="205" t="s">
        <v>238</v>
      </c>
      <c r="U64" s="669" t="s">
        <v>239</v>
      </c>
      <c r="V64" s="588" t="s">
        <v>237</v>
      </c>
      <c r="W64" s="205" t="s">
        <v>238</v>
      </c>
      <c r="X64" s="669" t="s">
        <v>239</v>
      </c>
      <c r="Y64" s="666"/>
      <c r="Z64" s="666"/>
    </row>
    <row r="65" spans="1:26" s="25" customFormat="1" ht="20.25" customHeight="1" outlineLevel="1" thickBot="1">
      <c r="A65" s="409"/>
      <c r="B65" s="590"/>
      <c r="C65" s="712"/>
      <c r="D65" s="713"/>
      <c r="E65" s="714"/>
      <c r="F65" s="774"/>
      <c r="G65" s="439" t="s">
        <v>240</v>
      </c>
      <c r="H65" s="440" t="s">
        <v>240</v>
      </c>
      <c r="I65" s="719"/>
      <c r="J65" s="439" t="s">
        <v>240</v>
      </c>
      <c r="K65" s="440" t="str">
        <f>IF(INDEX('Reference Data'!$G$5:$G$18,MATCH('Reference Data'!$C$4,'Reference Data'!$F$5:$F$21,0),1)&gt;=K$22,"Actual","Forecast")</f>
        <v>Actual</v>
      </c>
      <c r="L65" s="721"/>
      <c r="M65" s="441" t="str">
        <f>IF(INDEX('Reference Data'!$G$5:$G$18,MATCH('Reference Data'!$C$4,'Reference Data'!$F$5:$F$21,0),1)&gt;=M$22,"Actual","Forecast")</f>
        <v>Actual</v>
      </c>
      <c r="N65" s="290" t="str">
        <f>IF(INDEX('Reference Data'!$G$5:$G$18,MATCH('Reference Data'!$C$4,'Reference Data'!$F$5:$F$21,0),1)&gt;=N$22,"Actual","Forecast")</f>
        <v>Actual</v>
      </c>
      <c r="O65" s="666"/>
      <c r="P65" s="290" t="str">
        <f>IF(INDEX('Reference Data'!$G$5:$G$18,MATCH('Reference Data'!$C$4,'Reference Data'!$F$5:$F$21,0),1)&gt;=P$22,"Actual","Forecast")</f>
        <v>Actual</v>
      </c>
      <c r="Q65" s="290" t="str">
        <f>IF(INDEX('Reference Data'!$G$5:$G$18,MATCH('Reference Data'!$C$4,'Reference Data'!$F$5:$F$21,0),1)&gt;=Q$22,"Actual","Forecast")</f>
        <v>Actual</v>
      </c>
      <c r="R65" s="666"/>
      <c r="S65" s="290" t="str">
        <f>IF(INDEX('Reference Data'!$G$5:$G$18,MATCH('Reference Data'!$C$4,'Reference Data'!$F$5:$F$21,0),1)&gt;=S$22,"Actual","Forecast")</f>
        <v>Actual</v>
      </c>
      <c r="T65" s="290" t="str">
        <f>IF(INDEX('Reference Data'!$G$5:$G$18,MATCH('Reference Data'!$C$4,'Reference Data'!$F$5:$F$21,0),1)&gt;=T$22,"Actual","Forecast")</f>
        <v>Forecast</v>
      </c>
      <c r="U65" s="666"/>
      <c r="V65" s="290" t="str">
        <f>IF(INDEX('Reference Data'!$G$5:$G$18,MATCH('Reference Data'!$C$4,'Reference Data'!$F$5:$F$21,0),1)&gt;=V$22,"Actual","Forecast")</f>
        <v>Forecast</v>
      </c>
      <c r="W65" s="290" t="str">
        <f>IF(INDEX('Reference Data'!$G$5:$G$18,MATCH('Reference Data'!$C$4,'Reference Data'!$F$5:$F$21,0),1)&gt;=W$22,"Actual","Forecast")</f>
        <v>Forecast</v>
      </c>
      <c r="X65" s="666"/>
      <c r="Y65" s="666"/>
      <c r="Z65" s="666"/>
    </row>
    <row r="66" spans="1:26" ht="14.85" customHeight="1" outlineLevel="1">
      <c r="A66" s="409"/>
      <c r="B66" s="77"/>
      <c r="C66" s="682" t="s">
        <v>246</v>
      </c>
      <c r="D66" s="683"/>
      <c r="E66" s="684"/>
      <c r="F66" s="572">
        <v>100</v>
      </c>
      <c r="G66" s="442">
        <v>1</v>
      </c>
      <c r="H66" s="442">
        <v>2</v>
      </c>
      <c r="I66" s="443">
        <f>SUM(G66:H66)</f>
        <v>3</v>
      </c>
      <c r="J66" s="442">
        <v>1</v>
      </c>
      <c r="K66" s="442">
        <v>2</v>
      </c>
      <c r="L66" s="443">
        <f>SUM(J66:K66)</f>
        <v>3</v>
      </c>
      <c r="M66" s="442">
        <v>1</v>
      </c>
      <c r="N66" s="442">
        <v>2</v>
      </c>
      <c r="O66" s="371">
        <f>SUM(M66:N66)</f>
        <v>3</v>
      </c>
      <c r="P66" s="442">
        <v>1</v>
      </c>
      <c r="Q66" s="442">
        <v>2</v>
      </c>
      <c r="R66" s="371">
        <f>SUM(P66:Q66)</f>
        <v>3</v>
      </c>
      <c r="S66" s="442">
        <v>1</v>
      </c>
      <c r="T66" s="442">
        <v>2</v>
      </c>
      <c r="U66" s="371">
        <f>SUM(S66:T66)</f>
        <v>3</v>
      </c>
      <c r="V66" s="442">
        <v>1</v>
      </c>
      <c r="W66" s="442">
        <v>2</v>
      </c>
      <c r="X66" s="371">
        <f>SUM(V66:W66)</f>
        <v>3</v>
      </c>
      <c r="Y66" s="572">
        <v>0</v>
      </c>
      <c r="Z66" s="410">
        <f>SUM(O66,L66,I66,F66)+R66+U66+X66+Y66</f>
        <v>118</v>
      </c>
    </row>
    <row r="67" spans="1:26" ht="15.75" customHeight="1" outlineLevel="1">
      <c r="A67" s="409"/>
      <c r="B67" s="77"/>
      <c r="C67" s="685" t="s">
        <v>247</v>
      </c>
      <c r="D67" s="686"/>
      <c r="E67" s="687"/>
      <c r="F67" s="574">
        <v>100</v>
      </c>
      <c r="G67" s="382">
        <v>1</v>
      </c>
      <c r="H67" s="382">
        <v>2</v>
      </c>
      <c r="I67" s="372">
        <f>SUM(G67:H67)</f>
        <v>3</v>
      </c>
      <c r="J67" s="382">
        <v>1</v>
      </c>
      <c r="K67" s="382">
        <v>2</v>
      </c>
      <c r="L67" s="372">
        <f>SUM(J67:K67)</f>
        <v>3</v>
      </c>
      <c r="M67" s="382">
        <v>1</v>
      </c>
      <c r="N67" s="382">
        <v>2</v>
      </c>
      <c r="O67" s="372">
        <f>SUM(M67:N67)</f>
        <v>3</v>
      </c>
      <c r="P67" s="382">
        <v>1</v>
      </c>
      <c r="Q67" s="382">
        <v>2</v>
      </c>
      <c r="R67" s="372">
        <f>SUM(P67:Q67)</f>
        <v>3</v>
      </c>
      <c r="S67" s="382">
        <v>1</v>
      </c>
      <c r="T67" s="382">
        <v>2</v>
      </c>
      <c r="U67" s="372">
        <f>SUM(S67:T67)</f>
        <v>3</v>
      </c>
      <c r="V67" s="382">
        <v>1</v>
      </c>
      <c r="W67" s="382">
        <v>2</v>
      </c>
      <c r="X67" s="372">
        <f>SUM(V67:W67)</f>
        <v>3</v>
      </c>
      <c r="Y67" s="574">
        <v>0</v>
      </c>
      <c r="Z67" s="375">
        <f>SUM(O67,L67,I67,F67)+R67+U67+X67+Y67</f>
        <v>118</v>
      </c>
    </row>
    <row r="68" spans="1:26" ht="15.75" customHeight="1" outlineLevel="1">
      <c r="A68" s="409"/>
      <c r="B68" s="590"/>
      <c r="C68" s="688" t="s">
        <v>248</v>
      </c>
      <c r="D68" s="689"/>
      <c r="E68" s="690"/>
      <c r="F68" s="574">
        <v>110</v>
      </c>
      <c r="G68" s="382">
        <v>1</v>
      </c>
      <c r="H68" s="382">
        <v>2</v>
      </c>
      <c r="I68" s="372">
        <f>SUM(G68:H68)</f>
        <v>3</v>
      </c>
      <c r="J68" s="382">
        <v>1</v>
      </c>
      <c r="K68" s="382">
        <v>2</v>
      </c>
      <c r="L68" s="372">
        <f>SUM(J68:K68)</f>
        <v>3</v>
      </c>
      <c r="M68" s="382">
        <v>1</v>
      </c>
      <c r="N68" s="382">
        <v>2</v>
      </c>
      <c r="O68" s="372">
        <f>SUM(M68:N68)</f>
        <v>3</v>
      </c>
      <c r="P68" s="382">
        <v>1</v>
      </c>
      <c r="Q68" s="382">
        <v>2</v>
      </c>
      <c r="R68" s="372">
        <f>SUM(P68:Q68)</f>
        <v>3</v>
      </c>
      <c r="S68" s="382">
        <v>1</v>
      </c>
      <c r="T68" s="382">
        <v>2</v>
      </c>
      <c r="U68" s="372">
        <f>SUM(S68:T68)</f>
        <v>3</v>
      </c>
      <c r="V68" s="382">
        <v>1</v>
      </c>
      <c r="W68" s="382">
        <v>2</v>
      </c>
      <c r="X68" s="372">
        <f>SUM(V68:W68)</f>
        <v>3</v>
      </c>
      <c r="Y68" s="574">
        <v>0</v>
      </c>
      <c r="Z68" s="375">
        <f>SUM(O68,L68,I68,F68)+R68+U68+X68+Y68</f>
        <v>128</v>
      </c>
    </row>
    <row r="69" spans="1:26" ht="15.75" customHeight="1" outlineLevel="1">
      <c r="A69" s="409"/>
      <c r="B69" s="590"/>
      <c r="C69" s="691" t="s">
        <v>249</v>
      </c>
      <c r="D69" s="692"/>
      <c r="E69" s="693"/>
      <c r="F69" s="383">
        <f t="shared" ref="F69:Z69" si="10">F66+F67</f>
        <v>200</v>
      </c>
      <c r="G69" s="383">
        <f t="shared" si="10"/>
        <v>2</v>
      </c>
      <c r="H69" s="383">
        <f t="shared" si="10"/>
        <v>4</v>
      </c>
      <c r="I69" s="383">
        <f t="shared" si="10"/>
        <v>6</v>
      </c>
      <c r="J69" s="383">
        <f t="shared" si="10"/>
        <v>2</v>
      </c>
      <c r="K69" s="383">
        <f t="shared" si="10"/>
        <v>4</v>
      </c>
      <c r="L69" s="383">
        <f t="shared" si="10"/>
        <v>6</v>
      </c>
      <c r="M69" s="383">
        <f t="shared" si="10"/>
        <v>2</v>
      </c>
      <c r="N69" s="383">
        <f t="shared" si="10"/>
        <v>4</v>
      </c>
      <c r="O69" s="383">
        <f t="shared" si="10"/>
        <v>6</v>
      </c>
      <c r="P69" s="383">
        <f t="shared" si="10"/>
        <v>2</v>
      </c>
      <c r="Q69" s="386">
        <f t="shared" si="10"/>
        <v>4</v>
      </c>
      <c r="R69" s="383">
        <f t="shared" si="10"/>
        <v>6</v>
      </c>
      <c r="S69" s="383">
        <f t="shared" si="10"/>
        <v>2</v>
      </c>
      <c r="T69" s="383">
        <f t="shared" si="10"/>
        <v>4</v>
      </c>
      <c r="U69" s="383">
        <f t="shared" si="10"/>
        <v>6</v>
      </c>
      <c r="V69" s="383">
        <f t="shared" si="10"/>
        <v>2</v>
      </c>
      <c r="W69" s="383">
        <f t="shared" si="10"/>
        <v>4</v>
      </c>
      <c r="X69" s="383">
        <f t="shared" si="10"/>
        <v>6</v>
      </c>
      <c r="Y69" s="383">
        <f t="shared" si="10"/>
        <v>0</v>
      </c>
      <c r="Z69" s="375">
        <f t="shared" si="10"/>
        <v>236</v>
      </c>
    </row>
    <row r="70" spans="1:26" ht="15.75" customHeight="1" outlineLevel="1">
      <c r="A70" s="409"/>
      <c r="B70" s="590"/>
      <c r="C70" s="694" t="s">
        <v>250</v>
      </c>
      <c r="D70" s="695"/>
      <c r="E70" s="696"/>
      <c r="F70" s="574">
        <v>100</v>
      </c>
      <c r="G70" s="382">
        <v>1</v>
      </c>
      <c r="H70" s="382">
        <v>2</v>
      </c>
      <c r="I70" s="372">
        <f>SUM(G70:H70)</f>
        <v>3</v>
      </c>
      <c r="J70" s="382">
        <v>1</v>
      </c>
      <c r="K70" s="382">
        <v>2</v>
      </c>
      <c r="L70" s="372">
        <f>SUM(J70:K70)</f>
        <v>3</v>
      </c>
      <c r="M70" s="382">
        <v>1</v>
      </c>
      <c r="N70" s="382">
        <v>2</v>
      </c>
      <c r="O70" s="372">
        <f>SUM(M70:N70)</f>
        <v>3</v>
      </c>
      <c r="P70" s="382">
        <v>1</v>
      </c>
      <c r="Q70" s="382">
        <v>2</v>
      </c>
      <c r="R70" s="372">
        <f>SUM(P70:Q70)</f>
        <v>3</v>
      </c>
      <c r="S70" s="382">
        <v>1</v>
      </c>
      <c r="T70" s="382">
        <v>2</v>
      </c>
      <c r="U70" s="372">
        <f>SUM(S70:T70)</f>
        <v>3</v>
      </c>
      <c r="V70" s="382">
        <v>1</v>
      </c>
      <c r="W70" s="382">
        <v>2</v>
      </c>
      <c r="X70" s="372">
        <f>SUM(V70:W70)</f>
        <v>3</v>
      </c>
      <c r="Y70" s="574">
        <v>0</v>
      </c>
      <c r="Z70" s="375">
        <f>SUM(O70,L70,I70,F70)+R70+U70+X70+Y70</f>
        <v>118</v>
      </c>
    </row>
    <row r="71" spans="1:26" ht="15.75" customHeight="1" outlineLevel="1">
      <c r="A71" s="409"/>
      <c r="B71" s="590"/>
      <c r="C71" s="688" t="s">
        <v>251</v>
      </c>
      <c r="D71" s="689"/>
      <c r="E71" s="690"/>
      <c r="F71" s="574">
        <v>100</v>
      </c>
      <c r="G71" s="382">
        <v>1</v>
      </c>
      <c r="H71" s="382">
        <v>2</v>
      </c>
      <c r="I71" s="372">
        <f>SUM(G71:H71)</f>
        <v>3</v>
      </c>
      <c r="J71" s="382">
        <v>1</v>
      </c>
      <c r="K71" s="382">
        <v>2</v>
      </c>
      <c r="L71" s="372">
        <f>SUM(J71:K71)</f>
        <v>3</v>
      </c>
      <c r="M71" s="382">
        <v>1</v>
      </c>
      <c r="N71" s="382">
        <v>2</v>
      </c>
      <c r="O71" s="372">
        <f>SUM(M71:N71)</f>
        <v>3</v>
      </c>
      <c r="P71" s="382">
        <v>1</v>
      </c>
      <c r="Q71" s="382">
        <v>2</v>
      </c>
      <c r="R71" s="372">
        <f>SUM(P71:Q71)</f>
        <v>3</v>
      </c>
      <c r="S71" s="382">
        <v>1</v>
      </c>
      <c r="T71" s="382">
        <v>2</v>
      </c>
      <c r="U71" s="372">
        <f>SUM(S71:T71)</f>
        <v>3</v>
      </c>
      <c r="V71" s="382">
        <v>1</v>
      </c>
      <c r="W71" s="382">
        <v>2</v>
      </c>
      <c r="X71" s="372">
        <f>SUM(V71:W71)</f>
        <v>3</v>
      </c>
      <c r="Y71" s="574">
        <v>0</v>
      </c>
      <c r="Z71" s="375">
        <f>SUM(O71,L71,I71,F71)+R71+U71+X71+Y71</f>
        <v>118</v>
      </c>
    </row>
    <row r="72" spans="1:26" ht="15.75" customHeight="1" outlineLevel="1" thickBot="1">
      <c r="A72" s="409"/>
      <c r="B72" s="590"/>
      <c r="C72" s="697" t="s">
        <v>252</v>
      </c>
      <c r="D72" s="698"/>
      <c r="E72" s="699"/>
      <c r="F72" s="387">
        <f t="shared" ref="F72:Y72" si="11">F70</f>
        <v>100</v>
      </c>
      <c r="G72" s="387">
        <f t="shared" si="11"/>
        <v>1</v>
      </c>
      <c r="H72" s="387">
        <f t="shared" si="11"/>
        <v>2</v>
      </c>
      <c r="I72" s="387">
        <f t="shared" si="11"/>
        <v>3</v>
      </c>
      <c r="J72" s="387">
        <f t="shared" si="11"/>
        <v>1</v>
      </c>
      <c r="K72" s="387">
        <f t="shared" si="11"/>
        <v>2</v>
      </c>
      <c r="L72" s="387">
        <f t="shared" si="11"/>
        <v>3</v>
      </c>
      <c r="M72" s="387">
        <f t="shared" si="11"/>
        <v>1</v>
      </c>
      <c r="N72" s="387">
        <f t="shared" si="11"/>
        <v>2</v>
      </c>
      <c r="O72" s="387">
        <f t="shared" si="11"/>
        <v>3</v>
      </c>
      <c r="P72" s="387">
        <f t="shared" si="11"/>
        <v>1</v>
      </c>
      <c r="Q72" s="388">
        <f t="shared" si="11"/>
        <v>2</v>
      </c>
      <c r="R72" s="387">
        <f t="shared" si="11"/>
        <v>3</v>
      </c>
      <c r="S72" s="387">
        <f t="shared" si="11"/>
        <v>1</v>
      </c>
      <c r="T72" s="387">
        <f t="shared" si="11"/>
        <v>2</v>
      </c>
      <c r="U72" s="387">
        <f t="shared" si="11"/>
        <v>3</v>
      </c>
      <c r="V72" s="387">
        <f t="shared" si="11"/>
        <v>1</v>
      </c>
      <c r="W72" s="387">
        <f t="shared" si="11"/>
        <v>2</v>
      </c>
      <c r="X72" s="387">
        <f t="shared" si="11"/>
        <v>3</v>
      </c>
      <c r="Y72" s="387">
        <f t="shared" si="11"/>
        <v>0</v>
      </c>
      <c r="Z72" s="378">
        <f>SUM(O72,L72,I72,F72)+R72+U72+X72+Y72</f>
        <v>118</v>
      </c>
    </row>
    <row r="73" spans="1:26" ht="16.5" outlineLevel="1" thickBot="1">
      <c r="A73" s="409"/>
      <c r="B73" s="590"/>
      <c r="C73" s="670" t="s">
        <v>236</v>
      </c>
      <c r="D73" s="671"/>
      <c r="E73" s="700"/>
      <c r="F73" s="379">
        <f t="shared" ref="F73:Y73" si="12">F69+F72</f>
        <v>300</v>
      </c>
      <c r="G73" s="379">
        <f t="shared" si="12"/>
        <v>3</v>
      </c>
      <c r="H73" s="379">
        <f t="shared" si="12"/>
        <v>6</v>
      </c>
      <c r="I73" s="379">
        <f t="shared" si="12"/>
        <v>9</v>
      </c>
      <c r="J73" s="379">
        <f t="shared" si="12"/>
        <v>3</v>
      </c>
      <c r="K73" s="379">
        <f t="shared" si="12"/>
        <v>6</v>
      </c>
      <c r="L73" s="379">
        <f t="shared" si="12"/>
        <v>9</v>
      </c>
      <c r="M73" s="379">
        <f t="shared" si="12"/>
        <v>3</v>
      </c>
      <c r="N73" s="379">
        <f t="shared" si="12"/>
        <v>6</v>
      </c>
      <c r="O73" s="379">
        <f t="shared" si="12"/>
        <v>9</v>
      </c>
      <c r="P73" s="379">
        <f t="shared" si="12"/>
        <v>3</v>
      </c>
      <c r="Q73" s="389">
        <f t="shared" si="12"/>
        <v>6</v>
      </c>
      <c r="R73" s="379">
        <f t="shared" si="12"/>
        <v>9</v>
      </c>
      <c r="S73" s="379">
        <f t="shared" si="12"/>
        <v>3</v>
      </c>
      <c r="T73" s="379">
        <f t="shared" si="12"/>
        <v>6</v>
      </c>
      <c r="U73" s="379">
        <f t="shared" si="12"/>
        <v>9</v>
      </c>
      <c r="V73" s="379">
        <f t="shared" si="12"/>
        <v>3</v>
      </c>
      <c r="W73" s="379">
        <f t="shared" si="12"/>
        <v>6</v>
      </c>
      <c r="X73" s="379">
        <f t="shared" si="12"/>
        <v>9</v>
      </c>
      <c r="Y73" s="379">
        <f t="shared" si="12"/>
        <v>0</v>
      </c>
      <c r="Z73" s="322">
        <f>SUM(O73,L73,I73,F73)+R73+U73+X73+Y73</f>
        <v>354</v>
      </c>
    </row>
    <row r="74" spans="1:26" ht="15.75" customHeight="1" outlineLevel="1" thickBot="1">
      <c r="C74" s="22"/>
      <c r="D74" s="22"/>
      <c r="E74" s="22"/>
      <c r="F74" s="24"/>
      <c r="G74" s="23"/>
      <c r="H74" s="23"/>
      <c r="I74" s="27"/>
      <c r="J74" s="23"/>
      <c r="K74" s="23"/>
      <c r="L74" s="24"/>
      <c r="M74" s="23"/>
      <c r="N74" s="23"/>
    </row>
    <row r="75" spans="1:26" ht="21.6" customHeight="1" outlineLevel="1">
      <c r="A75" s="409"/>
      <c r="B75" s="40"/>
      <c r="C75" s="701" t="s">
        <v>253</v>
      </c>
      <c r="D75" s="702"/>
      <c r="E75" s="703"/>
      <c r="F75" s="665" t="s">
        <v>228</v>
      </c>
      <c r="G75" s="705" t="str">
        <f>G63</f>
        <v>Financial Year 2020/21 (£s)</v>
      </c>
      <c r="H75" s="706"/>
      <c r="I75" s="707"/>
      <c r="J75" s="705" t="str">
        <f>J63</f>
        <v>Financial Year 2021/22 (£s)</v>
      </c>
      <c r="K75" s="706"/>
      <c r="L75" s="707"/>
      <c r="M75" s="705" t="str">
        <f>M63</f>
        <v>Financial Year 2022/23 (£s)</v>
      </c>
      <c r="N75" s="706"/>
      <c r="O75" s="707"/>
      <c r="P75" s="705" t="str">
        <f>P63</f>
        <v>Financial Year 2023/24 (£s)</v>
      </c>
      <c r="Q75" s="706"/>
      <c r="R75" s="707"/>
      <c r="S75" s="705" t="str">
        <f>S63</f>
        <v>Financial Year 2024/25 (£s)</v>
      </c>
      <c r="T75" s="706"/>
      <c r="U75" s="708"/>
      <c r="V75" s="705" t="str">
        <f>V63</f>
        <v>Financial Year 2025/26 (£s)</v>
      </c>
      <c r="W75" s="706"/>
      <c r="X75" s="707"/>
      <c r="Y75" s="665" t="s">
        <v>245</v>
      </c>
      <c r="Z75" s="665" t="s">
        <v>236</v>
      </c>
    </row>
    <row r="76" spans="1:26" ht="22.5" customHeight="1" outlineLevel="1">
      <c r="A76" s="409"/>
      <c r="B76" s="40"/>
      <c r="C76" s="667" t="s">
        <v>254</v>
      </c>
      <c r="D76" s="667" t="s">
        <v>261</v>
      </c>
      <c r="E76" s="667" t="s">
        <v>256</v>
      </c>
      <c r="F76" s="666"/>
      <c r="G76" s="588" t="s">
        <v>237</v>
      </c>
      <c r="H76" s="205" t="s">
        <v>238</v>
      </c>
      <c r="I76" s="669" t="s">
        <v>239</v>
      </c>
      <c r="J76" s="588" t="s">
        <v>237</v>
      </c>
      <c r="K76" s="205" t="s">
        <v>238</v>
      </c>
      <c r="L76" s="669" t="s">
        <v>239</v>
      </c>
      <c r="M76" s="588" t="s">
        <v>237</v>
      </c>
      <c r="N76" s="205" t="s">
        <v>238</v>
      </c>
      <c r="O76" s="669" t="s">
        <v>239</v>
      </c>
      <c r="P76" s="588" t="s">
        <v>237</v>
      </c>
      <c r="Q76" s="205" t="s">
        <v>238</v>
      </c>
      <c r="R76" s="669" t="s">
        <v>239</v>
      </c>
      <c r="S76" s="588" t="s">
        <v>237</v>
      </c>
      <c r="T76" s="205" t="s">
        <v>238</v>
      </c>
      <c r="U76" s="669" t="s">
        <v>239</v>
      </c>
      <c r="V76" s="588" t="s">
        <v>237</v>
      </c>
      <c r="W76" s="205" t="s">
        <v>238</v>
      </c>
      <c r="X76" s="669" t="s">
        <v>239</v>
      </c>
      <c r="Y76" s="666"/>
      <c r="Z76" s="666"/>
    </row>
    <row r="77" spans="1:26" ht="22.5" customHeight="1" outlineLevel="1">
      <c r="A77" s="409"/>
      <c r="B77" s="40"/>
      <c r="C77" s="668"/>
      <c r="D77" s="668"/>
      <c r="E77" s="668"/>
      <c r="F77" s="704"/>
      <c r="G77" s="290" t="s">
        <v>240</v>
      </c>
      <c r="H77" s="290" t="s">
        <v>240</v>
      </c>
      <c r="I77" s="666"/>
      <c r="J77" s="290" t="s">
        <v>240</v>
      </c>
      <c r="K77" s="290" t="str">
        <f>IF(INDEX('Reference Data'!$G$5:$G$18,MATCH('Reference Data'!$C$4,'Reference Data'!$F$5:$F$21,0),1)&gt;=K$22,"Actual","Forecast")</f>
        <v>Actual</v>
      </c>
      <c r="L77" s="666"/>
      <c r="M77" s="290" t="str">
        <f>IF(INDEX('Reference Data'!$G$5:$G$18,MATCH('Reference Data'!$C$4,'Reference Data'!$F$5:$F$21,0),1)&gt;=M$22,"Actual","Forecast")</f>
        <v>Actual</v>
      </c>
      <c r="N77" s="290" t="str">
        <f>IF(INDEX('Reference Data'!$G$5:$G$18,MATCH('Reference Data'!$C$4,'Reference Data'!$F$5:$F$21,0),1)&gt;=N$22,"Actual","Forecast")</f>
        <v>Actual</v>
      </c>
      <c r="O77" s="666"/>
      <c r="P77" s="290" t="str">
        <f>IF(INDEX('Reference Data'!$G$5:$G$18,MATCH('Reference Data'!$C$4,'Reference Data'!$F$5:$F$21,0),1)&gt;=P$22,"Actual","Forecast")</f>
        <v>Actual</v>
      </c>
      <c r="Q77" s="290" t="str">
        <f>IF(INDEX('Reference Data'!$G$5:$G$18,MATCH('Reference Data'!$C$4,'Reference Data'!$F$5:$F$21,0),1)&gt;=Q$22,"Actual","Forecast")</f>
        <v>Actual</v>
      </c>
      <c r="R77" s="666"/>
      <c r="S77" s="290" t="str">
        <f>IF(INDEX('Reference Data'!$G$5:$G$18,MATCH('Reference Data'!$C$4,'Reference Data'!$F$5:$F$21,0),1)&gt;=S$22,"Actual","Forecast")</f>
        <v>Actual</v>
      </c>
      <c r="T77" s="290" t="str">
        <f>IF(INDEX('Reference Data'!$G$5:$G$18,MATCH('Reference Data'!$C$4,'Reference Data'!$F$5:$F$21,0),1)&gt;=T$22,"Actual","Forecast")</f>
        <v>Forecast</v>
      </c>
      <c r="U77" s="666"/>
      <c r="V77" s="290" t="str">
        <f>IF(INDEX('Reference Data'!$G$5:$G$18,MATCH('Reference Data'!$C$4,'Reference Data'!$F$5:$F$21,0),1)&gt;=V$22,"Actual","Forecast")</f>
        <v>Forecast</v>
      </c>
      <c r="W77" s="290" t="str">
        <f>IF(INDEX('Reference Data'!$G$5:$G$18,MATCH('Reference Data'!$C$4,'Reference Data'!$F$5:$F$21,0),1)&gt;=W$22,"Actual","Forecast")</f>
        <v>Forecast</v>
      </c>
      <c r="X77" s="666"/>
      <c r="Y77" s="666"/>
      <c r="Z77" s="666"/>
    </row>
    <row r="78" spans="1:26" ht="15.75" outlineLevel="1">
      <c r="A78" s="409"/>
      <c r="B78" s="40"/>
      <c r="C78" s="390"/>
      <c r="D78" s="390"/>
      <c r="E78" s="391"/>
      <c r="F78" s="398"/>
      <c r="G78" s="393"/>
      <c r="H78" s="393"/>
      <c r="I78" s="310">
        <f>SUM(G78:H78)</f>
        <v>0</v>
      </c>
      <c r="J78" s="393"/>
      <c r="K78" s="393"/>
      <c r="L78" s="310">
        <f>SUM(J78:K78)</f>
        <v>0</v>
      </c>
      <c r="M78" s="393"/>
      <c r="N78" s="393"/>
      <c r="O78" s="310">
        <f>SUM(M78:N78)</f>
        <v>0</v>
      </c>
      <c r="P78" s="393"/>
      <c r="Q78" s="396"/>
      <c r="R78" s="310">
        <f>SUM(P78:Q78)</f>
        <v>0</v>
      </c>
      <c r="S78" s="393"/>
      <c r="T78" s="393"/>
      <c r="U78" s="310">
        <f>SUM(S78:T78)</f>
        <v>0</v>
      </c>
      <c r="V78" s="393"/>
      <c r="W78" s="393"/>
      <c r="X78" s="310">
        <f>SUM(V78:W78)</f>
        <v>0</v>
      </c>
      <c r="Y78" s="398"/>
      <c r="Z78" s="411">
        <f>SUM(O78,L78,I78,F78,R78,U78,X78,Y78)</f>
        <v>0</v>
      </c>
    </row>
    <row r="79" spans="1:26" ht="15.75" outlineLevel="1">
      <c r="A79" s="409"/>
      <c r="B79" s="40"/>
      <c r="C79" s="311"/>
      <c r="D79" s="311"/>
      <c r="E79" s="392"/>
      <c r="F79" s="399"/>
      <c r="G79" s="394"/>
      <c r="H79" s="394"/>
      <c r="I79" s="395">
        <f>SUM(G79:H79)</f>
        <v>0</v>
      </c>
      <c r="J79" s="394"/>
      <c r="K79" s="394"/>
      <c r="L79" s="395">
        <f>SUM(J79:K79)</f>
        <v>0</v>
      </c>
      <c r="M79" s="394"/>
      <c r="N79" s="394"/>
      <c r="O79" s="395">
        <f>SUM(M79:N79)</f>
        <v>0</v>
      </c>
      <c r="P79" s="394"/>
      <c r="Q79" s="397"/>
      <c r="R79" s="395">
        <f>SUM(P79:Q79)</f>
        <v>0</v>
      </c>
      <c r="S79" s="394"/>
      <c r="T79" s="394"/>
      <c r="U79" s="395">
        <f>SUM(S79:T79)</f>
        <v>0</v>
      </c>
      <c r="V79" s="394"/>
      <c r="W79" s="394"/>
      <c r="X79" s="395">
        <f>SUM(V79:W79)</f>
        <v>0</v>
      </c>
      <c r="Y79" s="399"/>
      <c r="Z79" s="406">
        <f>SUM(O79,L79,I79,F79,R79,U79,X79,Y79)</f>
        <v>0</v>
      </c>
    </row>
    <row r="80" spans="1:26" ht="15.75" outlineLevel="1">
      <c r="A80" s="409"/>
      <c r="B80" s="40"/>
      <c r="C80" s="311"/>
      <c r="D80" s="311"/>
      <c r="E80" s="392"/>
      <c r="F80" s="399"/>
      <c r="G80" s="394"/>
      <c r="H80" s="394"/>
      <c r="I80" s="395">
        <f>SUM(G80:H80)</f>
        <v>0</v>
      </c>
      <c r="J80" s="394"/>
      <c r="K80" s="394"/>
      <c r="L80" s="395">
        <f>SUM(J80:K80)</f>
        <v>0</v>
      </c>
      <c r="M80" s="394"/>
      <c r="N80" s="394"/>
      <c r="O80" s="395">
        <f>SUM(M80:N80)</f>
        <v>0</v>
      </c>
      <c r="P80" s="394"/>
      <c r="Q80" s="397"/>
      <c r="R80" s="395">
        <f>SUM(P80:Q80)</f>
        <v>0</v>
      </c>
      <c r="S80" s="394"/>
      <c r="T80" s="394"/>
      <c r="U80" s="395">
        <f>SUM(S80:T80)</f>
        <v>0</v>
      </c>
      <c r="V80" s="394"/>
      <c r="W80" s="394"/>
      <c r="X80" s="395">
        <f>SUM(V80:W80)</f>
        <v>0</v>
      </c>
      <c r="Y80" s="399"/>
      <c r="Z80" s="406">
        <f>SUM(O80,L80,I80,F80,R80,U80,X80,Y80)</f>
        <v>0</v>
      </c>
    </row>
    <row r="81" spans="1:26" ht="15.75" outlineLevel="1">
      <c r="A81" s="409"/>
      <c r="B81" s="40"/>
      <c r="C81" s="311"/>
      <c r="D81" s="311"/>
      <c r="E81" s="392"/>
      <c r="F81" s="399"/>
      <c r="G81" s="394"/>
      <c r="H81" s="394"/>
      <c r="I81" s="395">
        <f>SUM(G81:H81)</f>
        <v>0</v>
      </c>
      <c r="J81" s="394"/>
      <c r="K81" s="394"/>
      <c r="L81" s="395">
        <f>SUM(J81:K81)</f>
        <v>0</v>
      </c>
      <c r="M81" s="394"/>
      <c r="N81" s="394"/>
      <c r="O81" s="395">
        <f>SUM(M81:N81)</f>
        <v>0</v>
      </c>
      <c r="P81" s="394"/>
      <c r="Q81" s="397"/>
      <c r="R81" s="395">
        <f>SUM(P81:Q81)</f>
        <v>0</v>
      </c>
      <c r="S81" s="394"/>
      <c r="T81" s="394"/>
      <c r="U81" s="395">
        <f>SUM(S81:T81)</f>
        <v>0</v>
      </c>
      <c r="V81" s="394"/>
      <c r="W81" s="394"/>
      <c r="X81" s="395">
        <f>SUM(V81:W81)</f>
        <v>0</v>
      </c>
      <c r="Y81" s="399"/>
      <c r="Z81" s="406">
        <f>SUM(O81,L81,I81,F81,R81,U81,X81,Y81)</f>
        <v>0</v>
      </c>
    </row>
    <row r="82" spans="1:26" ht="16.5" outlineLevel="1" thickBot="1">
      <c r="A82" s="409"/>
      <c r="B82" s="40"/>
      <c r="C82" s="400"/>
      <c r="D82" s="400"/>
      <c r="E82" s="401"/>
      <c r="F82" s="405"/>
      <c r="G82" s="402"/>
      <c r="H82" s="402"/>
      <c r="I82" s="403">
        <f>SUM(G82:H82)</f>
        <v>0</v>
      </c>
      <c r="J82" s="402"/>
      <c r="K82" s="402"/>
      <c r="L82" s="403">
        <f>SUM(J82:K82)</f>
        <v>0</v>
      </c>
      <c r="M82" s="402"/>
      <c r="N82" s="402"/>
      <c r="O82" s="403">
        <f>SUM(M82:N82)</f>
        <v>0</v>
      </c>
      <c r="P82" s="402"/>
      <c r="Q82" s="404"/>
      <c r="R82" s="403">
        <f>SUM(P82:Q82)</f>
        <v>0</v>
      </c>
      <c r="S82" s="402"/>
      <c r="T82" s="402"/>
      <c r="U82" s="403">
        <f>SUM(S82:T82)</f>
        <v>0</v>
      </c>
      <c r="V82" s="402"/>
      <c r="W82" s="402"/>
      <c r="X82" s="403">
        <f>SUM(V82:W82)</f>
        <v>0</v>
      </c>
      <c r="Y82" s="405"/>
      <c r="Z82" s="412">
        <f>SUM(O82,L82,I82,F82,R82,U82,X82,Y82)</f>
        <v>0</v>
      </c>
    </row>
    <row r="83" spans="1:26" ht="16.5" outlineLevel="1" thickBot="1">
      <c r="A83" s="409"/>
      <c r="B83" s="590"/>
      <c r="C83" s="670" t="s">
        <v>257</v>
      </c>
      <c r="D83" s="671"/>
      <c r="E83" s="672"/>
      <c r="F83" s="312">
        <f t="shared" ref="F83:Z83" si="13">SUM(F78:F82)</f>
        <v>0</v>
      </c>
      <c r="G83" s="312">
        <f t="shared" si="13"/>
        <v>0</v>
      </c>
      <c r="H83" s="312">
        <f t="shared" si="13"/>
        <v>0</v>
      </c>
      <c r="I83" s="312">
        <f t="shared" si="13"/>
        <v>0</v>
      </c>
      <c r="J83" s="312">
        <f t="shared" si="13"/>
        <v>0</v>
      </c>
      <c r="K83" s="312">
        <f t="shared" si="13"/>
        <v>0</v>
      </c>
      <c r="L83" s="312">
        <f t="shared" si="13"/>
        <v>0</v>
      </c>
      <c r="M83" s="312">
        <f t="shared" si="13"/>
        <v>0</v>
      </c>
      <c r="N83" s="312">
        <f t="shared" si="13"/>
        <v>0</v>
      </c>
      <c r="O83" s="312">
        <f t="shared" si="13"/>
        <v>0</v>
      </c>
      <c r="P83" s="312">
        <f t="shared" si="13"/>
        <v>0</v>
      </c>
      <c r="Q83" s="312">
        <f t="shared" si="13"/>
        <v>0</v>
      </c>
      <c r="R83" s="312">
        <f t="shared" si="13"/>
        <v>0</v>
      </c>
      <c r="S83" s="312">
        <f t="shared" si="13"/>
        <v>0</v>
      </c>
      <c r="T83" s="312">
        <f t="shared" si="13"/>
        <v>0</v>
      </c>
      <c r="U83" s="312">
        <f t="shared" si="13"/>
        <v>0</v>
      </c>
      <c r="V83" s="312">
        <f t="shared" si="13"/>
        <v>0</v>
      </c>
      <c r="W83" s="312">
        <f t="shared" si="13"/>
        <v>0</v>
      </c>
      <c r="X83" s="312">
        <f t="shared" si="13"/>
        <v>0</v>
      </c>
      <c r="Y83" s="312">
        <f t="shared" si="13"/>
        <v>0</v>
      </c>
      <c r="Z83" s="312">
        <f t="shared" si="13"/>
        <v>0</v>
      </c>
    </row>
    <row r="84" spans="1:26" ht="13.5" outlineLevel="1" thickBot="1"/>
    <row r="85" spans="1:26" ht="31.35" customHeight="1" outlineLevel="1">
      <c r="B85" s="87"/>
      <c r="C85" s="673" t="s">
        <v>258</v>
      </c>
      <c r="D85" s="674"/>
      <c r="E85" s="675"/>
      <c r="G85" s="224"/>
      <c r="H85" s="224"/>
      <c r="I85" s="224"/>
      <c r="J85" s="224"/>
      <c r="K85" s="224"/>
      <c r="L85" s="224"/>
    </row>
    <row r="86" spans="1:26" ht="86.25" customHeight="1" outlineLevel="1">
      <c r="B86" s="590"/>
      <c r="C86" s="676" t="s">
        <v>259</v>
      </c>
      <c r="D86" s="677"/>
      <c r="E86" s="678"/>
      <c r="G86" s="261"/>
      <c r="H86" s="261"/>
      <c r="I86" s="261"/>
      <c r="J86" s="261"/>
      <c r="K86" s="261"/>
      <c r="L86" s="261"/>
    </row>
    <row r="87" spans="1:26" ht="76.5" customHeight="1" outlineLevel="1" thickBot="1">
      <c r="B87" s="59"/>
      <c r="C87" s="679"/>
      <c r="D87" s="680"/>
      <c r="E87" s="681"/>
      <c r="G87" s="262"/>
      <c r="H87" s="262"/>
      <c r="I87" s="262"/>
      <c r="J87" s="262"/>
      <c r="K87" s="262"/>
      <c r="L87" s="262"/>
    </row>
    <row r="89" spans="1:26" customFormat="1" ht="85.35" customHeight="1">
      <c r="A89" s="409" t="s">
        <v>260</v>
      </c>
      <c r="B89" s="60"/>
      <c r="C89" s="715" t="str">
        <f>CONCATENATE("Project 3: ",'2 - Project Admin'!E29)</f>
        <v>Project 3: The Shrub Hill Regeneration Project</v>
      </c>
      <c r="D89" s="716"/>
      <c r="E89" s="716"/>
      <c r="F89" s="716"/>
      <c r="G89" s="716"/>
      <c r="H89" s="716"/>
      <c r="I89" s="716"/>
      <c r="J89" s="716"/>
      <c r="K89" s="716"/>
      <c r="L89" s="716"/>
      <c r="M89" s="716"/>
      <c r="N89" s="716"/>
      <c r="O89" s="716"/>
      <c r="P89" s="716"/>
      <c r="Q89" s="716"/>
      <c r="R89" s="716"/>
      <c r="S89" s="716"/>
      <c r="T89" s="716"/>
      <c r="U89" s="716"/>
      <c r="V89" s="716"/>
      <c r="W89" s="716"/>
      <c r="X89" s="716"/>
      <c r="Y89" s="716"/>
      <c r="Z89" s="717"/>
    </row>
    <row r="90" spans="1:26" customFormat="1" ht="15" customHeight="1" thickBot="1">
      <c r="A90" s="19"/>
      <c r="B90" s="1"/>
      <c r="C90" s="6"/>
      <c r="D90" s="7"/>
      <c r="E90" s="8"/>
      <c r="F90" s="8"/>
      <c r="G90" s="8"/>
      <c r="S90" s="19"/>
    </row>
    <row r="91" spans="1:26" s="25" customFormat="1" ht="21" customHeight="1" outlineLevel="1">
      <c r="A91" s="409"/>
      <c r="B91" s="590"/>
      <c r="C91" s="709" t="s">
        <v>244</v>
      </c>
      <c r="D91" s="710"/>
      <c r="E91" s="711"/>
      <c r="F91" s="665" t="s">
        <v>228</v>
      </c>
      <c r="G91" s="705" t="s">
        <v>229</v>
      </c>
      <c r="H91" s="706"/>
      <c r="I91" s="707"/>
      <c r="J91" s="705" t="s">
        <v>230</v>
      </c>
      <c r="K91" s="706"/>
      <c r="L91" s="707"/>
      <c r="M91" s="705" t="s">
        <v>231</v>
      </c>
      <c r="N91" s="706"/>
      <c r="O91" s="707"/>
      <c r="P91" s="705" t="s">
        <v>232</v>
      </c>
      <c r="Q91" s="706"/>
      <c r="R91" s="707"/>
      <c r="S91" s="705" t="s">
        <v>233</v>
      </c>
      <c r="T91" s="706"/>
      <c r="U91" s="707"/>
      <c r="V91" s="705" t="s">
        <v>234</v>
      </c>
      <c r="W91" s="706"/>
      <c r="X91" s="707"/>
      <c r="Y91" s="665" t="s">
        <v>245</v>
      </c>
      <c r="Z91" s="665" t="s">
        <v>236</v>
      </c>
    </row>
    <row r="92" spans="1:26" s="25" customFormat="1" ht="22.5" customHeight="1" outlineLevel="1" thickBot="1">
      <c r="A92" s="409"/>
      <c r="B92" s="590"/>
      <c r="C92" s="712"/>
      <c r="D92" s="713"/>
      <c r="E92" s="714"/>
      <c r="F92" s="666"/>
      <c r="G92" s="588" t="s">
        <v>237</v>
      </c>
      <c r="H92" s="205" t="s">
        <v>238</v>
      </c>
      <c r="I92" s="669" t="s">
        <v>239</v>
      </c>
      <c r="J92" s="588" t="s">
        <v>237</v>
      </c>
      <c r="K92" s="205" t="s">
        <v>238</v>
      </c>
      <c r="L92" s="669" t="s">
        <v>239</v>
      </c>
      <c r="M92" s="588" t="s">
        <v>237</v>
      </c>
      <c r="N92" s="205" t="s">
        <v>238</v>
      </c>
      <c r="O92" s="669" t="s">
        <v>239</v>
      </c>
      <c r="P92" s="588" t="s">
        <v>237</v>
      </c>
      <c r="Q92" s="205" t="s">
        <v>238</v>
      </c>
      <c r="R92" s="669" t="s">
        <v>239</v>
      </c>
      <c r="S92" s="588" t="s">
        <v>237</v>
      </c>
      <c r="T92" s="205" t="s">
        <v>238</v>
      </c>
      <c r="U92" s="669" t="s">
        <v>239</v>
      </c>
      <c r="V92" s="588" t="s">
        <v>237</v>
      </c>
      <c r="W92" s="205" t="s">
        <v>238</v>
      </c>
      <c r="X92" s="669" t="s">
        <v>239</v>
      </c>
      <c r="Y92" s="666"/>
      <c r="Z92" s="666"/>
    </row>
    <row r="93" spans="1:26" s="25" customFormat="1" ht="20.25" customHeight="1" outlineLevel="1" thickBot="1">
      <c r="A93" s="409"/>
      <c r="B93" s="590"/>
      <c r="C93" s="712"/>
      <c r="D93" s="713"/>
      <c r="E93" s="714"/>
      <c r="F93" s="704"/>
      <c r="G93" s="290" t="s">
        <v>240</v>
      </c>
      <c r="H93" s="290" t="s">
        <v>240</v>
      </c>
      <c r="I93" s="666"/>
      <c r="J93" s="290" t="s">
        <v>240</v>
      </c>
      <c r="K93" s="290" t="str">
        <f>IF(INDEX('Reference Data'!$G$5:$G$18,MATCH('Reference Data'!$C$4,'Reference Data'!$F$5:$F$21,0),1)&gt;=K$22,"Actual","Forecast")</f>
        <v>Actual</v>
      </c>
      <c r="L93" s="666"/>
      <c r="M93" s="290" t="str">
        <f>IF(INDEX('Reference Data'!$G$5:$G$18,MATCH('Reference Data'!$C$4,'Reference Data'!$F$5:$F$21,0),1)&gt;=M$22,"Actual","Forecast")</f>
        <v>Actual</v>
      </c>
      <c r="N93" s="290" t="str">
        <f>IF(INDEX('Reference Data'!$G$5:$G$18,MATCH('Reference Data'!$C$4,'Reference Data'!$F$5:$F$21,0),1)&gt;=N$22,"Actual","Forecast")</f>
        <v>Actual</v>
      </c>
      <c r="O93" s="666"/>
      <c r="P93" s="290" t="str">
        <f>IF(INDEX('Reference Data'!$G$5:$G$18,MATCH('Reference Data'!$C$4,'Reference Data'!$F$5:$F$21,0),1)&gt;=P$22,"Actual","Forecast")</f>
        <v>Actual</v>
      </c>
      <c r="Q93" s="290" t="str">
        <f>IF(INDEX('Reference Data'!$G$5:$G$18,MATCH('Reference Data'!$C$4,'Reference Data'!$F$5:$F$21,0),1)&gt;=Q$22,"Actual","Forecast")</f>
        <v>Actual</v>
      </c>
      <c r="R93" s="666"/>
      <c r="S93" s="290" t="str">
        <f>IF(INDEX('Reference Data'!$G$5:$G$18,MATCH('Reference Data'!$C$4,'Reference Data'!$F$5:$F$21,0),1)&gt;=S$22,"Actual","Forecast")</f>
        <v>Actual</v>
      </c>
      <c r="T93" s="290" t="str">
        <f>IF(INDEX('Reference Data'!$G$5:$G$18,MATCH('Reference Data'!$C$4,'Reference Data'!$F$5:$F$21,0),1)&gt;=T$22,"Actual","Forecast")</f>
        <v>Forecast</v>
      </c>
      <c r="U93" s="666"/>
      <c r="V93" s="290" t="str">
        <f>IF(INDEX('Reference Data'!$G$5:$G$18,MATCH('Reference Data'!$C$4,'Reference Data'!$F$5:$F$21,0),1)&gt;=V$22,"Actual","Forecast")</f>
        <v>Forecast</v>
      </c>
      <c r="W93" s="290" t="str">
        <f>IF(INDEX('Reference Data'!$G$5:$G$18,MATCH('Reference Data'!$C$4,'Reference Data'!$F$5:$F$21,0),1)&gt;=W$22,"Actual","Forecast")</f>
        <v>Forecast</v>
      </c>
      <c r="X93" s="666"/>
      <c r="Y93" s="666"/>
      <c r="Z93" s="666"/>
    </row>
    <row r="94" spans="1:26" ht="14.85" customHeight="1" outlineLevel="1">
      <c r="A94" s="409"/>
      <c r="B94" s="77"/>
      <c r="C94" s="682" t="s">
        <v>246</v>
      </c>
      <c r="D94" s="683"/>
      <c r="E94" s="684"/>
      <c r="F94" s="572">
        <v>100</v>
      </c>
      <c r="G94" s="442">
        <v>1</v>
      </c>
      <c r="H94" s="442">
        <v>2</v>
      </c>
      <c r="I94" s="371">
        <f>SUM(G94:H94)</f>
        <v>3</v>
      </c>
      <c r="J94" s="442">
        <v>1</v>
      </c>
      <c r="K94" s="442">
        <v>2</v>
      </c>
      <c r="L94" s="371">
        <f>SUM(J94:K94)</f>
        <v>3</v>
      </c>
      <c r="M94" s="442">
        <v>1</v>
      </c>
      <c r="N94" s="442">
        <v>2</v>
      </c>
      <c r="O94" s="371">
        <f>SUM(M94:N94)</f>
        <v>3</v>
      </c>
      <c r="P94" s="442">
        <v>1</v>
      </c>
      <c r="Q94" s="442">
        <v>2</v>
      </c>
      <c r="R94" s="371">
        <f>SUM(P94:Q94)</f>
        <v>3</v>
      </c>
      <c r="S94" s="442">
        <v>1</v>
      </c>
      <c r="T94" s="442">
        <v>2</v>
      </c>
      <c r="U94" s="371">
        <f>SUM(S94:T94)</f>
        <v>3</v>
      </c>
      <c r="V94" s="442">
        <v>1</v>
      </c>
      <c r="W94" s="442">
        <v>2</v>
      </c>
      <c r="X94" s="371">
        <f>SUM(V94:W94)</f>
        <v>3</v>
      </c>
      <c r="Y94" s="572">
        <v>0</v>
      </c>
      <c r="Z94" s="410">
        <f>SUM(O94,L94,I94,F94)+R94+U94+X94+Y94</f>
        <v>118</v>
      </c>
    </row>
    <row r="95" spans="1:26" ht="15.75" customHeight="1" outlineLevel="1">
      <c r="A95" s="409"/>
      <c r="B95" s="77"/>
      <c r="C95" s="685" t="s">
        <v>247</v>
      </c>
      <c r="D95" s="686"/>
      <c r="E95" s="687"/>
      <c r="F95" s="574">
        <v>100</v>
      </c>
      <c r="G95" s="382">
        <v>1</v>
      </c>
      <c r="H95" s="382">
        <v>2</v>
      </c>
      <c r="I95" s="372">
        <f>SUM(G95:H95)</f>
        <v>3</v>
      </c>
      <c r="J95" s="382">
        <v>1</v>
      </c>
      <c r="K95" s="382">
        <v>2</v>
      </c>
      <c r="L95" s="372">
        <f>SUM(J95:K95)</f>
        <v>3</v>
      </c>
      <c r="M95" s="382">
        <v>1</v>
      </c>
      <c r="N95" s="382">
        <v>2</v>
      </c>
      <c r="O95" s="372">
        <f>SUM(M95:N95)</f>
        <v>3</v>
      </c>
      <c r="P95" s="382">
        <v>1</v>
      </c>
      <c r="Q95" s="382">
        <v>2</v>
      </c>
      <c r="R95" s="372">
        <f>SUM(P95:Q95)</f>
        <v>3</v>
      </c>
      <c r="S95" s="382">
        <v>1</v>
      </c>
      <c r="T95" s="382">
        <v>2</v>
      </c>
      <c r="U95" s="372">
        <f>SUM(S95:T95)</f>
        <v>3</v>
      </c>
      <c r="V95" s="382">
        <v>1</v>
      </c>
      <c r="W95" s="382">
        <v>2</v>
      </c>
      <c r="X95" s="372">
        <f>SUM(V95:W95)</f>
        <v>3</v>
      </c>
      <c r="Y95" s="574">
        <v>0</v>
      </c>
      <c r="Z95" s="375">
        <f>SUM(O95,L95,I95,F95)+R95+U95+X95+Y95</f>
        <v>118</v>
      </c>
    </row>
    <row r="96" spans="1:26" ht="15.75" customHeight="1" outlineLevel="1">
      <c r="A96" s="409"/>
      <c r="B96" s="590"/>
      <c r="C96" s="688" t="s">
        <v>248</v>
      </c>
      <c r="D96" s="689"/>
      <c r="E96" s="690"/>
      <c r="F96" s="574">
        <v>110</v>
      </c>
      <c r="G96" s="382">
        <v>1</v>
      </c>
      <c r="H96" s="382">
        <v>2</v>
      </c>
      <c r="I96" s="372">
        <f>SUM(G96:H96)</f>
        <v>3</v>
      </c>
      <c r="J96" s="382">
        <v>1</v>
      </c>
      <c r="K96" s="382">
        <v>2</v>
      </c>
      <c r="L96" s="372">
        <f>SUM(J96:K96)</f>
        <v>3</v>
      </c>
      <c r="M96" s="382">
        <v>1</v>
      </c>
      <c r="N96" s="382">
        <v>2</v>
      </c>
      <c r="O96" s="372">
        <f>SUM(M96:N96)</f>
        <v>3</v>
      </c>
      <c r="P96" s="382">
        <v>1</v>
      </c>
      <c r="Q96" s="382">
        <v>2</v>
      </c>
      <c r="R96" s="372">
        <f>SUM(P96:Q96)</f>
        <v>3</v>
      </c>
      <c r="S96" s="382">
        <v>1</v>
      </c>
      <c r="T96" s="382">
        <v>2</v>
      </c>
      <c r="U96" s="372">
        <f>SUM(S96:T96)</f>
        <v>3</v>
      </c>
      <c r="V96" s="382">
        <v>1</v>
      </c>
      <c r="W96" s="382">
        <v>2</v>
      </c>
      <c r="X96" s="372">
        <f>SUM(V96:W96)</f>
        <v>3</v>
      </c>
      <c r="Y96" s="574">
        <v>0</v>
      </c>
      <c r="Z96" s="375">
        <f>SUM(O96,L96,I96,F96)+R96+U96+X96+Y96</f>
        <v>128</v>
      </c>
    </row>
    <row r="97" spans="1:26" ht="15.75" customHeight="1" outlineLevel="1">
      <c r="A97" s="409"/>
      <c r="B97" s="590"/>
      <c r="C97" s="691" t="s">
        <v>249</v>
      </c>
      <c r="D97" s="692"/>
      <c r="E97" s="693"/>
      <c r="F97" s="383">
        <f t="shared" ref="F97:Z97" si="14">F94+F95</f>
        <v>200</v>
      </c>
      <c r="G97" s="383">
        <f t="shared" si="14"/>
        <v>2</v>
      </c>
      <c r="H97" s="383">
        <f t="shared" si="14"/>
        <v>4</v>
      </c>
      <c r="I97" s="383">
        <f t="shared" si="14"/>
        <v>6</v>
      </c>
      <c r="J97" s="383">
        <f t="shared" si="14"/>
        <v>2</v>
      </c>
      <c r="K97" s="383">
        <f t="shared" si="14"/>
        <v>4</v>
      </c>
      <c r="L97" s="383">
        <f t="shared" si="14"/>
        <v>6</v>
      </c>
      <c r="M97" s="383">
        <f t="shared" si="14"/>
        <v>2</v>
      </c>
      <c r="N97" s="383">
        <f t="shared" si="14"/>
        <v>4</v>
      </c>
      <c r="O97" s="383">
        <f t="shared" si="14"/>
        <v>6</v>
      </c>
      <c r="P97" s="383">
        <f t="shared" si="14"/>
        <v>2</v>
      </c>
      <c r="Q97" s="386">
        <f t="shared" si="14"/>
        <v>4</v>
      </c>
      <c r="R97" s="383">
        <f t="shared" si="14"/>
        <v>6</v>
      </c>
      <c r="S97" s="383">
        <f t="shared" si="14"/>
        <v>2</v>
      </c>
      <c r="T97" s="383">
        <f t="shared" si="14"/>
        <v>4</v>
      </c>
      <c r="U97" s="383">
        <f t="shared" si="14"/>
        <v>6</v>
      </c>
      <c r="V97" s="383">
        <f t="shared" si="14"/>
        <v>2</v>
      </c>
      <c r="W97" s="383">
        <f t="shared" si="14"/>
        <v>4</v>
      </c>
      <c r="X97" s="383">
        <f t="shared" si="14"/>
        <v>6</v>
      </c>
      <c r="Y97" s="383">
        <f t="shared" si="14"/>
        <v>0</v>
      </c>
      <c r="Z97" s="375">
        <f t="shared" si="14"/>
        <v>236</v>
      </c>
    </row>
    <row r="98" spans="1:26" ht="15.75" customHeight="1" outlineLevel="1">
      <c r="A98" s="409"/>
      <c r="B98" s="590"/>
      <c r="C98" s="694" t="s">
        <v>250</v>
      </c>
      <c r="D98" s="695"/>
      <c r="E98" s="696"/>
      <c r="F98" s="574">
        <v>100</v>
      </c>
      <c r="G98" s="382">
        <v>1</v>
      </c>
      <c r="H98" s="382">
        <v>2</v>
      </c>
      <c r="I98" s="372">
        <f>SUM(G98:H98)</f>
        <v>3</v>
      </c>
      <c r="J98" s="382">
        <v>1</v>
      </c>
      <c r="K98" s="382">
        <v>2</v>
      </c>
      <c r="L98" s="372">
        <f>SUM(J98:K98)</f>
        <v>3</v>
      </c>
      <c r="M98" s="382">
        <v>1</v>
      </c>
      <c r="N98" s="382">
        <v>2</v>
      </c>
      <c r="O98" s="372">
        <f>SUM(M98:N98)</f>
        <v>3</v>
      </c>
      <c r="P98" s="382">
        <v>1</v>
      </c>
      <c r="Q98" s="382">
        <v>2</v>
      </c>
      <c r="R98" s="372">
        <f>SUM(P98:Q98)</f>
        <v>3</v>
      </c>
      <c r="S98" s="382">
        <v>1</v>
      </c>
      <c r="T98" s="382">
        <v>2</v>
      </c>
      <c r="U98" s="372">
        <f>SUM(S98:T98)</f>
        <v>3</v>
      </c>
      <c r="V98" s="382">
        <v>1</v>
      </c>
      <c r="W98" s="382">
        <v>2</v>
      </c>
      <c r="X98" s="372">
        <f>SUM(V98:W98)</f>
        <v>3</v>
      </c>
      <c r="Y98" s="574">
        <v>0</v>
      </c>
      <c r="Z98" s="375">
        <f>SUM(O98,L98,I98,F98)+R98+U98+X98+Y98</f>
        <v>118</v>
      </c>
    </row>
    <row r="99" spans="1:26" ht="15.75" customHeight="1" outlineLevel="1">
      <c r="A99" s="409"/>
      <c r="B99" s="590"/>
      <c r="C99" s="688" t="s">
        <v>251</v>
      </c>
      <c r="D99" s="689"/>
      <c r="E99" s="690"/>
      <c r="F99" s="574">
        <v>100</v>
      </c>
      <c r="G99" s="382">
        <v>1</v>
      </c>
      <c r="H99" s="382">
        <v>2</v>
      </c>
      <c r="I99" s="372">
        <f>SUM(G99:H99)</f>
        <v>3</v>
      </c>
      <c r="J99" s="382">
        <v>1</v>
      </c>
      <c r="K99" s="382">
        <v>2</v>
      </c>
      <c r="L99" s="372">
        <f>SUM(J99:K99)</f>
        <v>3</v>
      </c>
      <c r="M99" s="382">
        <v>1</v>
      </c>
      <c r="N99" s="382">
        <v>2</v>
      </c>
      <c r="O99" s="372">
        <f>SUM(M99:N99)</f>
        <v>3</v>
      </c>
      <c r="P99" s="382">
        <v>1</v>
      </c>
      <c r="Q99" s="382">
        <v>2</v>
      </c>
      <c r="R99" s="372">
        <f>SUM(P99:Q99)</f>
        <v>3</v>
      </c>
      <c r="S99" s="382">
        <v>1</v>
      </c>
      <c r="T99" s="382">
        <v>2</v>
      </c>
      <c r="U99" s="372">
        <f>SUM(S99:T99)</f>
        <v>3</v>
      </c>
      <c r="V99" s="382">
        <v>1</v>
      </c>
      <c r="W99" s="382">
        <v>2</v>
      </c>
      <c r="X99" s="372">
        <f>SUM(V99:W99)</f>
        <v>3</v>
      </c>
      <c r="Y99" s="574">
        <v>0</v>
      </c>
      <c r="Z99" s="375">
        <f>SUM(O99,L99,I99,F99)+R99+U99+X99+Y99</f>
        <v>118</v>
      </c>
    </row>
    <row r="100" spans="1:26" ht="15.75" customHeight="1" outlineLevel="1" thickBot="1">
      <c r="A100" s="409"/>
      <c r="B100" s="590"/>
      <c r="C100" s="697" t="s">
        <v>252</v>
      </c>
      <c r="D100" s="698"/>
      <c r="E100" s="699"/>
      <c r="F100" s="575">
        <f t="shared" ref="F100:Y100" si="15">F98</f>
        <v>100</v>
      </c>
      <c r="G100" s="387">
        <f t="shared" si="15"/>
        <v>1</v>
      </c>
      <c r="H100" s="387">
        <f t="shared" si="15"/>
        <v>2</v>
      </c>
      <c r="I100" s="387">
        <f t="shared" si="15"/>
        <v>3</v>
      </c>
      <c r="J100" s="387">
        <f t="shared" si="15"/>
        <v>1</v>
      </c>
      <c r="K100" s="387">
        <f t="shared" si="15"/>
        <v>2</v>
      </c>
      <c r="L100" s="387">
        <f t="shared" si="15"/>
        <v>3</v>
      </c>
      <c r="M100" s="387">
        <f t="shared" si="15"/>
        <v>1</v>
      </c>
      <c r="N100" s="387">
        <f t="shared" si="15"/>
        <v>2</v>
      </c>
      <c r="O100" s="387">
        <f t="shared" si="15"/>
        <v>3</v>
      </c>
      <c r="P100" s="387">
        <f t="shared" si="15"/>
        <v>1</v>
      </c>
      <c r="Q100" s="388">
        <f t="shared" si="15"/>
        <v>2</v>
      </c>
      <c r="R100" s="387">
        <f t="shared" si="15"/>
        <v>3</v>
      </c>
      <c r="S100" s="387">
        <f t="shared" si="15"/>
        <v>1</v>
      </c>
      <c r="T100" s="387">
        <f t="shared" si="15"/>
        <v>2</v>
      </c>
      <c r="U100" s="387">
        <f t="shared" si="15"/>
        <v>3</v>
      </c>
      <c r="V100" s="387">
        <f t="shared" si="15"/>
        <v>1</v>
      </c>
      <c r="W100" s="387">
        <f t="shared" si="15"/>
        <v>2</v>
      </c>
      <c r="X100" s="387">
        <f t="shared" si="15"/>
        <v>3</v>
      </c>
      <c r="Y100" s="387">
        <f t="shared" si="15"/>
        <v>0</v>
      </c>
      <c r="Z100" s="378">
        <f>SUM(O100,L100,I100,F100)+R100+U100+X100+Y100</f>
        <v>118</v>
      </c>
    </row>
    <row r="101" spans="1:26" ht="16.5" outlineLevel="1" thickBot="1">
      <c r="A101" s="409"/>
      <c r="B101" s="590"/>
      <c r="C101" s="670" t="s">
        <v>236</v>
      </c>
      <c r="D101" s="671"/>
      <c r="E101" s="700"/>
      <c r="F101" s="379">
        <f t="shared" ref="F101:Y101" si="16">F97+F100</f>
        <v>300</v>
      </c>
      <c r="G101" s="379">
        <f t="shared" si="16"/>
        <v>3</v>
      </c>
      <c r="H101" s="379">
        <f t="shared" si="16"/>
        <v>6</v>
      </c>
      <c r="I101" s="379">
        <f t="shared" si="16"/>
        <v>9</v>
      </c>
      <c r="J101" s="379">
        <f t="shared" si="16"/>
        <v>3</v>
      </c>
      <c r="K101" s="379">
        <f t="shared" si="16"/>
        <v>6</v>
      </c>
      <c r="L101" s="379">
        <f t="shared" si="16"/>
        <v>9</v>
      </c>
      <c r="M101" s="379">
        <f t="shared" si="16"/>
        <v>3</v>
      </c>
      <c r="N101" s="379">
        <f t="shared" si="16"/>
        <v>6</v>
      </c>
      <c r="O101" s="379">
        <f t="shared" si="16"/>
        <v>9</v>
      </c>
      <c r="P101" s="379">
        <f t="shared" si="16"/>
        <v>3</v>
      </c>
      <c r="Q101" s="389">
        <f t="shared" si="16"/>
        <v>6</v>
      </c>
      <c r="R101" s="379">
        <f t="shared" si="16"/>
        <v>9</v>
      </c>
      <c r="S101" s="379">
        <f t="shared" si="16"/>
        <v>3</v>
      </c>
      <c r="T101" s="379">
        <f t="shared" si="16"/>
        <v>6</v>
      </c>
      <c r="U101" s="379">
        <f t="shared" si="16"/>
        <v>9</v>
      </c>
      <c r="V101" s="379">
        <f t="shared" si="16"/>
        <v>3</v>
      </c>
      <c r="W101" s="379">
        <f t="shared" si="16"/>
        <v>6</v>
      </c>
      <c r="X101" s="379">
        <f t="shared" si="16"/>
        <v>9</v>
      </c>
      <c r="Y101" s="379">
        <f t="shared" si="16"/>
        <v>0</v>
      </c>
      <c r="Z101" s="322">
        <f>SUM(O101,L101,I101,F101)+R101+U101+X101+Y101</f>
        <v>354</v>
      </c>
    </row>
    <row r="102" spans="1:26" ht="15.75" customHeight="1" outlineLevel="1" thickBot="1">
      <c r="C102" s="22"/>
      <c r="D102" s="22"/>
      <c r="E102" s="22"/>
      <c r="F102" s="24"/>
      <c r="G102" s="23"/>
      <c r="H102" s="23"/>
      <c r="I102" s="27"/>
      <c r="J102" s="23"/>
      <c r="K102" s="23"/>
      <c r="L102" s="24"/>
      <c r="M102" s="23"/>
      <c r="N102" s="23"/>
    </row>
    <row r="103" spans="1:26" ht="21.6" customHeight="1" outlineLevel="1">
      <c r="A103" s="409"/>
      <c r="B103" s="40"/>
      <c r="C103" s="701" t="s">
        <v>253</v>
      </c>
      <c r="D103" s="702"/>
      <c r="E103" s="703"/>
      <c r="F103" s="665" t="s">
        <v>228</v>
      </c>
      <c r="G103" s="705" t="str">
        <f>G91</f>
        <v>Financial Year 2020/21 (£s)</v>
      </c>
      <c r="H103" s="706"/>
      <c r="I103" s="707"/>
      <c r="J103" s="705" t="str">
        <f>J91</f>
        <v>Financial Year 2021/22 (£s)</v>
      </c>
      <c r="K103" s="706"/>
      <c r="L103" s="707"/>
      <c r="M103" s="705" t="str">
        <f>M91</f>
        <v>Financial Year 2022/23 (£s)</v>
      </c>
      <c r="N103" s="706"/>
      <c r="O103" s="707"/>
      <c r="P103" s="705" t="str">
        <f>P91</f>
        <v>Financial Year 2023/24 (£s)</v>
      </c>
      <c r="Q103" s="706"/>
      <c r="R103" s="707"/>
      <c r="S103" s="705" t="str">
        <f>S91</f>
        <v>Financial Year 2024/25 (£s)</v>
      </c>
      <c r="T103" s="706"/>
      <c r="U103" s="708"/>
      <c r="V103" s="705" t="str">
        <f>V91</f>
        <v>Financial Year 2025/26 (£s)</v>
      </c>
      <c r="W103" s="706"/>
      <c r="X103" s="707"/>
      <c r="Y103" s="665" t="s">
        <v>245</v>
      </c>
      <c r="Z103" s="665" t="s">
        <v>236</v>
      </c>
    </row>
    <row r="104" spans="1:26" ht="22.5" customHeight="1" outlineLevel="1">
      <c r="A104" s="409"/>
      <c r="B104" s="40"/>
      <c r="C104" s="667" t="s">
        <v>254</v>
      </c>
      <c r="D104" s="667" t="s">
        <v>261</v>
      </c>
      <c r="E104" s="667" t="s">
        <v>256</v>
      </c>
      <c r="F104" s="666"/>
      <c r="G104" s="588" t="s">
        <v>237</v>
      </c>
      <c r="H104" s="205" t="s">
        <v>238</v>
      </c>
      <c r="I104" s="669" t="s">
        <v>239</v>
      </c>
      <c r="J104" s="588" t="s">
        <v>237</v>
      </c>
      <c r="K104" s="205" t="s">
        <v>238</v>
      </c>
      <c r="L104" s="669" t="s">
        <v>239</v>
      </c>
      <c r="M104" s="588" t="s">
        <v>237</v>
      </c>
      <c r="N104" s="205" t="s">
        <v>238</v>
      </c>
      <c r="O104" s="669" t="s">
        <v>239</v>
      </c>
      <c r="P104" s="588" t="s">
        <v>237</v>
      </c>
      <c r="Q104" s="205" t="s">
        <v>238</v>
      </c>
      <c r="R104" s="669" t="s">
        <v>239</v>
      </c>
      <c r="S104" s="588" t="s">
        <v>237</v>
      </c>
      <c r="T104" s="205" t="s">
        <v>238</v>
      </c>
      <c r="U104" s="669" t="s">
        <v>239</v>
      </c>
      <c r="V104" s="588" t="s">
        <v>237</v>
      </c>
      <c r="W104" s="205" t="s">
        <v>238</v>
      </c>
      <c r="X104" s="669" t="s">
        <v>239</v>
      </c>
      <c r="Y104" s="666"/>
      <c r="Z104" s="666"/>
    </row>
    <row r="105" spans="1:26" ht="22.5" customHeight="1" outlineLevel="1">
      <c r="A105" s="409"/>
      <c r="B105" s="40"/>
      <c r="C105" s="668"/>
      <c r="D105" s="668"/>
      <c r="E105" s="668"/>
      <c r="F105" s="704"/>
      <c r="G105" s="290" t="s">
        <v>240</v>
      </c>
      <c r="H105" s="290" t="s">
        <v>240</v>
      </c>
      <c r="I105" s="666"/>
      <c r="J105" s="290" t="s">
        <v>240</v>
      </c>
      <c r="K105" s="290" t="str">
        <f>IF(INDEX('Reference Data'!$G$5:$G$18,MATCH('Reference Data'!$C$4,'Reference Data'!$F$5:$F$21,0),1)&gt;=K$22,"Actual","Forecast")</f>
        <v>Actual</v>
      </c>
      <c r="L105" s="666"/>
      <c r="M105" s="290" t="str">
        <f>IF(INDEX('Reference Data'!$G$5:$G$18,MATCH('Reference Data'!$C$4,'Reference Data'!$F$5:$F$21,0),1)&gt;=M$22,"Actual","Forecast")</f>
        <v>Actual</v>
      </c>
      <c r="N105" s="290" t="str">
        <f>IF(INDEX('Reference Data'!$G$5:$G$18,MATCH('Reference Data'!$C$4,'Reference Data'!$F$5:$F$21,0),1)&gt;=N$22,"Actual","Forecast")</f>
        <v>Actual</v>
      </c>
      <c r="O105" s="666"/>
      <c r="P105" s="290" t="str">
        <f>IF(INDEX('Reference Data'!$G$5:$G$18,MATCH('Reference Data'!$C$4,'Reference Data'!$F$5:$F$21,0),1)&gt;=P$22,"Actual","Forecast")</f>
        <v>Actual</v>
      </c>
      <c r="Q105" s="290" t="str">
        <f>IF(INDEX('Reference Data'!$G$5:$G$18,MATCH('Reference Data'!$C$4,'Reference Data'!$F$5:$F$21,0),1)&gt;=Q$22,"Actual","Forecast")</f>
        <v>Actual</v>
      </c>
      <c r="R105" s="666"/>
      <c r="S105" s="290" t="str">
        <f>IF(INDEX('Reference Data'!$G$5:$G$18,MATCH('Reference Data'!$C$4,'Reference Data'!$F$5:$F$21,0),1)&gt;=S$22,"Actual","Forecast")</f>
        <v>Actual</v>
      </c>
      <c r="T105" s="290" t="str">
        <f>IF(INDEX('Reference Data'!$G$5:$G$18,MATCH('Reference Data'!$C$4,'Reference Data'!$F$5:$F$21,0),1)&gt;=T$22,"Actual","Forecast")</f>
        <v>Forecast</v>
      </c>
      <c r="U105" s="666"/>
      <c r="V105" s="290" t="str">
        <f>IF(INDEX('Reference Data'!$G$5:$G$18,MATCH('Reference Data'!$C$4,'Reference Data'!$F$5:$F$21,0),1)&gt;=V$22,"Actual","Forecast")</f>
        <v>Forecast</v>
      </c>
      <c r="W105" s="290" t="str">
        <f>IF(INDEX('Reference Data'!$G$5:$G$18,MATCH('Reference Data'!$C$4,'Reference Data'!$F$5:$F$21,0),1)&gt;=W$22,"Actual","Forecast")</f>
        <v>Forecast</v>
      </c>
      <c r="X105" s="666"/>
      <c r="Y105" s="666"/>
      <c r="Z105" s="666"/>
    </row>
    <row r="106" spans="1:26" ht="15.75" outlineLevel="1">
      <c r="A106" s="409"/>
      <c r="B106" s="40"/>
      <c r="C106" s="390"/>
      <c r="D106" s="390"/>
      <c r="E106" s="391"/>
      <c r="F106" s="398"/>
      <c r="G106" s="393"/>
      <c r="H106" s="393"/>
      <c r="I106" s="310">
        <f>SUM(G106:H106)</f>
        <v>0</v>
      </c>
      <c r="J106" s="393"/>
      <c r="K106" s="393"/>
      <c r="L106" s="310">
        <f>SUM(J106:K106)</f>
        <v>0</v>
      </c>
      <c r="M106" s="393"/>
      <c r="N106" s="393"/>
      <c r="O106" s="310">
        <f>SUM(M106:N106)</f>
        <v>0</v>
      </c>
      <c r="P106" s="393"/>
      <c r="Q106" s="396"/>
      <c r="R106" s="310">
        <f>SUM(P106:Q106)</f>
        <v>0</v>
      </c>
      <c r="S106" s="393"/>
      <c r="T106" s="393"/>
      <c r="U106" s="310">
        <f>SUM(S106:T106)</f>
        <v>0</v>
      </c>
      <c r="V106" s="393"/>
      <c r="W106" s="393"/>
      <c r="X106" s="310">
        <f>SUM(V106:W106)</f>
        <v>0</v>
      </c>
      <c r="Y106" s="398"/>
      <c r="Z106" s="411">
        <f>SUM(O106,L106,I106,F106,R106,U106,X106,Y106)</f>
        <v>0</v>
      </c>
    </row>
    <row r="107" spans="1:26" ht="15.75" outlineLevel="1">
      <c r="A107" s="409"/>
      <c r="B107" s="40"/>
      <c r="C107" s="311"/>
      <c r="D107" s="311"/>
      <c r="E107" s="392"/>
      <c r="F107" s="399"/>
      <c r="G107" s="394"/>
      <c r="H107" s="394"/>
      <c r="I107" s="395">
        <f>SUM(G107:H107)</f>
        <v>0</v>
      </c>
      <c r="J107" s="394"/>
      <c r="K107" s="394"/>
      <c r="L107" s="395">
        <f>SUM(J107:K107)</f>
        <v>0</v>
      </c>
      <c r="M107" s="394"/>
      <c r="N107" s="394"/>
      <c r="O107" s="395">
        <f>SUM(M107:N107)</f>
        <v>0</v>
      </c>
      <c r="P107" s="394"/>
      <c r="Q107" s="397"/>
      <c r="R107" s="395">
        <f>SUM(P107:Q107)</f>
        <v>0</v>
      </c>
      <c r="S107" s="394"/>
      <c r="T107" s="394"/>
      <c r="U107" s="395">
        <f>SUM(S107:T107)</f>
        <v>0</v>
      </c>
      <c r="V107" s="394"/>
      <c r="W107" s="394"/>
      <c r="X107" s="395">
        <f>SUM(V107:W107)</f>
        <v>0</v>
      </c>
      <c r="Y107" s="399"/>
      <c r="Z107" s="406">
        <f>SUM(O107,L107,I107,F107,R107,U107,X107,Y107)</f>
        <v>0</v>
      </c>
    </row>
    <row r="108" spans="1:26" ht="15.75" outlineLevel="1">
      <c r="A108" s="409"/>
      <c r="B108" s="40"/>
      <c r="C108" s="311"/>
      <c r="D108" s="311"/>
      <c r="E108" s="392"/>
      <c r="F108" s="399"/>
      <c r="G108" s="394"/>
      <c r="H108" s="394"/>
      <c r="I108" s="395">
        <f>SUM(G108:H108)</f>
        <v>0</v>
      </c>
      <c r="J108" s="394"/>
      <c r="K108" s="394"/>
      <c r="L108" s="395">
        <f>SUM(J108:K108)</f>
        <v>0</v>
      </c>
      <c r="M108" s="394"/>
      <c r="N108" s="394"/>
      <c r="O108" s="395">
        <f>SUM(M108:N108)</f>
        <v>0</v>
      </c>
      <c r="P108" s="394"/>
      <c r="Q108" s="397"/>
      <c r="R108" s="395">
        <f>SUM(P108:Q108)</f>
        <v>0</v>
      </c>
      <c r="S108" s="394"/>
      <c r="T108" s="394"/>
      <c r="U108" s="395">
        <f>SUM(S108:T108)</f>
        <v>0</v>
      </c>
      <c r="V108" s="394"/>
      <c r="W108" s="394"/>
      <c r="X108" s="395">
        <f>SUM(V108:W108)</f>
        <v>0</v>
      </c>
      <c r="Y108" s="399"/>
      <c r="Z108" s="406">
        <f>SUM(O108,L108,I108,F108,R108,U108,X108,Y108)</f>
        <v>0</v>
      </c>
    </row>
    <row r="109" spans="1:26" ht="15.75" outlineLevel="1">
      <c r="A109" s="409"/>
      <c r="B109" s="40"/>
      <c r="C109" s="311"/>
      <c r="D109" s="311"/>
      <c r="E109" s="392"/>
      <c r="F109" s="399"/>
      <c r="G109" s="394"/>
      <c r="H109" s="394"/>
      <c r="I109" s="395">
        <f>SUM(G109:H109)</f>
        <v>0</v>
      </c>
      <c r="J109" s="394"/>
      <c r="K109" s="394"/>
      <c r="L109" s="395">
        <f>SUM(J109:K109)</f>
        <v>0</v>
      </c>
      <c r="M109" s="394"/>
      <c r="N109" s="394"/>
      <c r="O109" s="395">
        <f>SUM(M109:N109)</f>
        <v>0</v>
      </c>
      <c r="P109" s="394"/>
      <c r="Q109" s="397"/>
      <c r="R109" s="395">
        <f>SUM(P109:Q109)</f>
        <v>0</v>
      </c>
      <c r="S109" s="394"/>
      <c r="T109" s="394"/>
      <c r="U109" s="395">
        <f>SUM(S109:T109)</f>
        <v>0</v>
      </c>
      <c r="V109" s="394"/>
      <c r="W109" s="394"/>
      <c r="X109" s="395">
        <f>SUM(V109:W109)</f>
        <v>0</v>
      </c>
      <c r="Y109" s="399"/>
      <c r="Z109" s="406">
        <f>SUM(O109,L109,I109,F109,R109,U109,X109,Y109)</f>
        <v>0</v>
      </c>
    </row>
    <row r="110" spans="1:26" ht="16.5" outlineLevel="1" thickBot="1">
      <c r="A110" s="409"/>
      <c r="B110" s="40"/>
      <c r="C110" s="400"/>
      <c r="D110" s="400"/>
      <c r="E110" s="401"/>
      <c r="F110" s="405"/>
      <c r="G110" s="402"/>
      <c r="H110" s="402"/>
      <c r="I110" s="403">
        <f>SUM(G110:H110)</f>
        <v>0</v>
      </c>
      <c r="J110" s="402"/>
      <c r="K110" s="402"/>
      <c r="L110" s="403">
        <f>SUM(J110:K110)</f>
        <v>0</v>
      </c>
      <c r="M110" s="402"/>
      <c r="N110" s="402"/>
      <c r="O110" s="403">
        <f>SUM(M110:N110)</f>
        <v>0</v>
      </c>
      <c r="P110" s="402"/>
      <c r="Q110" s="404"/>
      <c r="R110" s="403">
        <f>SUM(P110:Q110)</f>
        <v>0</v>
      </c>
      <c r="S110" s="402"/>
      <c r="T110" s="402"/>
      <c r="U110" s="403">
        <f>SUM(S110:T110)</f>
        <v>0</v>
      </c>
      <c r="V110" s="402"/>
      <c r="W110" s="402"/>
      <c r="X110" s="403">
        <f>SUM(V110:W110)</f>
        <v>0</v>
      </c>
      <c r="Y110" s="405"/>
      <c r="Z110" s="412">
        <f>SUM(O110,L110,I110,F110,R110,U110,X110,Y110)</f>
        <v>0</v>
      </c>
    </row>
    <row r="111" spans="1:26" ht="16.5" outlineLevel="1" thickBot="1">
      <c r="A111" s="409"/>
      <c r="B111" s="590"/>
      <c r="C111" s="670" t="s">
        <v>257</v>
      </c>
      <c r="D111" s="671"/>
      <c r="E111" s="672"/>
      <c r="F111" s="312">
        <f t="shared" ref="F111:Z111" si="17">SUM(F106:F110)</f>
        <v>0</v>
      </c>
      <c r="G111" s="312">
        <f t="shared" si="17"/>
        <v>0</v>
      </c>
      <c r="H111" s="312">
        <f t="shared" si="17"/>
        <v>0</v>
      </c>
      <c r="I111" s="312">
        <f t="shared" si="17"/>
        <v>0</v>
      </c>
      <c r="J111" s="312">
        <f t="shared" si="17"/>
        <v>0</v>
      </c>
      <c r="K111" s="312">
        <f t="shared" si="17"/>
        <v>0</v>
      </c>
      <c r="L111" s="312">
        <f t="shared" si="17"/>
        <v>0</v>
      </c>
      <c r="M111" s="312">
        <f t="shared" si="17"/>
        <v>0</v>
      </c>
      <c r="N111" s="312">
        <f t="shared" si="17"/>
        <v>0</v>
      </c>
      <c r="O111" s="312">
        <f t="shared" si="17"/>
        <v>0</v>
      </c>
      <c r="P111" s="312">
        <f t="shared" si="17"/>
        <v>0</v>
      </c>
      <c r="Q111" s="312">
        <f t="shared" si="17"/>
        <v>0</v>
      </c>
      <c r="R111" s="312">
        <f t="shared" si="17"/>
        <v>0</v>
      </c>
      <c r="S111" s="312">
        <f t="shared" si="17"/>
        <v>0</v>
      </c>
      <c r="T111" s="312">
        <f t="shared" si="17"/>
        <v>0</v>
      </c>
      <c r="U111" s="312">
        <f t="shared" si="17"/>
        <v>0</v>
      </c>
      <c r="V111" s="312">
        <f t="shared" si="17"/>
        <v>0</v>
      </c>
      <c r="W111" s="312">
        <f t="shared" si="17"/>
        <v>0</v>
      </c>
      <c r="X111" s="312">
        <f t="shared" si="17"/>
        <v>0</v>
      </c>
      <c r="Y111" s="312">
        <f t="shared" si="17"/>
        <v>0</v>
      </c>
      <c r="Z111" s="312">
        <f t="shared" si="17"/>
        <v>0</v>
      </c>
    </row>
    <row r="112" spans="1:26" ht="13.5" outlineLevel="1" thickBot="1"/>
    <row r="113" spans="1:26" ht="31.35" customHeight="1" outlineLevel="1">
      <c r="B113" s="87"/>
      <c r="C113" s="673" t="s">
        <v>258</v>
      </c>
      <c r="D113" s="674"/>
      <c r="E113" s="675"/>
      <c r="G113" s="224"/>
      <c r="H113" s="224"/>
      <c r="I113" s="224"/>
      <c r="J113" s="224"/>
      <c r="K113" s="224"/>
      <c r="L113" s="224"/>
    </row>
    <row r="114" spans="1:26" ht="86.25" customHeight="1" outlineLevel="1">
      <c r="B114" s="590"/>
      <c r="C114" s="676" t="s">
        <v>259</v>
      </c>
      <c r="D114" s="677"/>
      <c r="E114" s="678"/>
      <c r="G114" s="261"/>
      <c r="H114" s="261"/>
      <c r="I114" s="261"/>
      <c r="J114" s="261"/>
      <c r="K114" s="261"/>
      <c r="L114" s="261"/>
    </row>
    <row r="115" spans="1:26" ht="76.5" customHeight="1" outlineLevel="1" thickBot="1">
      <c r="B115" s="59"/>
      <c r="C115" s="679"/>
      <c r="D115" s="680"/>
      <c r="E115" s="681"/>
      <c r="G115" s="262"/>
      <c r="H115" s="262"/>
      <c r="I115" s="262"/>
      <c r="J115" s="262"/>
      <c r="K115" s="262"/>
      <c r="L115" s="262"/>
    </row>
    <row r="117" spans="1:26" customFormat="1" ht="85.35" customHeight="1">
      <c r="A117" s="409" t="s">
        <v>260</v>
      </c>
      <c r="B117" s="60"/>
      <c r="C117" s="715" t="str">
        <f>CONCATENATE("Project 4: ",'2 - Project Admin'!E30)</f>
        <v xml:space="preserve">Project 4: Heritage and Riverside Project </v>
      </c>
      <c r="D117" s="716"/>
      <c r="E117" s="716"/>
      <c r="F117" s="716"/>
      <c r="G117" s="716"/>
      <c r="H117" s="716"/>
      <c r="I117" s="716"/>
      <c r="J117" s="716"/>
      <c r="K117" s="716"/>
      <c r="L117" s="716"/>
      <c r="M117" s="716"/>
      <c r="N117" s="716"/>
      <c r="O117" s="716"/>
      <c r="P117" s="716"/>
      <c r="Q117" s="716"/>
      <c r="R117" s="716"/>
      <c r="S117" s="716"/>
      <c r="T117" s="716"/>
      <c r="U117" s="716"/>
      <c r="V117" s="716"/>
      <c r="W117" s="716"/>
      <c r="X117" s="716"/>
      <c r="Y117" s="716"/>
      <c r="Z117" s="717"/>
    </row>
    <row r="118" spans="1:26" customFormat="1" ht="15" customHeight="1" thickBot="1">
      <c r="A118" s="19"/>
      <c r="B118" s="1"/>
      <c r="C118" s="6"/>
      <c r="D118" s="7"/>
      <c r="E118" s="8"/>
      <c r="F118" s="8"/>
      <c r="G118" s="8"/>
      <c r="S118" s="19"/>
    </row>
    <row r="119" spans="1:26" s="25" customFormat="1" ht="21" customHeight="1" outlineLevel="1">
      <c r="A119" s="409"/>
      <c r="B119" s="590"/>
      <c r="C119" s="709" t="s">
        <v>244</v>
      </c>
      <c r="D119" s="710"/>
      <c r="E119" s="711"/>
      <c r="F119" s="665" t="s">
        <v>228</v>
      </c>
      <c r="G119" s="705" t="s">
        <v>229</v>
      </c>
      <c r="H119" s="706"/>
      <c r="I119" s="707"/>
      <c r="J119" s="705" t="s">
        <v>230</v>
      </c>
      <c r="K119" s="706"/>
      <c r="L119" s="707"/>
      <c r="M119" s="705" t="s">
        <v>231</v>
      </c>
      <c r="N119" s="706"/>
      <c r="O119" s="707"/>
      <c r="P119" s="705" t="s">
        <v>232</v>
      </c>
      <c r="Q119" s="706"/>
      <c r="R119" s="707"/>
      <c r="S119" s="705" t="s">
        <v>233</v>
      </c>
      <c r="T119" s="706"/>
      <c r="U119" s="707"/>
      <c r="V119" s="705" t="s">
        <v>234</v>
      </c>
      <c r="W119" s="706"/>
      <c r="X119" s="707"/>
      <c r="Y119" s="665" t="s">
        <v>245</v>
      </c>
      <c r="Z119" s="665" t="s">
        <v>236</v>
      </c>
    </row>
    <row r="120" spans="1:26" s="25" customFormat="1" ht="22.5" customHeight="1" outlineLevel="1" thickBot="1">
      <c r="A120" s="409"/>
      <c r="B120" s="590"/>
      <c r="C120" s="712"/>
      <c r="D120" s="713"/>
      <c r="E120" s="714"/>
      <c r="F120" s="666"/>
      <c r="G120" s="588" t="s">
        <v>237</v>
      </c>
      <c r="H120" s="205" t="s">
        <v>238</v>
      </c>
      <c r="I120" s="669" t="s">
        <v>239</v>
      </c>
      <c r="J120" s="588" t="s">
        <v>237</v>
      </c>
      <c r="K120" s="205" t="s">
        <v>238</v>
      </c>
      <c r="L120" s="669" t="s">
        <v>239</v>
      </c>
      <c r="M120" s="588" t="s">
        <v>237</v>
      </c>
      <c r="N120" s="205" t="s">
        <v>238</v>
      </c>
      <c r="O120" s="669" t="s">
        <v>239</v>
      </c>
      <c r="P120" s="588" t="s">
        <v>237</v>
      </c>
      <c r="Q120" s="205" t="s">
        <v>238</v>
      </c>
      <c r="R120" s="669" t="s">
        <v>239</v>
      </c>
      <c r="S120" s="588" t="s">
        <v>237</v>
      </c>
      <c r="T120" s="205" t="s">
        <v>238</v>
      </c>
      <c r="U120" s="669" t="s">
        <v>239</v>
      </c>
      <c r="V120" s="588" t="s">
        <v>237</v>
      </c>
      <c r="W120" s="205" t="s">
        <v>238</v>
      </c>
      <c r="X120" s="669" t="s">
        <v>239</v>
      </c>
      <c r="Y120" s="666"/>
      <c r="Z120" s="666"/>
    </row>
    <row r="121" spans="1:26" s="25" customFormat="1" ht="20.25" customHeight="1" outlineLevel="1" thickBot="1">
      <c r="A121" s="409"/>
      <c r="B121" s="590"/>
      <c r="C121" s="712"/>
      <c r="D121" s="713"/>
      <c r="E121" s="714"/>
      <c r="F121" s="704"/>
      <c r="G121" s="290" t="s">
        <v>240</v>
      </c>
      <c r="H121" s="290" t="s">
        <v>240</v>
      </c>
      <c r="I121" s="666"/>
      <c r="J121" s="290" t="s">
        <v>240</v>
      </c>
      <c r="K121" s="290" t="str">
        <f>IF(INDEX('Reference Data'!$G$5:$G$18,MATCH('Reference Data'!$C$4,'Reference Data'!$F$5:$F$21,0),1)&gt;=K$22,"Actual","Forecast")</f>
        <v>Actual</v>
      </c>
      <c r="L121" s="666"/>
      <c r="M121" s="290" t="str">
        <f>IF(INDEX('Reference Data'!$G$5:$G$18,MATCH('Reference Data'!$C$4,'Reference Data'!$F$5:$F$21,0),1)&gt;=M$22,"Actual","Forecast")</f>
        <v>Actual</v>
      </c>
      <c r="N121" s="290" t="str">
        <f>IF(INDEX('Reference Data'!$G$5:$G$18,MATCH('Reference Data'!$C$4,'Reference Data'!$F$5:$F$21,0),1)&gt;=N$22,"Actual","Forecast")</f>
        <v>Actual</v>
      </c>
      <c r="O121" s="666"/>
      <c r="P121" s="290" t="str">
        <f>IF(INDEX('Reference Data'!$G$5:$G$18,MATCH('Reference Data'!$C$4,'Reference Data'!$F$5:$F$21,0),1)&gt;=P$22,"Actual","Forecast")</f>
        <v>Actual</v>
      </c>
      <c r="Q121" s="290" t="str">
        <f>IF(INDEX('Reference Data'!$G$5:$G$18,MATCH('Reference Data'!$C$4,'Reference Data'!$F$5:$F$21,0),1)&gt;=Q$22,"Actual","Forecast")</f>
        <v>Actual</v>
      </c>
      <c r="R121" s="666"/>
      <c r="S121" s="290" t="str">
        <f>IF(INDEX('Reference Data'!$G$5:$G$18,MATCH('Reference Data'!$C$4,'Reference Data'!$F$5:$F$21,0),1)&gt;=S$22,"Actual","Forecast")</f>
        <v>Actual</v>
      </c>
      <c r="T121" s="290" t="str">
        <f>IF(INDEX('Reference Data'!$G$5:$G$18,MATCH('Reference Data'!$C$4,'Reference Data'!$F$5:$F$21,0),1)&gt;=T$22,"Actual","Forecast")</f>
        <v>Forecast</v>
      </c>
      <c r="U121" s="666"/>
      <c r="V121" s="290" t="str">
        <f>IF(INDEX('Reference Data'!$G$5:$G$18,MATCH('Reference Data'!$C$4,'Reference Data'!$F$5:$F$21,0),1)&gt;=V$22,"Actual","Forecast")</f>
        <v>Forecast</v>
      </c>
      <c r="W121" s="290" t="str">
        <f>IF(INDEX('Reference Data'!$G$5:$G$18,MATCH('Reference Data'!$C$4,'Reference Data'!$F$5:$F$21,0),1)&gt;=W$22,"Actual","Forecast")</f>
        <v>Forecast</v>
      </c>
      <c r="X121" s="666"/>
      <c r="Y121" s="666"/>
      <c r="Z121" s="666"/>
    </row>
    <row r="122" spans="1:26" ht="14.85" customHeight="1" outlineLevel="1">
      <c r="A122" s="409"/>
      <c r="B122" s="77"/>
      <c r="C122" s="682" t="s">
        <v>246</v>
      </c>
      <c r="D122" s="683"/>
      <c r="E122" s="684"/>
      <c r="F122" s="572">
        <v>100</v>
      </c>
      <c r="G122" s="442">
        <v>1</v>
      </c>
      <c r="H122" s="442">
        <v>2</v>
      </c>
      <c r="I122" s="371">
        <f>SUM(G122:H122)</f>
        <v>3</v>
      </c>
      <c r="J122" s="442">
        <v>1</v>
      </c>
      <c r="K122" s="442">
        <v>2</v>
      </c>
      <c r="L122" s="371">
        <f>SUM(J122:K122)</f>
        <v>3</v>
      </c>
      <c r="M122" s="442">
        <v>1</v>
      </c>
      <c r="N122" s="442">
        <v>2</v>
      </c>
      <c r="O122" s="371">
        <f>SUM(M122:N122)</f>
        <v>3</v>
      </c>
      <c r="P122" s="442">
        <v>1</v>
      </c>
      <c r="Q122" s="442">
        <v>2</v>
      </c>
      <c r="R122" s="371">
        <f>SUM(P122:Q122)</f>
        <v>3</v>
      </c>
      <c r="S122" s="442">
        <v>1</v>
      </c>
      <c r="T122" s="442">
        <v>2</v>
      </c>
      <c r="U122" s="371">
        <f>SUM(S122:T122)</f>
        <v>3</v>
      </c>
      <c r="V122" s="442">
        <v>1</v>
      </c>
      <c r="W122" s="442">
        <v>2</v>
      </c>
      <c r="X122" s="371">
        <f>SUM(V122:W122)</f>
        <v>3</v>
      </c>
      <c r="Y122" s="572">
        <v>0</v>
      </c>
      <c r="Z122" s="410">
        <f>SUM(O122,L122,I122,F122)+R122+U122+X122+Y122</f>
        <v>118</v>
      </c>
    </row>
    <row r="123" spans="1:26" ht="15.75" customHeight="1" outlineLevel="1">
      <c r="A123" s="409"/>
      <c r="B123" s="77"/>
      <c r="C123" s="685" t="s">
        <v>247</v>
      </c>
      <c r="D123" s="686"/>
      <c r="E123" s="687"/>
      <c r="F123" s="574">
        <v>100</v>
      </c>
      <c r="G123" s="382">
        <v>1</v>
      </c>
      <c r="H123" s="382">
        <v>2</v>
      </c>
      <c r="I123" s="372">
        <f>SUM(G123:H123)</f>
        <v>3</v>
      </c>
      <c r="J123" s="382">
        <v>1</v>
      </c>
      <c r="K123" s="382">
        <v>2</v>
      </c>
      <c r="L123" s="372">
        <f>SUM(J123:K123)</f>
        <v>3</v>
      </c>
      <c r="M123" s="382">
        <v>1</v>
      </c>
      <c r="N123" s="382">
        <v>2</v>
      </c>
      <c r="O123" s="372">
        <f>SUM(M123:N123)</f>
        <v>3</v>
      </c>
      <c r="P123" s="382">
        <v>1</v>
      </c>
      <c r="Q123" s="382">
        <v>2</v>
      </c>
      <c r="R123" s="372">
        <f>SUM(P123:Q123)</f>
        <v>3</v>
      </c>
      <c r="S123" s="382">
        <v>1</v>
      </c>
      <c r="T123" s="382">
        <v>2</v>
      </c>
      <c r="U123" s="372">
        <f>SUM(S123:T123)</f>
        <v>3</v>
      </c>
      <c r="V123" s="382">
        <v>1</v>
      </c>
      <c r="W123" s="382">
        <v>2</v>
      </c>
      <c r="X123" s="372">
        <f>SUM(V123:W123)</f>
        <v>3</v>
      </c>
      <c r="Y123" s="574">
        <v>0</v>
      </c>
      <c r="Z123" s="375">
        <f>SUM(O123,L123,I123,F123)+R123+U123+X123+Y123</f>
        <v>118</v>
      </c>
    </row>
    <row r="124" spans="1:26" ht="15.75" customHeight="1" outlineLevel="1">
      <c r="A124" s="409"/>
      <c r="B124" s="590"/>
      <c r="C124" s="688" t="s">
        <v>248</v>
      </c>
      <c r="D124" s="689"/>
      <c r="E124" s="690"/>
      <c r="F124" s="574">
        <v>110</v>
      </c>
      <c r="G124" s="382">
        <v>1</v>
      </c>
      <c r="H124" s="382">
        <v>2</v>
      </c>
      <c r="I124" s="372">
        <f>SUM(G124:H124)</f>
        <v>3</v>
      </c>
      <c r="J124" s="382">
        <v>1</v>
      </c>
      <c r="K124" s="382">
        <v>2</v>
      </c>
      <c r="L124" s="372">
        <f>SUM(J124:K124)</f>
        <v>3</v>
      </c>
      <c r="M124" s="382">
        <v>1</v>
      </c>
      <c r="N124" s="382">
        <v>2</v>
      </c>
      <c r="O124" s="372">
        <f>SUM(M124:N124)</f>
        <v>3</v>
      </c>
      <c r="P124" s="382">
        <v>1</v>
      </c>
      <c r="Q124" s="382">
        <v>2</v>
      </c>
      <c r="R124" s="372">
        <f>SUM(P124:Q124)</f>
        <v>3</v>
      </c>
      <c r="S124" s="382">
        <v>1</v>
      </c>
      <c r="T124" s="382">
        <v>2</v>
      </c>
      <c r="U124" s="372">
        <f>SUM(S124:T124)</f>
        <v>3</v>
      </c>
      <c r="V124" s="382">
        <v>1</v>
      </c>
      <c r="W124" s="382">
        <v>2</v>
      </c>
      <c r="X124" s="372">
        <f>SUM(V124:W124)</f>
        <v>3</v>
      </c>
      <c r="Y124" s="574">
        <v>0</v>
      </c>
      <c r="Z124" s="375">
        <f>SUM(O124,L124,I124,F124)+R124+U124+X124+Y124</f>
        <v>128</v>
      </c>
    </row>
    <row r="125" spans="1:26" ht="15.75" customHeight="1" outlineLevel="1">
      <c r="A125" s="409"/>
      <c r="B125" s="590"/>
      <c r="C125" s="691" t="s">
        <v>249</v>
      </c>
      <c r="D125" s="692"/>
      <c r="E125" s="693"/>
      <c r="F125" s="383">
        <f t="shared" ref="F125:Z125" si="18">F122+F123</f>
        <v>200</v>
      </c>
      <c r="G125" s="383">
        <f t="shared" si="18"/>
        <v>2</v>
      </c>
      <c r="H125" s="383">
        <f t="shared" si="18"/>
        <v>4</v>
      </c>
      <c r="I125" s="383">
        <f t="shared" si="18"/>
        <v>6</v>
      </c>
      <c r="J125" s="383">
        <f t="shared" si="18"/>
        <v>2</v>
      </c>
      <c r="K125" s="383">
        <f t="shared" si="18"/>
        <v>4</v>
      </c>
      <c r="L125" s="383">
        <f t="shared" si="18"/>
        <v>6</v>
      </c>
      <c r="M125" s="383">
        <f t="shared" si="18"/>
        <v>2</v>
      </c>
      <c r="N125" s="383">
        <f t="shared" si="18"/>
        <v>4</v>
      </c>
      <c r="O125" s="383">
        <f t="shared" si="18"/>
        <v>6</v>
      </c>
      <c r="P125" s="383">
        <f t="shared" si="18"/>
        <v>2</v>
      </c>
      <c r="Q125" s="386">
        <f t="shared" si="18"/>
        <v>4</v>
      </c>
      <c r="R125" s="383">
        <f t="shared" si="18"/>
        <v>6</v>
      </c>
      <c r="S125" s="383">
        <f t="shared" si="18"/>
        <v>2</v>
      </c>
      <c r="T125" s="383">
        <f t="shared" si="18"/>
        <v>4</v>
      </c>
      <c r="U125" s="383">
        <f t="shared" si="18"/>
        <v>6</v>
      </c>
      <c r="V125" s="383">
        <f t="shared" si="18"/>
        <v>2</v>
      </c>
      <c r="W125" s="383">
        <f t="shared" si="18"/>
        <v>4</v>
      </c>
      <c r="X125" s="383">
        <f t="shared" si="18"/>
        <v>6</v>
      </c>
      <c r="Y125" s="383">
        <f t="shared" si="18"/>
        <v>0</v>
      </c>
      <c r="Z125" s="375">
        <f t="shared" si="18"/>
        <v>236</v>
      </c>
    </row>
    <row r="126" spans="1:26" ht="15.75" customHeight="1" outlineLevel="1">
      <c r="A126" s="409"/>
      <c r="B126" s="590"/>
      <c r="C126" s="694" t="s">
        <v>250</v>
      </c>
      <c r="D126" s="695"/>
      <c r="E126" s="696"/>
      <c r="F126" s="574">
        <v>0</v>
      </c>
      <c r="G126" s="382">
        <v>1</v>
      </c>
      <c r="H126" s="382">
        <v>2</v>
      </c>
      <c r="I126" s="372">
        <f>SUM(G126:H126)</f>
        <v>3</v>
      </c>
      <c r="J126" s="382">
        <v>1</v>
      </c>
      <c r="K126" s="382">
        <v>2</v>
      </c>
      <c r="L126" s="372">
        <f>SUM(J126:K126)</f>
        <v>3</v>
      </c>
      <c r="M126" s="382">
        <v>1</v>
      </c>
      <c r="N126" s="382">
        <v>2</v>
      </c>
      <c r="O126" s="372">
        <f>SUM(M126:N126)</f>
        <v>3</v>
      </c>
      <c r="P126" s="382">
        <v>1</v>
      </c>
      <c r="Q126" s="382">
        <v>2</v>
      </c>
      <c r="R126" s="372">
        <f>SUM(P126:Q126)</f>
        <v>3</v>
      </c>
      <c r="S126" s="382">
        <v>1</v>
      </c>
      <c r="T126" s="382">
        <v>2</v>
      </c>
      <c r="U126" s="372">
        <f>SUM(S126:T126)</f>
        <v>3</v>
      </c>
      <c r="V126" s="382">
        <v>1</v>
      </c>
      <c r="W126" s="382">
        <v>2</v>
      </c>
      <c r="X126" s="372">
        <f>SUM(V126:W126)</f>
        <v>3</v>
      </c>
      <c r="Y126" s="574">
        <v>0</v>
      </c>
      <c r="Z126" s="375">
        <f>SUM(O126,L126,I126,F126)+R126+U126+X126+Y126</f>
        <v>18</v>
      </c>
    </row>
    <row r="127" spans="1:26" ht="15.75" customHeight="1" outlineLevel="1">
      <c r="A127" s="409"/>
      <c r="B127" s="590"/>
      <c r="C127" s="688" t="s">
        <v>251</v>
      </c>
      <c r="D127" s="689"/>
      <c r="E127" s="690"/>
      <c r="F127" s="574">
        <v>0</v>
      </c>
      <c r="G127" s="382">
        <v>1</v>
      </c>
      <c r="H127" s="382">
        <v>2</v>
      </c>
      <c r="I127" s="372">
        <f>SUM(G127:H127)</f>
        <v>3</v>
      </c>
      <c r="J127" s="382">
        <v>1</v>
      </c>
      <c r="K127" s="382">
        <v>2</v>
      </c>
      <c r="L127" s="372">
        <f>SUM(J127:K127)</f>
        <v>3</v>
      </c>
      <c r="M127" s="382">
        <v>1</v>
      </c>
      <c r="N127" s="382">
        <v>2</v>
      </c>
      <c r="O127" s="372">
        <f>SUM(M127:N127)</f>
        <v>3</v>
      </c>
      <c r="P127" s="382">
        <v>1</v>
      </c>
      <c r="Q127" s="382">
        <v>2</v>
      </c>
      <c r="R127" s="372">
        <f>SUM(P127:Q127)</f>
        <v>3</v>
      </c>
      <c r="S127" s="382">
        <v>1</v>
      </c>
      <c r="T127" s="382">
        <v>2</v>
      </c>
      <c r="U127" s="372">
        <f>SUM(S127:T127)</f>
        <v>3</v>
      </c>
      <c r="V127" s="382">
        <v>1</v>
      </c>
      <c r="W127" s="382">
        <v>2</v>
      </c>
      <c r="X127" s="372">
        <f>SUM(V127:W127)</f>
        <v>3</v>
      </c>
      <c r="Y127" s="574">
        <v>0</v>
      </c>
      <c r="Z127" s="375">
        <f>SUM(O127,L127,I127,F127)+R127+U127+X127+Y127</f>
        <v>18</v>
      </c>
    </row>
    <row r="128" spans="1:26" ht="15.75" customHeight="1" outlineLevel="1" thickBot="1">
      <c r="A128" s="409"/>
      <c r="B128" s="590"/>
      <c r="C128" s="697" t="s">
        <v>252</v>
      </c>
      <c r="D128" s="698"/>
      <c r="E128" s="699"/>
      <c r="F128" s="387">
        <f t="shared" ref="F128:Y128" si="19">F126</f>
        <v>0</v>
      </c>
      <c r="G128" s="387">
        <f t="shared" si="19"/>
        <v>1</v>
      </c>
      <c r="H128" s="387">
        <f t="shared" si="19"/>
        <v>2</v>
      </c>
      <c r="I128" s="387">
        <f t="shared" si="19"/>
        <v>3</v>
      </c>
      <c r="J128" s="387">
        <f t="shared" si="19"/>
        <v>1</v>
      </c>
      <c r="K128" s="387">
        <f t="shared" si="19"/>
        <v>2</v>
      </c>
      <c r="L128" s="387">
        <f t="shared" si="19"/>
        <v>3</v>
      </c>
      <c r="M128" s="387">
        <f t="shared" si="19"/>
        <v>1</v>
      </c>
      <c r="N128" s="387">
        <f t="shared" si="19"/>
        <v>2</v>
      </c>
      <c r="O128" s="387">
        <f t="shared" si="19"/>
        <v>3</v>
      </c>
      <c r="P128" s="387">
        <f t="shared" si="19"/>
        <v>1</v>
      </c>
      <c r="Q128" s="388">
        <f t="shared" si="19"/>
        <v>2</v>
      </c>
      <c r="R128" s="387">
        <f t="shared" si="19"/>
        <v>3</v>
      </c>
      <c r="S128" s="387">
        <f t="shared" si="19"/>
        <v>1</v>
      </c>
      <c r="T128" s="387">
        <f t="shared" si="19"/>
        <v>2</v>
      </c>
      <c r="U128" s="387">
        <f t="shared" si="19"/>
        <v>3</v>
      </c>
      <c r="V128" s="387">
        <f t="shared" si="19"/>
        <v>1</v>
      </c>
      <c r="W128" s="387">
        <f t="shared" si="19"/>
        <v>2</v>
      </c>
      <c r="X128" s="387">
        <f t="shared" si="19"/>
        <v>3</v>
      </c>
      <c r="Y128" s="387">
        <f t="shared" si="19"/>
        <v>0</v>
      </c>
      <c r="Z128" s="378">
        <f>SUM(O128,L128,I128,F128)+R128+U128+X128+Y128</f>
        <v>18</v>
      </c>
    </row>
    <row r="129" spans="1:26" ht="16.5" outlineLevel="1" thickBot="1">
      <c r="A129" s="409"/>
      <c r="B129" s="590"/>
      <c r="C129" s="670" t="s">
        <v>236</v>
      </c>
      <c r="D129" s="671"/>
      <c r="E129" s="700"/>
      <c r="F129" s="379">
        <f t="shared" ref="F129:Y129" si="20">F125+F128</f>
        <v>200</v>
      </c>
      <c r="G129" s="379">
        <f t="shared" si="20"/>
        <v>3</v>
      </c>
      <c r="H129" s="379">
        <f t="shared" si="20"/>
        <v>6</v>
      </c>
      <c r="I129" s="379">
        <f t="shared" si="20"/>
        <v>9</v>
      </c>
      <c r="J129" s="379">
        <f t="shared" si="20"/>
        <v>3</v>
      </c>
      <c r="K129" s="379">
        <f t="shared" si="20"/>
        <v>6</v>
      </c>
      <c r="L129" s="379">
        <f t="shared" si="20"/>
        <v>9</v>
      </c>
      <c r="M129" s="379">
        <f t="shared" si="20"/>
        <v>3</v>
      </c>
      <c r="N129" s="379">
        <f t="shared" si="20"/>
        <v>6</v>
      </c>
      <c r="O129" s="379">
        <f t="shared" si="20"/>
        <v>9</v>
      </c>
      <c r="P129" s="379">
        <f t="shared" si="20"/>
        <v>3</v>
      </c>
      <c r="Q129" s="389">
        <f t="shared" si="20"/>
        <v>6</v>
      </c>
      <c r="R129" s="379">
        <f t="shared" si="20"/>
        <v>9</v>
      </c>
      <c r="S129" s="379">
        <f t="shared" si="20"/>
        <v>3</v>
      </c>
      <c r="T129" s="379">
        <f t="shared" si="20"/>
        <v>6</v>
      </c>
      <c r="U129" s="379">
        <f t="shared" si="20"/>
        <v>9</v>
      </c>
      <c r="V129" s="379">
        <f t="shared" si="20"/>
        <v>3</v>
      </c>
      <c r="W129" s="379">
        <f t="shared" si="20"/>
        <v>6</v>
      </c>
      <c r="X129" s="379">
        <f t="shared" si="20"/>
        <v>9</v>
      </c>
      <c r="Y129" s="379">
        <f t="shared" si="20"/>
        <v>0</v>
      </c>
      <c r="Z129" s="322">
        <f>SUM(O129,L129,I129,F129)+R129+U129+X129+Y129</f>
        <v>254</v>
      </c>
    </row>
    <row r="130" spans="1:26" ht="15.75" customHeight="1" outlineLevel="1" thickBot="1">
      <c r="C130" s="22"/>
      <c r="D130" s="22"/>
      <c r="E130" s="22"/>
      <c r="F130" s="24"/>
      <c r="G130" s="23"/>
      <c r="H130" s="23"/>
      <c r="I130" s="27"/>
      <c r="J130" s="23"/>
      <c r="K130" s="23"/>
      <c r="L130" s="24"/>
      <c r="M130" s="23"/>
      <c r="N130" s="23"/>
    </row>
    <row r="131" spans="1:26" ht="21.6" customHeight="1" outlineLevel="1">
      <c r="A131" s="409"/>
      <c r="B131" s="40"/>
      <c r="C131" s="701" t="s">
        <v>253</v>
      </c>
      <c r="D131" s="702"/>
      <c r="E131" s="703"/>
      <c r="F131" s="665" t="s">
        <v>228</v>
      </c>
      <c r="G131" s="705" t="str">
        <f>G119</f>
        <v>Financial Year 2020/21 (£s)</v>
      </c>
      <c r="H131" s="706"/>
      <c r="I131" s="707"/>
      <c r="J131" s="705" t="str">
        <f>J119</f>
        <v>Financial Year 2021/22 (£s)</v>
      </c>
      <c r="K131" s="706"/>
      <c r="L131" s="707"/>
      <c r="M131" s="705" t="str">
        <f>M119</f>
        <v>Financial Year 2022/23 (£s)</v>
      </c>
      <c r="N131" s="706"/>
      <c r="O131" s="707"/>
      <c r="P131" s="705" t="str">
        <f>P119</f>
        <v>Financial Year 2023/24 (£s)</v>
      </c>
      <c r="Q131" s="706"/>
      <c r="R131" s="707"/>
      <c r="S131" s="705" t="str">
        <f>S119</f>
        <v>Financial Year 2024/25 (£s)</v>
      </c>
      <c r="T131" s="706"/>
      <c r="U131" s="708"/>
      <c r="V131" s="705" t="str">
        <f>V119</f>
        <v>Financial Year 2025/26 (£s)</v>
      </c>
      <c r="W131" s="706"/>
      <c r="X131" s="707"/>
      <c r="Y131" s="665" t="s">
        <v>245</v>
      </c>
      <c r="Z131" s="665" t="s">
        <v>236</v>
      </c>
    </row>
    <row r="132" spans="1:26" ht="22.5" customHeight="1" outlineLevel="1">
      <c r="A132" s="409"/>
      <c r="B132" s="40"/>
      <c r="C132" s="667" t="s">
        <v>254</v>
      </c>
      <c r="D132" s="667" t="s">
        <v>261</v>
      </c>
      <c r="E132" s="667" t="s">
        <v>256</v>
      </c>
      <c r="F132" s="666"/>
      <c r="G132" s="588" t="s">
        <v>237</v>
      </c>
      <c r="H132" s="205" t="s">
        <v>238</v>
      </c>
      <c r="I132" s="669" t="s">
        <v>239</v>
      </c>
      <c r="J132" s="588" t="s">
        <v>237</v>
      </c>
      <c r="K132" s="205" t="s">
        <v>238</v>
      </c>
      <c r="L132" s="669" t="s">
        <v>239</v>
      </c>
      <c r="M132" s="588" t="s">
        <v>237</v>
      </c>
      <c r="N132" s="205" t="s">
        <v>238</v>
      </c>
      <c r="O132" s="669" t="s">
        <v>239</v>
      </c>
      <c r="P132" s="588" t="s">
        <v>237</v>
      </c>
      <c r="Q132" s="205" t="s">
        <v>238</v>
      </c>
      <c r="R132" s="669" t="s">
        <v>239</v>
      </c>
      <c r="S132" s="588" t="s">
        <v>237</v>
      </c>
      <c r="T132" s="205" t="s">
        <v>238</v>
      </c>
      <c r="U132" s="669" t="s">
        <v>239</v>
      </c>
      <c r="V132" s="588" t="s">
        <v>237</v>
      </c>
      <c r="W132" s="205" t="s">
        <v>238</v>
      </c>
      <c r="X132" s="669" t="s">
        <v>239</v>
      </c>
      <c r="Y132" s="666"/>
      <c r="Z132" s="666"/>
    </row>
    <row r="133" spans="1:26" ht="22.5" customHeight="1" outlineLevel="1">
      <c r="A133" s="409"/>
      <c r="B133" s="40"/>
      <c r="C133" s="668"/>
      <c r="D133" s="668"/>
      <c r="E133" s="668"/>
      <c r="F133" s="704"/>
      <c r="G133" s="290" t="s">
        <v>240</v>
      </c>
      <c r="H133" s="290" t="s">
        <v>240</v>
      </c>
      <c r="I133" s="666"/>
      <c r="J133" s="290" t="s">
        <v>240</v>
      </c>
      <c r="K133" s="290" t="str">
        <f>IF(INDEX('Reference Data'!$G$5:$G$18,MATCH('Reference Data'!$C$4,'Reference Data'!$F$5:$F$21,0),1)&gt;=K$22,"Actual","Forecast")</f>
        <v>Actual</v>
      </c>
      <c r="L133" s="666"/>
      <c r="M133" s="290" t="str">
        <f>IF(INDEX('Reference Data'!$G$5:$G$18,MATCH('Reference Data'!$C$4,'Reference Data'!$F$5:$F$21,0),1)&gt;=M$22,"Actual","Forecast")</f>
        <v>Actual</v>
      </c>
      <c r="N133" s="290" t="str">
        <f>IF(INDEX('Reference Data'!$G$5:$G$18,MATCH('Reference Data'!$C$4,'Reference Data'!$F$5:$F$21,0),1)&gt;=N$22,"Actual","Forecast")</f>
        <v>Actual</v>
      </c>
      <c r="O133" s="666"/>
      <c r="P133" s="290" t="str">
        <f>IF(INDEX('Reference Data'!$G$5:$G$18,MATCH('Reference Data'!$C$4,'Reference Data'!$F$5:$F$21,0),1)&gt;=P$22,"Actual","Forecast")</f>
        <v>Actual</v>
      </c>
      <c r="Q133" s="290" t="str">
        <f>IF(INDEX('Reference Data'!$G$5:$G$18,MATCH('Reference Data'!$C$4,'Reference Data'!$F$5:$F$21,0),1)&gt;=Q$22,"Actual","Forecast")</f>
        <v>Actual</v>
      </c>
      <c r="R133" s="666"/>
      <c r="S133" s="290" t="str">
        <f>IF(INDEX('Reference Data'!$G$5:$G$18,MATCH('Reference Data'!$C$4,'Reference Data'!$F$5:$F$21,0),1)&gt;=S$22,"Actual","Forecast")</f>
        <v>Actual</v>
      </c>
      <c r="T133" s="290" t="str">
        <f>IF(INDEX('Reference Data'!$G$5:$G$18,MATCH('Reference Data'!$C$4,'Reference Data'!$F$5:$F$21,0),1)&gt;=T$22,"Actual","Forecast")</f>
        <v>Forecast</v>
      </c>
      <c r="U133" s="666"/>
      <c r="V133" s="290" t="str">
        <f>IF(INDEX('Reference Data'!$G$5:$G$18,MATCH('Reference Data'!$C$4,'Reference Data'!$F$5:$F$21,0),1)&gt;=V$22,"Actual","Forecast")</f>
        <v>Forecast</v>
      </c>
      <c r="W133" s="290" t="str">
        <f>IF(INDEX('Reference Data'!$G$5:$G$18,MATCH('Reference Data'!$C$4,'Reference Data'!$F$5:$F$21,0),1)&gt;=W$22,"Actual","Forecast")</f>
        <v>Forecast</v>
      </c>
      <c r="X133" s="666"/>
      <c r="Y133" s="666"/>
      <c r="Z133" s="666"/>
    </row>
    <row r="134" spans="1:26" ht="15.75" outlineLevel="1">
      <c r="A134" s="409"/>
      <c r="B134" s="40"/>
      <c r="C134" s="390"/>
      <c r="D134" s="390"/>
      <c r="E134" s="391"/>
      <c r="F134" s="398"/>
      <c r="G134" s="393"/>
      <c r="H134" s="393"/>
      <c r="I134" s="310">
        <f>SUM(G134:H134)</f>
        <v>0</v>
      </c>
      <c r="J134" s="393"/>
      <c r="K134" s="393"/>
      <c r="L134" s="310">
        <f>SUM(J134:K134)</f>
        <v>0</v>
      </c>
      <c r="M134" s="393"/>
      <c r="N134" s="393"/>
      <c r="O134" s="310">
        <f>SUM(M134:N134)</f>
        <v>0</v>
      </c>
      <c r="P134" s="393"/>
      <c r="Q134" s="396"/>
      <c r="R134" s="310">
        <f>SUM(P134:Q134)</f>
        <v>0</v>
      </c>
      <c r="S134" s="393"/>
      <c r="T134" s="393"/>
      <c r="U134" s="310">
        <f>SUM(S134:T134)</f>
        <v>0</v>
      </c>
      <c r="V134" s="393"/>
      <c r="W134" s="393"/>
      <c r="X134" s="310">
        <f>SUM(V134:W134)</f>
        <v>0</v>
      </c>
      <c r="Y134" s="398"/>
      <c r="Z134" s="411">
        <f>SUM(O134,L134,I134,F134,R134,U134,X134,Y134)</f>
        <v>0</v>
      </c>
    </row>
    <row r="135" spans="1:26" ht="15.75" outlineLevel="1">
      <c r="A135" s="409"/>
      <c r="B135" s="40"/>
      <c r="C135" s="311"/>
      <c r="D135" s="311"/>
      <c r="E135" s="392"/>
      <c r="F135" s="399"/>
      <c r="G135" s="394"/>
      <c r="H135" s="394"/>
      <c r="I135" s="395">
        <f>SUM(G135:H135)</f>
        <v>0</v>
      </c>
      <c r="J135" s="394"/>
      <c r="K135" s="394"/>
      <c r="L135" s="395">
        <f>SUM(J135:K135)</f>
        <v>0</v>
      </c>
      <c r="M135" s="394"/>
      <c r="N135" s="394"/>
      <c r="O135" s="395">
        <f>SUM(M135:N135)</f>
        <v>0</v>
      </c>
      <c r="P135" s="394"/>
      <c r="Q135" s="397"/>
      <c r="R135" s="395">
        <f>SUM(P135:Q135)</f>
        <v>0</v>
      </c>
      <c r="S135" s="394"/>
      <c r="T135" s="394"/>
      <c r="U135" s="395">
        <f>SUM(S135:T135)</f>
        <v>0</v>
      </c>
      <c r="V135" s="394"/>
      <c r="W135" s="394"/>
      <c r="X135" s="395">
        <f>SUM(V135:W135)</f>
        <v>0</v>
      </c>
      <c r="Y135" s="399"/>
      <c r="Z135" s="406">
        <f>SUM(O135,L135,I135,F135,R135,U135,X135,Y135)</f>
        <v>0</v>
      </c>
    </row>
    <row r="136" spans="1:26" ht="15.75" outlineLevel="1">
      <c r="A136" s="409"/>
      <c r="B136" s="40"/>
      <c r="C136" s="311"/>
      <c r="D136" s="311"/>
      <c r="E136" s="392"/>
      <c r="F136" s="399"/>
      <c r="G136" s="394"/>
      <c r="H136" s="394"/>
      <c r="I136" s="395">
        <f>SUM(G136:H136)</f>
        <v>0</v>
      </c>
      <c r="J136" s="394"/>
      <c r="K136" s="394"/>
      <c r="L136" s="395">
        <f>SUM(J136:K136)</f>
        <v>0</v>
      </c>
      <c r="M136" s="394"/>
      <c r="N136" s="394"/>
      <c r="O136" s="395">
        <f>SUM(M136:N136)</f>
        <v>0</v>
      </c>
      <c r="P136" s="394"/>
      <c r="Q136" s="397"/>
      <c r="R136" s="395">
        <f>SUM(P136:Q136)</f>
        <v>0</v>
      </c>
      <c r="S136" s="394"/>
      <c r="T136" s="394"/>
      <c r="U136" s="395">
        <f>SUM(S136:T136)</f>
        <v>0</v>
      </c>
      <c r="V136" s="394"/>
      <c r="W136" s="394"/>
      <c r="X136" s="395">
        <f>SUM(V136:W136)</f>
        <v>0</v>
      </c>
      <c r="Y136" s="399"/>
      <c r="Z136" s="406">
        <f>SUM(O136,L136,I136,F136,R136,U136,X136,Y136)</f>
        <v>0</v>
      </c>
    </row>
    <row r="137" spans="1:26" ht="15.75" outlineLevel="1">
      <c r="A137" s="409"/>
      <c r="B137" s="40"/>
      <c r="C137" s="311"/>
      <c r="D137" s="311"/>
      <c r="E137" s="392"/>
      <c r="F137" s="399"/>
      <c r="G137" s="394"/>
      <c r="H137" s="394"/>
      <c r="I137" s="395">
        <f>SUM(G137:H137)</f>
        <v>0</v>
      </c>
      <c r="J137" s="394"/>
      <c r="K137" s="394"/>
      <c r="L137" s="395">
        <f>SUM(J137:K137)</f>
        <v>0</v>
      </c>
      <c r="M137" s="394"/>
      <c r="N137" s="394"/>
      <c r="O137" s="395">
        <f>SUM(M137:N137)</f>
        <v>0</v>
      </c>
      <c r="P137" s="394"/>
      <c r="Q137" s="397"/>
      <c r="R137" s="395">
        <f>SUM(P137:Q137)</f>
        <v>0</v>
      </c>
      <c r="S137" s="394"/>
      <c r="T137" s="394"/>
      <c r="U137" s="395">
        <f>SUM(S137:T137)</f>
        <v>0</v>
      </c>
      <c r="V137" s="394"/>
      <c r="W137" s="394"/>
      <c r="X137" s="395">
        <f>SUM(V137:W137)</f>
        <v>0</v>
      </c>
      <c r="Y137" s="399"/>
      <c r="Z137" s="406">
        <f>SUM(O137,L137,I137,F137,R137,U137,X137,Y137)</f>
        <v>0</v>
      </c>
    </row>
    <row r="138" spans="1:26" ht="16.5" outlineLevel="1" thickBot="1">
      <c r="A138" s="409"/>
      <c r="B138" s="40"/>
      <c r="C138" s="400"/>
      <c r="D138" s="400"/>
      <c r="E138" s="401"/>
      <c r="F138" s="405"/>
      <c r="G138" s="402"/>
      <c r="H138" s="402"/>
      <c r="I138" s="403">
        <f>SUM(G138:H138)</f>
        <v>0</v>
      </c>
      <c r="J138" s="402"/>
      <c r="K138" s="402"/>
      <c r="L138" s="403">
        <f>SUM(J138:K138)</f>
        <v>0</v>
      </c>
      <c r="M138" s="402"/>
      <c r="N138" s="402"/>
      <c r="O138" s="403">
        <f>SUM(M138:N138)</f>
        <v>0</v>
      </c>
      <c r="P138" s="402"/>
      <c r="Q138" s="404"/>
      <c r="R138" s="403">
        <f>SUM(P138:Q138)</f>
        <v>0</v>
      </c>
      <c r="S138" s="402"/>
      <c r="T138" s="402"/>
      <c r="U138" s="403">
        <f>SUM(S138:T138)</f>
        <v>0</v>
      </c>
      <c r="V138" s="402"/>
      <c r="W138" s="402"/>
      <c r="X138" s="403">
        <f>SUM(V138:W138)</f>
        <v>0</v>
      </c>
      <c r="Y138" s="405"/>
      <c r="Z138" s="412">
        <f>SUM(O138,L138,I138,F138,R138,U138,X138,Y138)</f>
        <v>0</v>
      </c>
    </row>
    <row r="139" spans="1:26" ht="16.5" outlineLevel="1" thickBot="1">
      <c r="A139" s="409"/>
      <c r="B139" s="590"/>
      <c r="C139" s="670" t="s">
        <v>257</v>
      </c>
      <c r="D139" s="671"/>
      <c r="E139" s="672"/>
      <c r="F139" s="312">
        <f t="shared" ref="F139:Z139" si="21">SUM(F134:F138)</f>
        <v>0</v>
      </c>
      <c r="G139" s="312">
        <f t="shared" si="21"/>
        <v>0</v>
      </c>
      <c r="H139" s="312">
        <f t="shared" si="21"/>
        <v>0</v>
      </c>
      <c r="I139" s="312">
        <f t="shared" si="21"/>
        <v>0</v>
      </c>
      <c r="J139" s="312">
        <f t="shared" si="21"/>
        <v>0</v>
      </c>
      <c r="K139" s="312">
        <f t="shared" si="21"/>
        <v>0</v>
      </c>
      <c r="L139" s="312">
        <f t="shared" si="21"/>
        <v>0</v>
      </c>
      <c r="M139" s="312">
        <f t="shared" si="21"/>
        <v>0</v>
      </c>
      <c r="N139" s="312">
        <f t="shared" si="21"/>
        <v>0</v>
      </c>
      <c r="O139" s="312">
        <f t="shared" si="21"/>
        <v>0</v>
      </c>
      <c r="P139" s="312">
        <f t="shared" si="21"/>
        <v>0</v>
      </c>
      <c r="Q139" s="312">
        <f t="shared" si="21"/>
        <v>0</v>
      </c>
      <c r="R139" s="312">
        <f t="shared" si="21"/>
        <v>0</v>
      </c>
      <c r="S139" s="312">
        <f t="shared" si="21"/>
        <v>0</v>
      </c>
      <c r="T139" s="312">
        <f t="shared" si="21"/>
        <v>0</v>
      </c>
      <c r="U139" s="312">
        <f t="shared" si="21"/>
        <v>0</v>
      </c>
      <c r="V139" s="312">
        <f t="shared" si="21"/>
        <v>0</v>
      </c>
      <c r="W139" s="312">
        <f t="shared" si="21"/>
        <v>0</v>
      </c>
      <c r="X139" s="312">
        <f t="shared" si="21"/>
        <v>0</v>
      </c>
      <c r="Y139" s="312">
        <f t="shared" si="21"/>
        <v>0</v>
      </c>
      <c r="Z139" s="312">
        <f t="shared" si="21"/>
        <v>0</v>
      </c>
    </row>
    <row r="140" spans="1:26" ht="13.5" outlineLevel="1" thickBot="1"/>
    <row r="141" spans="1:26" ht="31.35" customHeight="1" outlineLevel="1">
      <c r="B141" s="87"/>
      <c r="C141" s="673" t="s">
        <v>258</v>
      </c>
      <c r="D141" s="674"/>
      <c r="E141" s="675"/>
      <c r="G141" s="224"/>
      <c r="H141" s="224"/>
      <c r="I141" s="224"/>
      <c r="J141" s="224"/>
      <c r="K141" s="224"/>
      <c r="L141" s="224"/>
    </row>
    <row r="142" spans="1:26" ht="86.25" customHeight="1" outlineLevel="1">
      <c r="B142" s="590"/>
      <c r="C142" s="676" t="s">
        <v>259</v>
      </c>
      <c r="D142" s="677"/>
      <c r="E142" s="678"/>
      <c r="G142" s="261"/>
      <c r="H142" s="261"/>
      <c r="I142" s="261"/>
      <c r="J142" s="261"/>
      <c r="K142" s="261"/>
      <c r="L142" s="261"/>
    </row>
    <row r="143" spans="1:26" ht="76.5" customHeight="1" outlineLevel="1" thickBot="1">
      <c r="B143" s="59"/>
      <c r="C143" s="679"/>
      <c r="D143" s="680"/>
      <c r="E143" s="681"/>
      <c r="G143" s="262"/>
      <c r="H143" s="262"/>
      <c r="I143" s="262"/>
      <c r="J143" s="262"/>
      <c r="K143" s="262"/>
      <c r="L143" s="262"/>
    </row>
    <row r="145" spans="1:26" customFormat="1" ht="85.35" customHeight="1">
      <c r="A145" s="409" t="s">
        <v>260</v>
      </c>
      <c r="B145" s="60"/>
      <c r="C145" s="715" t="str">
        <f>CONCATENATE("Project 5: ",'2 - Project Admin'!E31)</f>
        <v>Project 5: Active Travel</v>
      </c>
      <c r="D145" s="716"/>
      <c r="E145" s="716"/>
      <c r="F145" s="716"/>
      <c r="G145" s="716"/>
      <c r="H145" s="716"/>
      <c r="I145" s="716"/>
      <c r="J145" s="716"/>
      <c r="K145" s="716"/>
      <c r="L145" s="716"/>
      <c r="M145" s="716"/>
      <c r="N145" s="716"/>
      <c r="O145" s="716"/>
      <c r="P145" s="716"/>
      <c r="Q145" s="716"/>
      <c r="R145" s="716"/>
      <c r="S145" s="716"/>
      <c r="T145" s="716"/>
      <c r="U145" s="716"/>
      <c r="V145" s="716"/>
      <c r="W145" s="716"/>
      <c r="X145" s="716"/>
      <c r="Y145" s="716"/>
      <c r="Z145" s="717"/>
    </row>
    <row r="146" spans="1:26" customFormat="1" ht="15" customHeight="1" thickBot="1">
      <c r="A146" s="19"/>
      <c r="B146" s="1"/>
      <c r="C146" s="6"/>
      <c r="D146" s="7"/>
      <c r="E146" s="8"/>
      <c r="F146" s="8"/>
      <c r="G146" s="8"/>
      <c r="S146" s="19"/>
    </row>
    <row r="147" spans="1:26" s="25" customFormat="1" ht="21" customHeight="1" outlineLevel="1">
      <c r="A147" s="409"/>
      <c r="B147" s="590"/>
      <c r="C147" s="709" t="s">
        <v>244</v>
      </c>
      <c r="D147" s="710"/>
      <c r="E147" s="711"/>
      <c r="F147" s="665" t="s">
        <v>228</v>
      </c>
      <c r="G147" s="705" t="s">
        <v>229</v>
      </c>
      <c r="H147" s="706"/>
      <c r="I147" s="707"/>
      <c r="J147" s="705" t="s">
        <v>230</v>
      </c>
      <c r="K147" s="706"/>
      <c r="L147" s="707"/>
      <c r="M147" s="705" t="s">
        <v>231</v>
      </c>
      <c r="N147" s="706"/>
      <c r="O147" s="707"/>
      <c r="P147" s="705" t="s">
        <v>232</v>
      </c>
      <c r="Q147" s="706"/>
      <c r="R147" s="707"/>
      <c r="S147" s="705" t="s">
        <v>233</v>
      </c>
      <c r="T147" s="706"/>
      <c r="U147" s="707"/>
      <c r="V147" s="705" t="s">
        <v>234</v>
      </c>
      <c r="W147" s="706"/>
      <c r="X147" s="707"/>
      <c r="Y147" s="665" t="s">
        <v>245</v>
      </c>
      <c r="Z147" s="665" t="s">
        <v>236</v>
      </c>
    </row>
    <row r="148" spans="1:26" s="25" customFormat="1" ht="22.5" customHeight="1" outlineLevel="1" thickBot="1">
      <c r="A148" s="409"/>
      <c r="B148" s="590"/>
      <c r="C148" s="712"/>
      <c r="D148" s="713"/>
      <c r="E148" s="714"/>
      <c r="F148" s="666"/>
      <c r="G148" s="588" t="s">
        <v>237</v>
      </c>
      <c r="H148" s="205" t="s">
        <v>238</v>
      </c>
      <c r="I148" s="669" t="s">
        <v>239</v>
      </c>
      <c r="J148" s="588" t="s">
        <v>237</v>
      </c>
      <c r="K148" s="205" t="s">
        <v>238</v>
      </c>
      <c r="L148" s="669" t="s">
        <v>239</v>
      </c>
      <c r="M148" s="588" t="s">
        <v>237</v>
      </c>
      <c r="N148" s="205" t="s">
        <v>238</v>
      </c>
      <c r="O148" s="669" t="s">
        <v>239</v>
      </c>
      <c r="P148" s="588" t="s">
        <v>237</v>
      </c>
      <c r="Q148" s="205" t="s">
        <v>238</v>
      </c>
      <c r="R148" s="669" t="s">
        <v>239</v>
      </c>
      <c r="S148" s="588" t="s">
        <v>237</v>
      </c>
      <c r="T148" s="205" t="s">
        <v>238</v>
      </c>
      <c r="U148" s="669" t="s">
        <v>239</v>
      </c>
      <c r="V148" s="588" t="s">
        <v>237</v>
      </c>
      <c r="W148" s="205" t="s">
        <v>238</v>
      </c>
      <c r="X148" s="669" t="s">
        <v>239</v>
      </c>
      <c r="Y148" s="666"/>
      <c r="Z148" s="666"/>
    </row>
    <row r="149" spans="1:26" s="25" customFormat="1" ht="20.25" customHeight="1" outlineLevel="1">
      <c r="A149" s="409"/>
      <c r="B149" s="590"/>
      <c r="C149" s="712"/>
      <c r="D149" s="713"/>
      <c r="E149" s="714"/>
      <c r="F149" s="704"/>
      <c r="G149" s="290" t="s">
        <v>240</v>
      </c>
      <c r="H149" s="290" t="s">
        <v>240</v>
      </c>
      <c r="I149" s="666"/>
      <c r="J149" s="290" t="s">
        <v>240</v>
      </c>
      <c r="K149" s="290" t="str">
        <f>IF(INDEX('Reference Data'!$G$5:$G$18,MATCH('Reference Data'!$C$4,'Reference Data'!$F$5:$F$21,0),1)&gt;=K$22,"Actual","Forecast")</f>
        <v>Actual</v>
      </c>
      <c r="L149" s="666"/>
      <c r="M149" s="290" t="str">
        <f>IF(INDEX('Reference Data'!$G$5:$G$18,MATCH('Reference Data'!$C$4,'Reference Data'!$F$5:$F$21,0),1)&gt;=M$22,"Actual","Forecast")</f>
        <v>Actual</v>
      </c>
      <c r="N149" s="290" t="str">
        <f>IF(INDEX('Reference Data'!$G$5:$G$18,MATCH('Reference Data'!$C$4,'Reference Data'!$F$5:$F$21,0),1)&gt;=N$22,"Actual","Forecast")</f>
        <v>Actual</v>
      </c>
      <c r="O149" s="666"/>
      <c r="P149" s="290" t="str">
        <f>IF(INDEX('Reference Data'!$G$5:$G$18,MATCH('Reference Data'!$C$4,'Reference Data'!$F$5:$F$21,0),1)&gt;=P$22,"Actual","Forecast")</f>
        <v>Actual</v>
      </c>
      <c r="Q149" s="290" t="str">
        <f>IF(INDEX('Reference Data'!$G$5:$G$18,MATCH('Reference Data'!$C$4,'Reference Data'!$F$5:$F$21,0),1)&gt;=Q$22,"Actual","Forecast")</f>
        <v>Actual</v>
      </c>
      <c r="R149" s="666"/>
      <c r="S149" s="290" t="str">
        <f>IF(INDEX('Reference Data'!$G$5:$G$18,MATCH('Reference Data'!$C$4,'Reference Data'!$F$5:$F$21,0),1)&gt;=S$22,"Actual","Forecast")</f>
        <v>Actual</v>
      </c>
      <c r="T149" s="290" t="str">
        <f>IF(INDEX('Reference Data'!$G$5:$G$18,MATCH('Reference Data'!$C$4,'Reference Data'!$F$5:$F$21,0),1)&gt;=T$22,"Actual","Forecast")</f>
        <v>Forecast</v>
      </c>
      <c r="U149" s="666"/>
      <c r="V149" s="290" t="str">
        <f>IF(INDEX('Reference Data'!$G$5:$G$18,MATCH('Reference Data'!$C$4,'Reference Data'!$F$5:$F$21,0),1)&gt;=V$22,"Actual","Forecast")</f>
        <v>Forecast</v>
      </c>
      <c r="W149" s="290" t="str">
        <f>IF(INDEX('Reference Data'!$G$5:$G$18,MATCH('Reference Data'!$C$4,'Reference Data'!$F$5:$F$21,0),1)&gt;=W$22,"Actual","Forecast")</f>
        <v>Forecast</v>
      </c>
      <c r="X149" s="666"/>
      <c r="Y149" s="666"/>
      <c r="Z149" s="666"/>
    </row>
    <row r="150" spans="1:26" ht="14.85" customHeight="1" outlineLevel="1">
      <c r="A150" s="409"/>
      <c r="B150" s="77"/>
      <c r="C150" s="682" t="s">
        <v>246</v>
      </c>
      <c r="D150" s="683"/>
      <c r="E150" s="684"/>
      <c r="F150" s="572">
        <v>100</v>
      </c>
      <c r="G150" s="442">
        <v>1</v>
      </c>
      <c r="H150" s="442">
        <v>2</v>
      </c>
      <c r="I150" s="371">
        <f>SUM(G150:H150)</f>
        <v>3</v>
      </c>
      <c r="J150" s="442">
        <v>1</v>
      </c>
      <c r="K150" s="442">
        <v>2</v>
      </c>
      <c r="L150" s="371">
        <f>SUM(J150:K150)</f>
        <v>3</v>
      </c>
      <c r="M150" s="442">
        <v>1</v>
      </c>
      <c r="N150" s="442">
        <v>2</v>
      </c>
      <c r="O150" s="371">
        <f>SUM(M150:N150)</f>
        <v>3</v>
      </c>
      <c r="P150" s="442">
        <v>1</v>
      </c>
      <c r="Q150" s="442">
        <v>2</v>
      </c>
      <c r="R150" s="371">
        <f>SUM(P150:Q150)</f>
        <v>3</v>
      </c>
      <c r="S150" s="442">
        <v>1</v>
      </c>
      <c r="T150" s="442">
        <v>2</v>
      </c>
      <c r="U150" s="371">
        <f>SUM(S150:T150)</f>
        <v>3</v>
      </c>
      <c r="V150" s="442">
        <v>1</v>
      </c>
      <c r="W150" s="442">
        <v>2</v>
      </c>
      <c r="X150" s="371">
        <f>SUM(V150:W150)</f>
        <v>3</v>
      </c>
      <c r="Y150" s="572">
        <v>0</v>
      </c>
      <c r="Z150" s="410">
        <f>SUM(O150,L150,I150,F150)+R150+U150+X150+Y150</f>
        <v>118</v>
      </c>
    </row>
    <row r="151" spans="1:26" ht="15.75" customHeight="1" outlineLevel="1">
      <c r="A151" s="409"/>
      <c r="B151" s="77"/>
      <c r="C151" s="685" t="s">
        <v>247</v>
      </c>
      <c r="D151" s="686"/>
      <c r="E151" s="687"/>
      <c r="F151" s="574">
        <v>100</v>
      </c>
      <c r="G151" s="382">
        <v>1</v>
      </c>
      <c r="H151" s="382">
        <v>2</v>
      </c>
      <c r="I151" s="372">
        <f>SUM(G151:H151)</f>
        <v>3</v>
      </c>
      <c r="J151" s="382">
        <v>1</v>
      </c>
      <c r="K151" s="382">
        <v>2</v>
      </c>
      <c r="L151" s="372">
        <f>SUM(J151:K151)</f>
        <v>3</v>
      </c>
      <c r="M151" s="382">
        <v>1</v>
      </c>
      <c r="N151" s="382">
        <v>2</v>
      </c>
      <c r="O151" s="372">
        <f>SUM(M151:N151)</f>
        <v>3</v>
      </c>
      <c r="P151" s="382">
        <v>1</v>
      </c>
      <c r="Q151" s="382">
        <v>2</v>
      </c>
      <c r="R151" s="372">
        <f>SUM(P151:Q151)</f>
        <v>3</v>
      </c>
      <c r="S151" s="382">
        <v>1</v>
      </c>
      <c r="T151" s="382">
        <v>2</v>
      </c>
      <c r="U151" s="372">
        <f>SUM(S151:T151)</f>
        <v>3</v>
      </c>
      <c r="V151" s="382">
        <v>1</v>
      </c>
      <c r="W151" s="382">
        <v>2</v>
      </c>
      <c r="X151" s="372">
        <f>SUM(V151:W151)</f>
        <v>3</v>
      </c>
      <c r="Y151" s="574">
        <v>0</v>
      </c>
      <c r="Z151" s="375">
        <f>SUM(O151,L151,I151,F151)+R151+U151+X151+Y151</f>
        <v>118</v>
      </c>
    </row>
    <row r="152" spans="1:26" ht="15.75" customHeight="1" outlineLevel="1">
      <c r="A152" s="409"/>
      <c r="B152" s="590"/>
      <c r="C152" s="688" t="s">
        <v>248</v>
      </c>
      <c r="D152" s="689"/>
      <c r="E152" s="690"/>
      <c r="F152" s="574">
        <v>110</v>
      </c>
      <c r="G152" s="382">
        <v>1</v>
      </c>
      <c r="H152" s="382">
        <v>2</v>
      </c>
      <c r="I152" s="372">
        <f>SUM(G152:H152)</f>
        <v>3</v>
      </c>
      <c r="J152" s="382">
        <v>1</v>
      </c>
      <c r="K152" s="382">
        <v>2</v>
      </c>
      <c r="L152" s="372">
        <f>SUM(J152:K152)</f>
        <v>3</v>
      </c>
      <c r="M152" s="382">
        <v>1</v>
      </c>
      <c r="N152" s="382">
        <v>2</v>
      </c>
      <c r="O152" s="372">
        <f>SUM(M152:N152)</f>
        <v>3</v>
      </c>
      <c r="P152" s="382">
        <v>1</v>
      </c>
      <c r="Q152" s="382">
        <v>2</v>
      </c>
      <c r="R152" s="372">
        <f>SUM(P152:Q152)</f>
        <v>3</v>
      </c>
      <c r="S152" s="382">
        <v>1</v>
      </c>
      <c r="T152" s="382">
        <v>2</v>
      </c>
      <c r="U152" s="372">
        <f>SUM(S152:T152)</f>
        <v>3</v>
      </c>
      <c r="V152" s="382">
        <v>1</v>
      </c>
      <c r="W152" s="382">
        <v>2</v>
      </c>
      <c r="X152" s="372">
        <f>SUM(V152:W152)</f>
        <v>3</v>
      </c>
      <c r="Y152" s="574">
        <v>0</v>
      </c>
      <c r="Z152" s="375">
        <f>SUM(O152,L152,I152,F152)+R152+U152+X152+Y152</f>
        <v>128</v>
      </c>
    </row>
    <row r="153" spans="1:26" ht="15.75" customHeight="1" outlineLevel="1">
      <c r="A153" s="409"/>
      <c r="B153" s="590"/>
      <c r="C153" s="691" t="s">
        <v>249</v>
      </c>
      <c r="D153" s="692"/>
      <c r="E153" s="693"/>
      <c r="F153" s="383">
        <f t="shared" ref="F153:Z153" si="22">F150+F151</f>
        <v>200</v>
      </c>
      <c r="G153" s="383">
        <f t="shared" si="22"/>
        <v>2</v>
      </c>
      <c r="H153" s="383">
        <f t="shared" si="22"/>
        <v>4</v>
      </c>
      <c r="I153" s="383">
        <f t="shared" si="22"/>
        <v>6</v>
      </c>
      <c r="J153" s="383">
        <f t="shared" si="22"/>
        <v>2</v>
      </c>
      <c r="K153" s="383">
        <f t="shared" si="22"/>
        <v>4</v>
      </c>
      <c r="L153" s="383">
        <f t="shared" si="22"/>
        <v>6</v>
      </c>
      <c r="M153" s="383">
        <f t="shared" si="22"/>
        <v>2</v>
      </c>
      <c r="N153" s="383">
        <f t="shared" si="22"/>
        <v>4</v>
      </c>
      <c r="O153" s="383">
        <f t="shared" si="22"/>
        <v>6</v>
      </c>
      <c r="P153" s="383">
        <f t="shared" si="22"/>
        <v>2</v>
      </c>
      <c r="Q153" s="386">
        <f t="shared" si="22"/>
        <v>4</v>
      </c>
      <c r="R153" s="383">
        <f t="shared" si="22"/>
        <v>6</v>
      </c>
      <c r="S153" s="383">
        <f t="shared" si="22"/>
        <v>2</v>
      </c>
      <c r="T153" s="383">
        <f t="shared" si="22"/>
        <v>4</v>
      </c>
      <c r="U153" s="383">
        <f t="shared" si="22"/>
        <v>6</v>
      </c>
      <c r="V153" s="383">
        <f t="shared" si="22"/>
        <v>2</v>
      </c>
      <c r="W153" s="383">
        <f t="shared" si="22"/>
        <v>4</v>
      </c>
      <c r="X153" s="383">
        <f t="shared" si="22"/>
        <v>6</v>
      </c>
      <c r="Y153" s="383">
        <f t="shared" si="22"/>
        <v>0</v>
      </c>
      <c r="Z153" s="375">
        <f t="shared" si="22"/>
        <v>236</v>
      </c>
    </row>
    <row r="154" spans="1:26" ht="15.75" customHeight="1" outlineLevel="1">
      <c r="A154" s="409"/>
      <c r="B154" s="590"/>
      <c r="C154" s="694" t="s">
        <v>250</v>
      </c>
      <c r="D154" s="695"/>
      <c r="E154" s="696"/>
      <c r="F154" s="574">
        <v>100</v>
      </c>
      <c r="G154" s="382">
        <v>1</v>
      </c>
      <c r="H154" s="382">
        <v>2</v>
      </c>
      <c r="I154" s="372">
        <f>SUM(G154:H154)</f>
        <v>3</v>
      </c>
      <c r="J154" s="382">
        <v>1</v>
      </c>
      <c r="K154" s="382">
        <v>2</v>
      </c>
      <c r="L154" s="372">
        <f>SUM(J154:K154)</f>
        <v>3</v>
      </c>
      <c r="M154" s="382">
        <v>1</v>
      </c>
      <c r="N154" s="382">
        <v>2</v>
      </c>
      <c r="O154" s="372">
        <f>SUM(M154:N154)</f>
        <v>3</v>
      </c>
      <c r="P154" s="382">
        <v>1</v>
      </c>
      <c r="Q154" s="382">
        <v>2</v>
      </c>
      <c r="R154" s="372">
        <f>SUM(P154:Q154)</f>
        <v>3</v>
      </c>
      <c r="S154" s="382">
        <v>1</v>
      </c>
      <c r="T154" s="382">
        <v>2</v>
      </c>
      <c r="U154" s="372">
        <f>SUM(S154:T154)</f>
        <v>3</v>
      </c>
      <c r="V154" s="382">
        <v>1</v>
      </c>
      <c r="W154" s="382">
        <v>2</v>
      </c>
      <c r="X154" s="372">
        <f>SUM(V154:W154)</f>
        <v>3</v>
      </c>
      <c r="Y154" s="574">
        <v>0</v>
      </c>
      <c r="Z154" s="375">
        <f>SUM(O154,L154,I154,F154)+R154+U154+X154+Y154</f>
        <v>118</v>
      </c>
    </row>
    <row r="155" spans="1:26" ht="15.75" customHeight="1" outlineLevel="1">
      <c r="A155" s="409"/>
      <c r="B155" s="590"/>
      <c r="C155" s="688" t="s">
        <v>251</v>
      </c>
      <c r="D155" s="689"/>
      <c r="E155" s="690"/>
      <c r="F155" s="574">
        <v>110</v>
      </c>
      <c r="G155" s="382">
        <v>1</v>
      </c>
      <c r="H155" s="382">
        <v>2</v>
      </c>
      <c r="I155" s="372">
        <f>SUM(G155:H155)</f>
        <v>3</v>
      </c>
      <c r="J155" s="382">
        <v>1</v>
      </c>
      <c r="K155" s="382">
        <v>2</v>
      </c>
      <c r="L155" s="372">
        <f>SUM(J155:K155)</f>
        <v>3</v>
      </c>
      <c r="M155" s="382">
        <v>1</v>
      </c>
      <c r="N155" s="382">
        <v>2</v>
      </c>
      <c r="O155" s="372">
        <f>SUM(M155:N155)</f>
        <v>3</v>
      </c>
      <c r="P155" s="382">
        <v>1</v>
      </c>
      <c r="Q155" s="382">
        <v>2</v>
      </c>
      <c r="R155" s="372">
        <f>SUM(P155:Q155)</f>
        <v>3</v>
      </c>
      <c r="S155" s="382">
        <v>1</v>
      </c>
      <c r="T155" s="382">
        <v>2</v>
      </c>
      <c r="U155" s="372">
        <f>SUM(S155:T155)</f>
        <v>3</v>
      </c>
      <c r="V155" s="382">
        <v>1</v>
      </c>
      <c r="W155" s="382">
        <v>2</v>
      </c>
      <c r="X155" s="372">
        <f>SUM(V155:W155)</f>
        <v>3</v>
      </c>
      <c r="Y155" s="574">
        <v>0</v>
      </c>
      <c r="Z155" s="375">
        <f>SUM(O155,L155,I155,F155)+R155+U155+X155+Y155</f>
        <v>128</v>
      </c>
    </row>
    <row r="156" spans="1:26" ht="15.75" customHeight="1" outlineLevel="1" thickBot="1">
      <c r="A156" s="409"/>
      <c r="B156" s="590"/>
      <c r="C156" s="697" t="s">
        <v>252</v>
      </c>
      <c r="D156" s="698"/>
      <c r="E156" s="699"/>
      <c r="F156" s="387">
        <f t="shared" ref="F156:Y156" si="23">F154</f>
        <v>100</v>
      </c>
      <c r="G156" s="387">
        <f t="shared" si="23"/>
        <v>1</v>
      </c>
      <c r="H156" s="387">
        <f t="shared" si="23"/>
        <v>2</v>
      </c>
      <c r="I156" s="387">
        <f t="shared" si="23"/>
        <v>3</v>
      </c>
      <c r="J156" s="387">
        <f t="shared" si="23"/>
        <v>1</v>
      </c>
      <c r="K156" s="387">
        <f t="shared" si="23"/>
        <v>2</v>
      </c>
      <c r="L156" s="387">
        <f t="shared" si="23"/>
        <v>3</v>
      </c>
      <c r="M156" s="387">
        <f t="shared" si="23"/>
        <v>1</v>
      </c>
      <c r="N156" s="387">
        <f t="shared" si="23"/>
        <v>2</v>
      </c>
      <c r="O156" s="387">
        <f t="shared" si="23"/>
        <v>3</v>
      </c>
      <c r="P156" s="387">
        <f t="shared" si="23"/>
        <v>1</v>
      </c>
      <c r="Q156" s="388">
        <f t="shared" si="23"/>
        <v>2</v>
      </c>
      <c r="R156" s="387">
        <f t="shared" si="23"/>
        <v>3</v>
      </c>
      <c r="S156" s="387">
        <f t="shared" si="23"/>
        <v>1</v>
      </c>
      <c r="T156" s="387">
        <f t="shared" si="23"/>
        <v>2</v>
      </c>
      <c r="U156" s="387">
        <f t="shared" si="23"/>
        <v>3</v>
      </c>
      <c r="V156" s="387">
        <f t="shared" si="23"/>
        <v>1</v>
      </c>
      <c r="W156" s="387">
        <f t="shared" si="23"/>
        <v>2</v>
      </c>
      <c r="X156" s="387">
        <f t="shared" si="23"/>
        <v>3</v>
      </c>
      <c r="Y156" s="387">
        <f t="shared" si="23"/>
        <v>0</v>
      </c>
      <c r="Z156" s="378">
        <f>SUM(O156,L156,I156,F156)+R156+U156+X156+Y156</f>
        <v>118</v>
      </c>
    </row>
    <row r="157" spans="1:26" ht="16.5" outlineLevel="1" thickBot="1">
      <c r="A157" s="409"/>
      <c r="B157" s="590"/>
      <c r="C157" s="670" t="s">
        <v>236</v>
      </c>
      <c r="D157" s="671"/>
      <c r="E157" s="700"/>
      <c r="F157" s="379">
        <f t="shared" ref="F157:Y157" si="24">F153+F156</f>
        <v>300</v>
      </c>
      <c r="G157" s="379">
        <f t="shared" si="24"/>
        <v>3</v>
      </c>
      <c r="H157" s="379">
        <f t="shared" si="24"/>
        <v>6</v>
      </c>
      <c r="I157" s="379">
        <f t="shared" si="24"/>
        <v>9</v>
      </c>
      <c r="J157" s="379">
        <f t="shared" si="24"/>
        <v>3</v>
      </c>
      <c r="K157" s="379">
        <f t="shared" si="24"/>
        <v>6</v>
      </c>
      <c r="L157" s="379">
        <f t="shared" si="24"/>
        <v>9</v>
      </c>
      <c r="M157" s="379">
        <f t="shared" si="24"/>
        <v>3</v>
      </c>
      <c r="N157" s="379">
        <f t="shared" si="24"/>
        <v>6</v>
      </c>
      <c r="O157" s="379">
        <f t="shared" si="24"/>
        <v>9</v>
      </c>
      <c r="P157" s="379">
        <f t="shared" si="24"/>
        <v>3</v>
      </c>
      <c r="Q157" s="389">
        <f t="shared" si="24"/>
        <v>6</v>
      </c>
      <c r="R157" s="379">
        <f t="shared" si="24"/>
        <v>9</v>
      </c>
      <c r="S157" s="379">
        <f t="shared" si="24"/>
        <v>3</v>
      </c>
      <c r="T157" s="379">
        <f t="shared" si="24"/>
        <v>6</v>
      </c>
      <c r="U157" s="379">
        <f t="shared" si="24"/>
        <v>9</v>
      </c>
      <c r="V157" s="379">
        <f t="shared" si="24"/>
        <v>3</v>
      </c>
      <c r="W157" s="379">
        <f t="shared" si="24"/>
        <v>6</v>
      </c>
      <c r="X157" s="379">
        <f t="shared" si="24"/>
        <v>9</v>
      </c>
      <c r="Y157" s="379">
        <f t="shared" si="24"/>
        <v>0</v>
      </c>
      <c r="Z157" s="322">
        <f>SUM(O157,L157,I157,F157)+R157+U157+X157+Y157</f>
        <v>354</v>
      </c>
    </row>
    <row r="158" spans="1:26" ht="15.75" customHeight="1" outlineLevel="1" thickBot="1">
      <c r="C158" s="22"/>
      <c r="D158" s="22"/>
      <c r="E158" s="22"/>
      <c r="F158" s="24"/>
      <c r="G158" s="23"/>
      <c r="H158" s="23"/>
      <c r="I158" s="27"/>
      <c r="J158" s="23"/>
      <c r="K158" s="23"/>
      <c r="L158" s="24"/>
      <c r="M158" s="23"/>
      <c r="N158" s="23"/>
    </row>
    <row r="159" spans="1:26" ht="21.6" customHeight="1" outlineLevel="1">
      <c r="A159" s="409"/>
      <c r="B159" s="40"/>
      <c r="C159" s="701" t="s">
        <v>253</v>
      </c>
      <c r="D159" s="702"/>
      <c r="E159" s="703"/>
      <c r="F159" s="665" t="s">
        <v>228</v>
      </c>
      <c r="G159" s="705" t="str">
        <f>G147</f>
        <v>Financial Year 2020/21 (£s)</v>
      </c>
      <c r="H159" s="706"/>
      <c r="I159" s="707"/>
      <c r="J159" s="705" t="str">
        <f>J147</f>
        <v>Financial Year 2021/22 (£s)</v>
      </c>
      <c r="K159" s="706"/>
      <c r="L159" s="707"/>
      <c r="M159" s="705" t="str">
        <f>M147</f>
        <v>Financial Year 2022/23 (£s)</v>
      </c>
      <c r="N159" s="706"/>
      <c r="O159" s="707"/>
      <c r="P159" s="705" t="str">
        <f>P147</f>
        <v>Financial Year 2023/24 (£s)</v>
      </c>
      <c r="Q159" s="706"/>
      <c r="R159" s="707"/>
      <c r="S159" s="705" t="str">
        <f>S147</f>
        <v>Financial Year 2024/25 (£s)</v>
      </c>
      <c r="T159" s="706"/>
      <c r="U159" s="708"/>
      <c r="V159" s="705" t="str">
        <f>V147</f>
        <v>Financial Year 2025/26 (£s)</v>
      </c>
      <c r="W159" s="706"/>
      <c r="X159" s="707"/>
      <c r="Y159" s="665" t="s">
        <v>245</v>
      </c>
      <c r="Z159" s="665" t="s">
        <v>236</v>
      </c>
    </row>
    <row r="160" spans="1:26" ht="22.5" customHeight="1" outlineLevel="1">
      <c r="A160" s="409"/>
      <c r="B160" s="40"/>
      <c r="C160" s="667" t="s">
        <v>254</v>
      </c>
      <c r="D160" s="667" t="s">
        <v>261</v>
      </c>
      <c r="E160" s="667" t="s">
        <v>256</v>
      </c>
      <c r="F160" s="666"/>
      <c r="G160" s="588" t="s">
        <v>237</v>
      </c>
      <c r="H160" s="205" t="s">
        <v>238</v>
      </c>
      <c r="I160" s="669" t="s">
        <v>239</v>
      </c>
      <c r="J160" s="588" t="s">
        <v>237</v>
      </c>
      <c r="K160" s="205" t="s">
        <v>238</v>
      </c>
      <c r="L160" s="669" t="s">
        <v>239</v>
      </c>
      <c r="M160" s="588" t="s">
        <v>237</v>
      </c>
      <c r="N160" s="205" t="s">
        <v>238</v>
      </c>
      <c r="O160" s="669" t="s">
        <v>239</v>
      </c>
      <c r="P160" s="588" t="s">
        <v>237</v>
      </c>
      <c r="Q160" s="205" t="s">
        <v>238</v>
      </c>
      <c r="R160" s="669" t="s">
        <v>239</v>
      </c>
      <c r="S160" s="588" t="s">
        <v>237</v>
      </c>
      <c r="T160" s="205" t="s">
        <v>238</v>
      </c>
      <c r="U160" s="669" t="s">
        <v>239</v>
      </c>
      <c r="V160" s="588" t="s">
        <v>237</v>
      </c>
      <c r="W160" s="205" t="s">
        <v>238</v>
      </c>
      <c r="X160" s="669" t="s">
        <v>239</v>
      </c>
      <c r="Y160" s="666"/>
      <c r="Z160" s="666"/>
    </row>
    <row r="161" spans="1:26" ht="22.5" customHeight="1" outlineLevel="1">
      <c r="A161" s="409"/>
      <c r="B161" s="40"/>
      <c r="C161" s="668"/>
      <c r="D161" s="668"/>
      <c r="E161" s="668"/>
      <c r="F161" s="704"/>
      <c r="G161" s="290" t="s">
        <v>240</v>
      </c>
      <c r="H161" s="290" t="s">
        <v>240</v>
      </c>
      <c r="I161" s="666"/>
      <c r="J161" s="290" t="s">
        <v>240</v>
      </c>
      <c r="K161" s="290" t="str">
        <f>IF(INDEX('Reference Data'!$G$5:$G$18,MATCH('Reference Data'!$C$4,'Reference Data'!$F$5:$F$21,0),1)&gt;=K$22,"Actual","Forecast")</f>
        <v>Actual</v>
      </c>
      <c r="L161" s="666"/>
      <c r="M161" s="290" t="str">
        <f>IF(INDEX('Reference Data'!$G$5:$G$18,MATCH('Reference Data'!$C$4,'Reference Data'!$F$5:$F$21,0),1)&gt;=M$22,"Actual","Forecast")</f>
        <v>Actual</v>
      </c>
      <c r="N161" s="290" t="str">
        <f>IF(INDEX('Reference Data'!$G$5:$G$18,MATCH('Reference Data'!$C$4,'Reference Data'!$F$5:$F$21,0),1)&gt;=N$22,"Actual","Forecast")</f>
        <v>Actual</v>
      </c>
      <c r="O161" s="666"/>
      <c r="P161" s="290" t="str">
        <f>IF(INDEX('Reference Data'!$G$5:$G$18,MATCH('Reference Data'!$C$4,'Reference Data'!$F$5:$F$21,0),1)&gt;=P$22,"Actual","Forecast")</f>
        <v>Actual</v>
      </c>
      <c r="Q161" s="290" t="str">
        <f>IF(INDEX('Reference Data'!$G$5:$G$18,MATCH('Reference Data'!$C$4,'Reference Data'!$F$5:$F$21,0),1)&gt;=Q$22,"Actual","Forecast")</f>
        <v>Actual</v>
      </c>
      <c r="R161" s="666"/>
      <c r="S161" s="290" t="str">
        <f>IF(INDEX('Reference Data'!$G$5:$G$18,MATCH('Reference Data'!$C$4,'Reference Data'!$F$5:$F$21,0),1)&gt;=S$22,"Actual","Forecast")</f>
        <v>Actual</v>
      </c>
      <c r="T161" s="290" t="str">
        <f>IF(INDEX('Reference Data'!$G$5:$G$18,MATCH('Reference Data'!$C$4,'Reference Data'!$F$5:$F$21,0),1)&gt;=T$22,"Actual","Forecast")</f>
        <v>Forecast</v>
      </c>
      <c r="U161" s="666"/>
      <c r="V161" s="290" t="str">
        <f>IF(INDEX('Reference Data'!$G$5:$G$18,MATCH('Reference Data'!$C$4,'Reference Data'!$F$5:$F$21,0),1)&gt;=V$22,"Actual","Forecast")</f>
        <v>Forecast</v>
      </c>
      <c r="W161" s="290" t="str">
        <f>IF(INDEX('Reference Data'!$G$5:$G$18,MATCH('Reference Data'!$C$4,'Reference Data'!$F$5:$F$21,0),1)&gt;=W$22,"Actual","Forecast")</f>
        <v>Forecast</v>
      </c>
      <c r="X161" s="666"/>
      <c r="Y161" s="666"/>
      <c r="Z161" s="666"/>
    </row>
    <row r="162" spans="1:26" ht="15.75" outlineLevel="1">
      <c r="A162" s="409"/>
      <c r="B162" s="40"/>
      <c r="C162" s="390"/>
      <c r="D162" s="390"/>
      <c r="E162" s="391"/>
      <c r="F162" s="398"/>
      <c r="G162" s="393"/>
      <c r="H162" s="393"/>
      <c r="I162" s="310">
        <f>SUM(G162:H162)</f>
        <v>0</v>
      </c>
      <c r="J162" s="393"/>
      <c r="K162" s="393"/>
      <c r="L162" s="310">
        <f>SUM(J162:K162)</f>
        <v>0</v>
      </c>
      <c r="M162" s="393"/>
      <c r="N162" s="393"/>
      <c r="O162" s="310">
        <f>SUM(M162:N162)</f>
        <v>0</v>
      </c>
      <c r="P162" s="393"/>
      <c r="Q162" s="396"/>
      <c r="R162" s="310">
        <f>SUM(P162:Q162)</f>
        <v>0</v>
      </c>
      <c r="S162" s="393"/>
      <c r="T162" s="393"/>
      <c r="U162" s="310">
        <f>SUM(S162:T162)</f>
        <v>0</v>
      </c>
      <c r="V162" s="393"/>
      <c r="W162" s="393"/>
      <c r="X162" s="310">
        <f>SUM(V162:W162)</f>
        <v>0</v>
      </c>
      <c r="Y162" s="398"/>
      <c r="Z162" s="411">
        <f>SUM(O162,L162,I162,F162,R162,U162,X162,Y162)</f>
        <v>0</v>
      </c>
    </row>
    <row r="163" spans="1:26" ht="15.75" outlineLevel="1">
      <c r="A163" s="409"/>
      <c r="B163" s="40"/>
      <c r="C163" s="311"/>
      <c r="D163" s="311"/>
      <c r="E163" s="392"/>
      <c r="F163" s="399"/>
      <c r="G163" s="394"/>
      <c r="H163" s="394"/>
      <c r="I163" s="395">
        <f>SUM(G163:H163)</f>
        <v>0</v>
      </c>
      <c r="J163" s="394"/>
      <c r="K163" s="394"/>
      <c r="L163" s="395">
        <f>SUM(J163:K163)</f>
        <v>0</v>
      </c>
      <c r="M163" s="394"/>
      <c r="N163" s="394"/>
      <c r="O163" s="395">
        <f>SUM(M163:N163)</f>
        <v>0</v>
      </c>
      <c r="P163" s="394"/>
      <c r="Q163" s="397"/>
      <c r="R163" s="395">
        <f>SUM(P163:Q163)</f>
        <v>0</v>
      </c>
      <c r="S163" s="394"/>
      <c r="T163" s="394"/>
      <c r="U163" s="395">
        <f>SUM(S163:T163)</f>
        <v>0</v>
      </c>
      <c r="V163" s="394"/>
      <c r="W163" s="394"/>
      <c r="X163" s="395">
        <f>SUM(V163:W163)</f>
        <v>0</v>
      </c>
      <c r="Y163" s="399"/>
      <c r="Z163" s="406">
        <f>SUM(O163,L163,I163,F163,R163,U163,X163,Y163)</f>
        <v>0</v>
      </c>
    </row>
    <row r="164" spans="1:26" ht="15.75" outlineLevel="1">
      <c r="A164" s="409"/>
      <c r="B164" s="40"/>
      <c r="C164" s="311"/>
      <c r="D164" s="311"/>
      <c r="E164" s="392"/>
      <c r="F164" s="399"/>
      <c r="G164" s="394"/>
      <c r="H164" s="394"/>
      <c r="I164" s="395">
        <f>SUM(G164:H164)</f>
        <v>0</v>
      </c>
      <c r="J164" s="394"/>
      <c r="K164" s="394"/>
      <c r="L164" s="395">
        <f>SUM(J164:K164)</f>
        <v>0</v>
      </c>
      <c r="M164" s="394"/>
      <c r="N164" s="394"/>
      <c r="O164" s="395">
        <f>SUM(M164:N164)</f>
        <v>0</v>
      </c>
      <c r="P164" s="394"/>
      <c r="Q164" s="397"/>
      <c r="R164" s="395">
        <f>SUM(P164:Q164)</f>
        <v>0</v>
      </c>
      <c r="S164" s="394"/>
      <c r="T164" s="394"/>
      <c r="U164" s="395">
        <f>SUM(S164:T164)</f>
        <v>0</v>
      </c>
      <c r="V164" s="394"/>
      <c r="W164" s="394"/>
      <c r="X164" s="395">
        <f>SUM(V164:W164)</f>
        <v>0</v>
      </c>
      <c r="Y164" s="399"/>
      <c r="Z164" s="406">
        <f>SUM(O164,L164,I164,F164,R164,U164,X164,Y164)</f>
        <v>0</v>
      </c>
    </row>
    <row r="165" spans="1:26" ht="15.75" outlineLevel="1">
      <c r="A165" s="409"/>
      <c r="B165" s="40"/>
      <c r="C165" s="311"/>
      <c r="D165" s="311"/>
      <c r="E165" s="392"/>
      <c r="F165" s="399"/>
      <c r="G165" s="394"/>
      <c r="H165" s="394"/>
      <c r="I165" s="395">
        <f>SUM(G165:H165)</f>
        <v>0</v>
      </c>
      <c r="J165" s="394"/>
      <c r="K165" s="394"/>
      <c r="L165" s="395">
        <f>SUM(J165:K165)</f>
        <v>0</v>
      </c>
      <c r="M165" s="394"/>
      <c r="N165" s="394"/>
      <c r="O165" s="395">
        <f>SUM(M165:N165)</f>
        <v>0</v>
      </c>
      <c r="P165" s="394"/>
      <c r="Q165" s="397"/>
      <c r="R165" s="395">
        <f>SUM(P165:Q165)</f>
        <v>0</v>
      </c>
      <c r="S165" s="394"/>
      <c r="T165" s="394"/>
      <c r="U165" s="395">
        <f>SUM(S165:T165)</f>
        <v>0</v>
      </c>
      <c r="V165" s="394"/>
      <c r="W165" s="394"/>
      <c r="X165" s="395">
        <f>SUM(V165:W165)</f>
        <v>0</v>
      </c>
      <c r="Y165" s="399"/>
      <c r="Z165" s="406">
        <f>SUM(O165,L165,I165,F165,R165,U165,X165,Y165)</f>
        <v>0</v>
      </c>
    </row>
    <row r="166" spans="1:26" ht="16.5" outlineLevel="1" thickBot="1">
      <c r="A166" s="409"/>
      <c r="B166" s="40"/>
      <c r="C166" s="400"/>
      <c r="D166" s="400"/>
      <c r="E166" s="401"/>
      <c r="F166" s="405"/>
      <c r="G166" s="402"/>
      <c r="H166" s="402"/>
      <c r="I166" s="403">
        <f>SUM(G166:H166)</f>
        <v>0</v>
      </c>
      <c r="J166" s="402"/>
      <c r="K166" s="402"/>
      <c r="L166" s="403">
        <f>SUM(J166:K166)</f>
        <v>0</v>
      </c>
      <c r="M166" s="402"/>
      <c r="N166" s="402"/>
      <c r="O166" s="403">
        <f>SUM(M166:N166)</f>
        <v>0</v>
      </c>
      <c r="P166" s="402"/>
      <c r="Q166" s="404"/>
      <c r="R166" s="403">
        <f>SUM(P166:Q166)</f>
        <v>0</v>
      </c>
      <c r="S166" s="402"/>
      <c r="T166" s="402"/>
      <c r="U166" s="403">
        <f>SUM(S166:T166)</f>
        <v>0</v>
      </c>
      <c r="V166" s="402"/>
      <c r="W166" s="402"/>
      <c r="X166" s="403">
        <f>SUM(V166:W166)</f>
        <v>0</v>
      </c>
      <c r="Y166" s="405"/>
      <c r="Z166" s="412">
        <f>SUM(O166,L166,I166,F166,R166,U166,X166,Y166)</f>
        <v>0</v>
      </c>
    </row>
    <row r="167" spans="1:26" ht="16.5" outlineLevel="1" thickBot="1">
      <c r="A167" s="409"/>
      <c r="B167" s="590"/>
      <c r="C167" s="670" t="s">
        <v>257</v>
      </c>
      <c r="D167" s="671"/>
      <c r="E167" s="672"/>
      <c r="F167" s="312">
        <f t="shared" ref="F167:Z167" si="25">SUM(F162:F166)</f>
        <v>0</v>
      </c>
      <c r="G167" s="312">
        <f t="shared" si="25"/>
        <v>0</v>
      </c>
      <c r="H167" s="312">
        <f t="shared" si="25"/>
        <v>0</v>
      </c>
      <c r="I167" s="312">
        <f t="shared" si="25"/>
        <v>0</v>
      </c>
      <c r="J167" s="312">
        <f t="shared" si="25"/>
        <v>0</v>
      </c>
      <c r="K167" s="312">
        <f t="shared" si="25"/>
        <v>0</v>
      </c>
      <c r="L167" s="312">
        <f t="shared" si="25"/>
        <v>0</v>
      </c>
      <c r="M167" s="312">
        <f t="shared" si="25"/>
        <v>0</v>
      </c>
      <c r="N167" s="312">
        <f t="shared" si="25"/>
        <v>0</v>
      </c>
      <c r="O167" s="312">
        <f t="shared" si="25"/>
        <v>0</v>
      </c>
      <c r="P167" s="312">
        <f t="shared" si="25"/>
        <v>0</v>
      </c>
      <c r="Q167" s="312">
        <f t="shared" si="25"/>
        <v>0</v>
      </c>
      <c r="R167" s="312">
        <f t="shared" si="25"/>
        <v>0</v>
      </c>
      <c r="S167" s="312">
        <f t="shared" si="25"/>
        <v>0</v>
      </c>
      <c r="T167" s="312">
        <f t="shared" si="25"/>
        <v>0</v>
      </c>
      <c r="U167" s="312">
        <f t="shared" si="25"/>
        <v>0</v>
      </c>
      <c r="V167" s="312">
        <f t="shared" si="25"/>
        <v>0</v>
      </c>
      <c r="W167" s="312">
        <f t="shared" si="25"/>
        <v>0</v>
      </c>
      <c r="X167" s="312">
        <f t="shared" si="25"/>
        <v>0</v>
      </c>
      <c r="Y167" s="312">
        <f t="shared" si="25"/>
        <v>0</v>
      </c>
      <c r="Z167" s="312">
        <f t="shared" si="25"/>
        <v>0</v>
      </c>
    </row>
    <row r="168" spans="1:26" ht="13.5" outlineLevel="1" thickBot="1"/>
    <row r="169" spans="1:26" ht="31.35" customHeight="1" outlineLevel="1">
      <c r="B169" s="87"/>
      <c r="C169" s="673" t="s">
        <v>258</v>
      </c>
      <c r="D169" s="674"/>
      <c r="E169" s="675"/>
      <c r="G169" s="224"/>
      <c r="H169" s="224"/>
      <c r="I169" s="224"/>
      <c r="J169" s="224"/>
      <c r="K169" s="224"/>
      <c r="L169" s="224"/>
    </row>
    <row r="170" spans="1:26" ht="86.25" customHeight="1" outlineLevel="1">
      <c r="B170" s="590"/>
      <c r="C170" s="676" t="s">
        <v>259</v>
      </c>
      <c r="D170" s="677"/>
      <c r="E170" s="678"/>
      <c r="G170" s="261"/>
      <c r="H170" s="261"/>
      <c r="I170" s="261"/>
      <c r="J170" s="261"/>
      <c r="K170" s="261"/>
      <c r="L170" s="261"/>
    </row>
    <row r="171" spans="1:26" ht="76.5" customHeight="1" outlineLevel="1" thickBot="1">
      <c r="B171" s="59"/>
      <c r="C171" s="679"/>
      <c r="D171" s="680"/>
      <c r="E171" s="681"/>
      <c r="G171" s="262"/>
      <c r="H171" s="262"/>
      <c r="I171" s="262"/>
      <c r="J171" s="262"/>
      <c r="K171" s="262"/>
      <c r="L171" s="262"/>
    </row>
    <row r="173" spans="1:26" customFormat="1" ht="85.35" customHeight="1">
      <c r="A173" s="409" t="s">
        <v>260</v>
      </c>
      <c r="B173" s="60"/>
      <c r="C173" s="715" t="str">
        <f>CONCATENATE("Project 6: ",'2 - Project Admin'!E32)</f>
        <v xml:space="preserve">Project 6: </v>
      </c>
      <c r="D173" s="716"/>
      <c r="E173" s="716"/>
      <c r="F173" s="716"/>
      <c r="G173" s="716"/>
      <c r="H173" s="716"/>
      <c r="I173" s="716"/>
      <c r="J173" s="716"/>
      <c r="K173" s="716"/>
      <c r="L173" s="716"/>
      <c r="M173" s="716"/>
      <c r="N173" s="716"/>
      <c r="O173" s="716"/>
      <c r="P173" s="716"/>
      <c r="Q173" s="716"/>
      <c r="R173" s="716"/>
      <c r="S173" s="716"/>
      <c r="T173" s="716"/>
      <c r="U173" s="716"/>
      <c r="V173" s="716"/>
      <c r="W173" s="716"/>
      <c r="X173" s="716"/>
      <c r="Y173" s="716"/>
      <c r="Z173" s="717"/>
    </row>
    <row r="174" spans="1:26" customFormat="1" ht="15" customHeight="1" thickBot="1">
      <c r="A174" s="19"/>
      <c r="B174" s="1"/>
      <c r="C174" s="6"/>
      <c r="D174" s="7"/>
      <c r="E174" s="8"/>
      <c r="F174" s="8"/>
      <c r="G174" s="8"/>
      <c r="S174" s="19"/>
    </row>
    <row r="175" spans="1:26" s="25" customFormat="1" ht="21" customHeight="1" outlineLevel="1">
      <c r="A175" s="409"/>
      <c r="B175" s="590"/>
      <c r="C175" s="709" t="s">
        <v>244</v>
      </c>
      <c r="D175" s="710"/>
      <c r="E175" s="711"/>
      <c r="F175" s="665" t="s">
        <v>228</v>
      </c>
      <c r="G175" s="705" t="s">
        <v>229</v>
      </c>
      <c r="H175" s="706"/>
      <c r="I175" s="707"/>
      <c r="J175" s="705" t="s">
        <v>230</v>
      </c>
      <c r="K175" s="706"/>
      <c r="L175" s="707"/>
      <c r="M175" s="705" t="s">
        <v>231</v>
      </c>
      <c r="N175" s="706"/>
      <c r="O175" s="707"/>
      <c r="P175" s="705" t="s">
        <v>232</v>
      </c>
      <c r="Q175" s="706"/>
      <c r="R175" s="707"/>
      <c r="S175" s="705" t="s">
        <v>233</v>
      </c>
      <c r="T175" s="706"/>
      <c r="U175" s="707"/>
      <c r="V175" s="705" t="s">
        <v>234</v>
      </c>
      <c r="W175" s="706"/>
      <c r="X175" s="707"/>
      <c r="Y175" s="665" t="s">
        <v>245</v>
      </c>
      <c r="Z175" s="665" t="s">
        <v>236</v>
      </c>
    </row>
    <row r="176" spans="1:26" s="25" customFormat="1" ht="22.5" customHeight="1" outlineLevel="1" thickBot="1">
      <c r="A176" s="409"/>
      <c r="B176" s="590"/>
      <c r="C176" s="712"/>
      <c r="D176" s="713"/>
      <c r="E176" s="714"/>
      <c r="F176" s="666"/>
      <c r="G176" s="588" t="s">
        <v>237</v>
      </c>
      <c r="H176" s="205" t="s">
        <v>238</v>
      </c>
      <c r="I176" s="669" t="s">
        <v>239</v>
      </c>
      <c r="J176" s="588" t="s">
        <v>237</v>
      </c>
      <c r="K176" s="205" t="s">
        <v>238</v>
      </c>
      <c r="L176" s="669" t="s">
        <v>239</v>
      </c>
      <c r="M176" s="588" t="s">
        <v>237</v>
      </c>
      <c r="N176" s="205" t="s">
        <v>238</v>
      </c>
      <c r="O176" s="669" t="s">
        <v>239</v>
      </c>
      <c r="P176" s="588" t="s">
        <v>237</v>
      </c>
      <c r="Q176" s="205" t="s">
        <v>238</v>
      </c>
      <c r="R176" s="669" t="s">
        <v>239</v>
      </c>
      <c r="S176" s="588" t="s">
        <v>237</v>
      </c>
      <c r="T176" s="205" t="s">
        <v>238</v>
      </c>
      <c r="U176" s="669" t="s">
        <v>239</v>
      </c>
      <c r="V176" s="588" t="s">
        <v>237</v>
      </c>
      <c r="W176" s="205" t="s">
        <v>238</v>
      </c>
      <c r="X176" s="669" t="s">
        <v>239</v>
      </c>
      <c r="Y176" s="666"/>
      <c r="Z176" s="666"/>
    </row>
    <row r="177" spans="1:26" s="25" customFormat="1" ht="20.25" customHeight="1" outlineLevel="1" thickBot="1">
      <c r="A177" s="409"/>
      <c r="B177" s="590"/>
      <c r="C177" s="712"/>
      <c r="D177" s="713"/>
      <c r="E177" s="714"/>
      <c r="F177" s="704"/>
      <c r="G177" s="290" t="s">
        <v>240</v>
      </c>
      <c r="H177" s="290" t="s">
        <v>240</v>
      </c>
      <c r="I177" s="666"/>
      <c r="J177" s="290" t="s">
        <v>240</v>
      </c>
      <c r="K177" s="290" t="str">
        <f>IF(INDEX('Reference Data'!$G$5:$G$18,MATCH('Reference Data'!$C$4,'Reference Data'!$F$5:$F$21,0),1)&gt;=K$22,"Actual","Forecast")</f>
        <v>Actual</v>
      </c>
      <c r="L177" s="666"/>
      <c r="M177" s="290" t="str">
        <f>IF(INDEX('Reference Data'!$G$5:$G$18,MATCH('Reference Data'!$C$4,'Reference Data'!$F$5:$F$21,0),1)&gt;=M$22,"Actual","Forecast")</f>
        <v>Actual</v>
      </c>
      <c r="N177" s="290" t="str">
        <f>IF(INDEX('Reference Data'!$G$5:$G$18,MATCH('Reference Data'!$C$4,'Reference Data'!$F$5:$F$21,0),1)&gt;=N$22,"Actual","Forecast")</f>
        <v>Actual</v>
      </c>
      <c r="O177" s="666"/>
      <c r="P177" s="290" t="str">
        <f>IF(INDEX('Reference Data'!$G$5:$G$18,MATCH('Reference Data'!$C$4,'Reference Data'!$F$5:$F$21,0),1)&gt;=P$22,"Actual","Forecast")</f>
        <v>Actual</v>
      </c>
      <c r="Q177" s="290" t="str">
        <f>IF(INDEX('Reference Data'!$G$5:$G$18,MATCH('Reference Data'!$C$4,'Reference Data'!$F$5:$F$21,0),1)&gt;=Q$22,"Actual","Forecast")</f>
        <v>Actual</v>
      </c>
      <c r="R177" s="666"/>
      <c r="S177" s="290" t="str">
        <f>IF(INDEX('Reference Data'!$G$5:$G$18,MATCH('Reference Data'!$C$4,'Reference Data'!$F$5:$F$21,0),1)&gt;=S$22,"Actual","Forecast")</f>
        <v>Actual</v>
      </c>
      <c r="T177" s="290" t="str">
        <f>IF(INDEX('Reference Data'!$G$5:$G$18,MATCH('Reference Data'!$C$4,'Reference Data'!$F$5:$F$21,0),1)&gt;=T$22,"Actual","Forecast")</f>
        <v>Forecast</v>
      </c>
      <c r="U177" s="666"/>
      <c r="V177" s="290" t="str">
        <f>IF(INDEX('Reference Data'!$G$5:$G$18,MATCH('Reference Data'!$C$4,'Reference Data'!$F$5:$F$21,0),1)&gt;=V$22,"Actual","Forecast")</f>
        <v>Forecast</v>
      </c>
      <c r="W177" s="290" t="str">
        <f>IF(INDEX('Reference Data'!$G$5:$G$18,MATCH('Reference Data'!$C$4,'Reference Data'!$F$5:$F$21,0),1)&gt;=W$22,"Actual","Forecast")</f>
        <v>Forecast</v>
      </c>
      <c r="X177" s="666"/>
      <c r="Y177" s="666"/>
      <c r="Z177" s="666"/>
    </row>
    <row r="178" spans="1:26" ht="14.85" customHeight="1" outlineLevel="1">
      <c r="A178" s="409"/>
      <c r="B178" s="77"/>
      <c r="C178" s="682" t="s">
        <v>246</v>
      </c>
      <c r="D178" s="683"/>
      <c r="E178" s="684"/>
      <c r="F178" s="415"/>
      <c r="G178" s="381"/>
      <c r="H178" s="381"/>
      <c r="I178" s="371">
        <f>SUM(G178:H178)</f>
        <v>0</v>
      </c>
      <c r="J178" s="381"/>
      <c r="K178" s="381"/>
      <c r="L178" s="371">
        <f>SUM(J178:K178)</f>
        <v>0</v>
      </c>
      <c r="M178" s="381"/>
      <c r="N178" s="381"/>
      <c r="O178" s="371">
        <f>SUM(M178:N178)</f>
        <v>0</v>
      </c>
      <c r="P178" s="381"/>
      <c r="Q178" s="384"/>
      <c r="R178" s="371">
        <f>SUM(P178:Q178)</f>
        <v>0</v>
      </c>
      <c r="S178" s="381"/>
      <c r="T178" s="381"/>
      <c r="U178" s="371">
        <f>SUM(S178:T178)</f>
        <v>0</v>
      </c>
      <c r="V178" s="381"/>
      <c r="W178" s="381"/>
      <c r="X178" s="371">
        <f>SUM(V178:W178)</f>
        <v>0</v>
      </c>
      <c r="Y178" s="415"/>
      <c r="Z178" s="410">
        <f>SUM(O178,L178,I178,F178)+R178+U178+X178+Y178</f>
        <v>0</v>
      </c>
    </row>
    <row r="179" spans="1:26" ht="15.75" customHeight="1" outlineLevel="1">
      <c r="A179" s="409"/>
      <c r="B179" s="77"/>
      <c r="C179" s="685" t="s">
        <v>247</v>
      </c>
      <c r="D179" s="686"/>
      <c r="E179" s="687"/>
      <c r="F179" s="416"/>
      <c r="G179" s="382"/>
      <c r="H179" s="382"/>
      <c r="I179" s="372">
        <f>SUM(G179:H179)</f>
        <v>0</v>
      </c>
      <c r="J179" s="382"/>
      <c r="K179" s="382"/>
      <c r="L179" s="372">
        <f>SUM(J179:K179)</f>
        <v>0</v>
      </c>
      <c r="M179" s="382"/>
      <c r="N179" s="382"/>
      <c r="O179" s="372">
        <f>SUM(M179:N179)</f>
        <v>0</v>
      </c>
      <c r="P179" s="382"/>
      <c r="Q179" s="385"/>
      <c r="R179" s="372">
        <f>SUM(P179:Q179)</f>
        <v>0</v>
      </c>
      <c r="S179" s="382"/>
      <c r="T179" s="382"/>
      <c r="U179" s="372">
        <f>SUM(S179:T179)</f>
        <v>0</v>
      </c>
      <c r="V179" s="382"/>
      <c r="W179" s="382"/>
      <c r="X179" s="372">
        <f>SUM(V179:W179)</f>
        <v>0</v>
      </c>
      <c r="Y179" s="416"/>
      <c r="Z179" s="375">
        <f>SUM(O179,L179,I179,F179)+R179+U179+X179+Y179</f>
        <v>0</v>
      </c>
    </row>
    <row r="180" spans="1:26" ht="15.75" customHeight="1" outlineLevel="1">
      <c r="A180" s="409"/>
      <c r="B180" s="590"/>
      <c r="C180" s="688" t="s">
        <v>248</v>
      </c>
      <c r="D180" s="689"/>
      <c r="E180" s="690"/>
      <c r="F180" s="416"/>
      <c r="G180" s="382"/>
      <c r="H180" s="382"/>
      <c r="I180" s="372">
        <f>SUM(G180:H180)</f>
        <v>0</v>
      </c>
      <c r="J180" s="382"/>
      <c r="K180" s="382"/>
      <c r="L180" s="372">
        <f>SUM(J180:K180)</f>
        <v>0</v>
      </c>
      <c r="M180" s="382"/>
      <c r="N180" s="382"/>
      <c r="O180" s="372">
        <f>SUM(M180:N180)</f>
        <v>0</v>
      </c>
      <c r="P180" s="382"/>
      <c r="Q180" s="385"/>
      <c r="R180" s="372">
        <f>SUM(P180:Q180)</f>
        <v>0</v>
      </c>
      <c r="S180" s="382"/>
      <c r="T180" s="382"/>
      <c r="U180" s="372">
        <f>SUM(S180:T180)</f>
        <v>0</v>
      </c>
      <c r="V180" s="382"/>
      <c r="W180" s="382"/>
      <c r="X180" s="372">
        <f>SUM(V180:W180)</f>
        <v>0</v>
      </c>
      <c r="Y180" s="416"/>
      <c r="Z180" s="375">
        <f>SUM(O180,L180,I180,F180)+R180+U180+X180+Y180</f>
        <v>0</v>
      </c>
    </row>
    <row r="181" spans="1:26" ht="15.75" customHeight="1" outlineLevel="1">
      <c r="A181" s="409"/>
      <c r="B181" s="590"/>
      <c r="C181" s="691" t="s">
        <v>249</v>
      </c>
      <c r="D181" s="692"/>
      <c r="E181" s="693"/>
      <c r="F181" s="383">
        <f t="shared" ref="F181:Z181" si="26">F178+F179</f>
        <v>0</v>
      </c>
      <c r="G181" s="383">
        <f t="shared" si="26"/>
        <v>0</v>
      </c>
      <c r="H181" s="383">
        <f t="shared" si="26"/>
        <v>0</v>
      </c>
      <c r="I181" s="383">
        <f t="shared" si="26"/>
        <v>0</v>
      </c>
      <c r="J181" s="383">
        <f t="shared" si="26"/>
        <v>0</v>
      </c>
      <c r="K181" s="383">
        <f t="shared" si="26"/>
        <v>0</v>
      </c>
      <c r="L181" s="383">
        <f t="shared" si="26"/>
        <v>0</v>
      </c>
      <c r="M181" s="383">
        <f t="shared" si="26"/>
        <v>0</v>
      </c>
      <c r="N181" s="383">
        <f t="shared" si="26"/>
        <v>0</v>
      </c>
      <c r="O181" s="383">
        <f t="shared" si="26"/>
        <v>0</v>
      </c>
      <c r="P181" s="383">
        <f t="shared" si="26"/>
        <v>0</v>
      </c>
      <c r="Q181" s="386">
        <f t="shared" si="26"/>
        <v>0</v>
      </c>
      <c r="R181" s="383">
        <f t="shared" si="26"/>
        <v>0</v>
      </c>
      <c r="S181" s="383">
        <f t="shared" si="26"/>
        <v>0</v>
      </c>
      <c r="T181" s="383">
        <f t="shared" si="26"/>
        <v>0</v>
      </c>
      <c r="U181" s="383">
        <f t="shared" si="26"/>
        <v>0</v>
      </c>
      <c r="V181" s="383">
        <f t="shared" si="26"/>
        <v>0</v>
      </c>
      <c r="W181" s="383">
        <f t="shared" si="26"/>
        <v>0</v>
      </c>
      <c r="X181" s="383">
        <f t="shared" si="26"/>
        <v>0</v>
      </c>
      <c r="Y181" s="383">
        <f t="shared" si="26"/>
        <v>0</v>
      </c>
      <c r="Z181" s="375">
        <f t="shared" si="26"/>
        <v>0</v>
      </c>
    </row>
    <row r="182" spans="1:26" ht="15.75" customHeight="1" outlineLevel="1">
      <c r="A182" s="409"/>
      <c r="B182" s="590"/>
      <c r="C182" s="694" t="s">
        <v>250</v>
      </c>
      <c r="D182" s="695"/>
      <c r="E182" s="696"/>
      <c r="F182" s="416"/>
      <c r="G182" s="382"/>
      <c r="H182" s="382"/>
      <c r="I182" s="372">
        <f>SUM(G182:H182)</f>
        <v>0</v>
      </c>
      <c r="J182" s="382"/>
      <c r="K182" s="382"/>
      <c r="L182" s="372">
        <f>SUM(J182:K182)</f>
        <v>0</v>
      </c>
      <c r="M182" s="382"/>
      <c r="N182" s="382"/>
      <c r="O182" s="372">
        <f>SUM(M182:N182)</f>
        <v>0</v>
      </c>
      <c r="P182" s="382"/>
      <c r="Q182" s="385"/>
      <c r="R182" s="372">
        <f>SUM(P182:Q182)</f>
        <v>0</v>
      </c>
      <c r="S182" s="382"/>
      <c r="T182" s="382"/>
      <c r="U182" s="372">
        <f>SUM(S182:T182)</f>
        <v>0</v>
      </c>
      <c r="V182" s="382"/>
      <c r="W182" s="382"/>
      <c r="X182" s="372">
        <f>SUM(V182:W182)</f>
        <v>0</v>
      </c>
      <c r="Y182" s="416"/>
      <c r="Z182" s="375">
        <f>SUM(O182,L182,I182,F182)+R182+U182+X182+Y182</f>
        <v>0</v>
      </c>
    </row>
    <row r="183" spans="1:26" ht="15.75" customHeight="1" outlineLevel="1">
      <c r="A183" s="409"/>
      <c r="B183" s="590"/>
      <c r="C183" s="688" t="s">
        <v>251</v>
      </c>
      <c r="D183" s="689"/>
      <c r="E183" s="690"/>
      <c r="F183" s="416"/>
      <c r="G183" s="382"/>
      <c r="H183" s="382"/>
      <c r="I183" s="372">
        <f>SUM(G183:H183)</f>
        <v>0</v>
      </c>
      <c r="J183" s="382"/>
      <c r="K183" s="382"/>
      <c r="L183" s="372">
        <f>SUM(J183:K183)</f>
        <v>0</v>
      </c>
      <c r="M183" s="382"/>
      <c r="N183" s="382"/>
      <c r="O183" s="372">
        <f>SUM(M183:N183)</f>
        <v>0</v>
      </c>
      <c r="P183" s="382"/>
      <c r="Q183" s="385"/>
      <c r="R183" s="372">
        <f>SUM(P183:Q183)</f>
        <v>0</v>
      </c>
      <c r="S183" s="382"/>
      <c r="T183" s="382"/>
      <c r="U183" s="372">
        <f>SUM(S183:T183)</f>
        <v>0</v>
      </c>
      <c r="V183" s="382"/>
      <c r="W183" s="382"/>
      <c r="X183" s="372">
        <f>SUM(V183:W183)</f>
        <v>0</v>
      </c>
      <c r="Y183" s="416"/>
      <c r="Z183" s="375">
        <f>SUM(O183,L183,I183,F183)+R183+U183+X183+Y183</f>
        <v>0</v>
      </c>
    </row>
    <row r="184" spans="1:26" ht="15.75" customHeight="1" outlineLevel="1" thickBot="1">
      <c r="A184" s="409"/>
      <c r="B184" s="590"/>
      <c r="C184" s="697" t="s">
        <v>252</v>
      </c>
      <c r="D184" s="698"/>
      <c r="E184" s="699"/>
      <c r="F184" s="387">
        <f t="shared" ref="F184:Y184" si="27">F182</f>
        <v>0</v>
      </c>
      <c r="G184" s="387">
        <f t="shared" si="27"/>
        <v>0</v>
      </c>
      <c r="H184" s="387">
        <f t="shared" si="27"/>
        <v>0</v>
      </c>
      <c r="I184" s="387">
        <f t="shared" si="27"/>
        <v>0</v>
      </c>
      <c r="J184" s="387">
        <f t="shared" si="27"/>
        <v>0</v>
      </c>
      <c r="K184" s="387">
        <f t="shared" si="27"/>
        <v>0</v>
      </c>
      <c r="L184" s="387">
        <f t="shared" si="27"/>
        <v>0</v>
      </c>
      <c r="M184" s="387">
        <f t="shared" si="27"/>
        <v>0</v>
      </c>
      <c r="N184" s="387">
        <f t="shared" si="27"/>
        <v>0</v>
      </c>
      <c r="O184" s="387">
        <f t="shared" si="27"/>
        <v>0</v>
      </c>
      <c r="P184" s="387">
        <f t="shared" si="27"/>
        <v>0</v>
      </c>
      <c r="Q184" s="388">
        <f t="shared" si="27"/>
        <v>0</v>
      </c>
      <c r="R184" s="387">
        <f t="shared" si="27"/>
        <v>0</v>
      </c>
      <c r="S184" s="387">
        <f t="shared" si="27"/>
        <v>0</v>
      </c>
      <c r="T184" s="387">
        <f t="shared" si="27"/>
        <v>0</v>
      </c>
      <c r="U184" s="387">
        <f t="shared" si="27"/>
        <v>0</v>
      </c>
      <c r="V184" s="387">
        <f t="shared" si="27"/>
        <v>0</v>
      </c>
      <c r="W184" s="387">
        <f t="shared" si="27"/>
        <v>0</v>
      </c>
      <c r="X184" s="387">
        <f t="shared" si="27"/>
        <v>0</v>
      </c>
      <c r="Y184" s="387">
        <f t="shared" si="27"/>
        <v>0</v>
      </c>
      <c r="Z184" s="378">
        <f>SUM(O184,L184,I184,F184)+R184+U184+X184+Y184</f>
        <v>0</v>
      </c>
    </row>
    <row r="185" spans="1:26" ht="16.5" outlineLevel="1" thickBot="1">
      <c r="A185" s="409"/>
      <c r="B185" s="590"/>
      <c r="C185" s="670" t="s">
        <v>236</v>
      </c>
      <c r="D185" s="671"/>
      <c r="E185" s="700"/>
      <c r="F185" s="379">
        <f t="shared" ref="F185:Y185" si="28">F181+F184</f>
        <v>0</v>
      </c>
      <c r="G185" s="379">
        <f t="shared" si="28"/>
        <v>0</v>
      </c>
      <c r="H185" s="379">
        <f t="shared" si="28"/>
        <v>0</v>
      </c>
      <c r="I185" s="379">
        <f t="shared" si="28"/>
        <v>0</v>
      </c>
      <c r="J185" s="379">
        <f t="shared" si="28"/>
        <v>0</v>
      </c>
      <c r="K185" s="379">
        <f t="shared" si="28"/>
        <v>0</v>
      </c>
      <c r="L185" s="379">
        <f t="shared" si="28"/>
        <v>0</v>
      </c>
      <c r="M185" s="379">
        <f t="shared" si="28"/>
        <v>0</v>
      </c>
      <c r="N185" s="379">
        <f t="shared" si="28"/>
        <v>0</v>
      </c>
      <c r="O185" s="379">
        <f t="shared" si="28"/>
        <v>0</v>
      </c>
      <c r="P185" s="379">
        <f t="shared" si="28"/>
        <v>0</v>
      </c>
      <c r="Q185" s="389">
        <f t="shared" si="28"/>
        <v>0</v>
      </c>
      <c r="R185" s="379">
        <f t="shared" si="28"/>
        <v>0</v>
      </c>
      <c r="S185" s="379">
        <f t="shared" si="28"/>
        <v>0</v>
      </c>
      <c r="T185" s="379">
        <f t="shared" si="28"/>
        <v>0</v>
      </c>
      <c r="U185" s="379">
        <f t="shared" si="28"/>
        <v>0</v>
      </c>
      <c r="V185" s="379">
        <f t="shared" si="28"/>
        <v>0</v>
      </c>
      <c r="W185" s="379">
        <f t="shared" si="28"/>
        <v>0</v>
      </c>
      <c r="X185" s="379">
        <f t="shared" si="28"/>
        <v>0</v>
      </c>
      <c r="Y185" s="379">
        <f t="shared" si="28"/>
        <v>0</v>
      </c>
      <c r="Z185" s="322">
        <f>SUM(O185,L185,I185,F185)+R185+U185+X185+Y185</f>
        <v>0</v>
      </c>
    </row>
    <row r="186" spans="1:26" ht="15.75" customHeight="1" outlineLevel="1" thickBot="1">
      <c r="C186" s="22"/>
      <c r="D186" s="22"/>
      <c r="E186" s="22"/>
      <c r="F186" s="24"/>
      <c r="G186" s="23"/>
      <c r="H186" s="23"/>
      <c r="I186" s="27"/>
      <c r="J186" s="23"/>
      <c r="K186" s="23"/>
      <c r="L186" s="24"/>
      <c r="M186" s="23"/>
      <c r="N186" s="23"/>
    </row>
    <row r="187" spans="1:26" ht="21.6" customHeight="1" outlineLevel="1">
      <c r="A187" s="409"/>
      <c r="B187" s="40"/>
      <c r="C187" s="701" t="s">
        <v>253</v>
      </c>
      <c r="D187" s="702"/>
      <c r="E187" s="703"/>
      <c r="F187" s="665" t="s">
        <v>228</v>
      </c>
      <c r="G187" s="705" t="str">
        <f>G175</f>
        <v>Financial Year 2020/21 (£s)</v>
      </c>
      <c r="H187" s="706"/>
      <c r="I187" s="707"/>
      <c r="J187" s="705" t="str">
        <f>J175</f>
        <v>Financial Year 2021/22 (£s)</v>
      </c>
      <c r="K187" s="706"/>
      <c r="L187" s="707"/>
      <c r="M187" s="705" t="str">
        <f>M175</f>
        <v>Financial Year 2022/23 (£s)</v>
      </c>
      <c r="N187" s="706"/>
      <c r="O187" s="707"/>
      <c r="P187" s="705" t="str">
        <f>P175</f>
        <v>Financial Year 2023/24 (£s)</v>
      </c>
      <c r="Q187" s="706"/>
      <c r="R187" s="707"/>
      <c r="S187" s="705" t="str">
        <f>S175</f>
        <v>Financial Year 2024/25 (£s)</v>
      </c>
      <c r="T187" s="706"/>
      <c r="U187" s="708"/>
      <c r="V187" s="705" t="str">
        <f>V175</f>
        <v>Financial Year 2025/26 (£s)</v>
      </c>
      <c r="W187" s="706"/>
      <c r="X187" s="707"/>
      <c r="Y187" s="665" t="s">
        <v>245</v>
      </c>
      <c r="Z187" s="665" t="s">
        <v>236</v>
      </c>
    </row>
    <row r="188" spans="1:26" ht="22.5" customHeight="1" outlineLevel="1">
      <c r="A188" s="409"/>
      <c r="B188" s="40"/>
      <c r="C188" s="667" t="s">
        <v>254</v>
      </c>
      <c r="D188" s="667" t="s">
        <v>261</v>
      </c>
      <c r="E188" s="667" t="s">
        <v>256</v>
      </c>
      <c r="F188" s="666"/>
      <c r="G188" s="588" t="s">
        <v>237</v>
      </c>
      <c r="H188" s="205" t="s">
        <v>238</v>
      </c>
      <c r="I188" s="669" t="s">
        <v>239</v>
      </c>
      <c r="J188" s="588" t="s">
        <v>237</v>
      </c>
      <c r="K188" s="205" t="s">
        <v>238</v>
      </c>
      <c r="L188" s="669" t="s">
        <v>239</v>
      </c>
      <c r="M188" s="588" t="s">
        <v>237</v>
      </c>
      <c r="N188" s="205" t="s">
        <v>238</v>
      </c>
      <c r="O188" s="669" t="s">
        <v>239</v>
      </c>
      <c r="P188" s="588" t="s">
        <v>237</v>
      </c>
      <c r="Q188" s="205" t="s">
        <v>238</v>
      </c>
      <c r="R188" s="669" t="s">
        <v>239</v>
      </c>
      <c r="S188" s="588" t="s">
        <v>237</v>
      </c>
      <c r="T188" s="205" t="s">
        <v>238</v>
      </c>
      <c r="U188" s="669" t="s">
        <v>239</v>
      </c>
      <c r="V188" s="588" t="s">
        <v>237</v>
      </c>
      <c r="W188" s="205" t="s">
        <v>238</v>
      </c>
      <c r="X188" s="669" t="s">
        <v>239</v>
      </c>
      <c r="Y188" s="666"/>
      <c r="Z188" s="666"/>
    </row>
    <row r="189" spans="1:26" ht="22.5" customHeight="1" outlineLevel="1">
      <c r="A189" s="409"/>
      <c r="B189" s="40"/>
      <c r="C189" s="668"/>
      <c r="D189" s="668"/>
      <c r="E189" s="668"/>
      <c r="F189" s="704"/>
      <c r="G189" s="290" t="s">
        <v>240</v>
      </c>
      <c r="H189" s="290" t="s">
        <v>240</v>
      </c>
      <c r="I189" s="666"/>
      <c r="J189" s="290" t="s">
        <v>240</v>
      </c>
      <c r="K189" s="290" t="str">
        <f>IF(INDEX('Reference Data'!$G$5:$G$18,MATCH('Reference Data'!$C$4,'Reference Data'!$F$5:$F$21,0),1)&gt;=K$22,"Actual","Forecast")</f>
        <v>Actual</v>
      </c>
      <c r="L189" s="666"/>
      <c r="M189" s="290" t="str">
        <f>IF(INDEX('Reference Data'!$G$5:$G$18,MATCH('Reference Data'!$C$4,'Reference Data'!$F$5:$F$21,0),1)&gt;=M$22,"Actual","Forecast")</f>
        <v>Actual</v>
      </c>
      <c r="N189" s="290" t="str">
        <f>IF(INDEX('Reference Data'!$G$5:$G$18,MATCH('Reference Data'!$C$4,'Reference Data'!$F$5:$F$21,0),1)&gt;=N$22,"Actual","Forecast")</f>
        <v>Actual</v>
      </c>
      <c r="O189" s="666"/>
      <c r="P189" s="290" t="str">
        <f>IF(INDEX('Reference Data'!$G$5:$G$18,MATCH('Reference Data'!$C$4,'Reference Data'!$F$5:$F$21,0),1)&gt;=P$22,"Actual","Forecast")</f>
        <v>Actual</v>
      </c>
      <c r="Q189" s="290" t="str">
        <f>IF(INDEX('Reference Data'!$G$5:$G$18,MATCH('Reference Data'!$C$4,'Reference Data'!$F$5:$F$21,0),1)&gt;=Q$22,"Actual","Forecast")</f>
        <v>Actual</v>
      </c>
      <c r="R189" s="666"/>
      <c r="S189" s="290" t="str">
        <f>IF(INDEX('Reference Data'!$G$5:$G$18,MATCH('Reference Data'!$C$4,'Reference Data'!$F$5:$F$21,0),1)&gt;=S$22,"Actual","Forecast")</f>
        <v>Actual</v>
      </c>
      <c r="T189" s="290" t="str">
        <f>IF(INDEX('Reference Data'!$G$5:$G$18,MATCH('Reference Data'!$C$4,'Reference Data'!$F$5:$F$21,0),1)&gt;=T$22,"Actual","Forecast")</f>
        <v>Forecast</v>
      </c>
      <c r="U189" s="666"/>
      <c r="V189" s="290" t="str">
        <f>IF(INDEX('Reference Data'!$G$5:$G$18,MATCH('Reference Data'!$C$4,'Reference Data'!$F$5:$F$21,0),1)&gt;=V$22,"Actual","Forecast")</f>
        <v>Forecast</v>
      </c>
      <c r="W189" s="290" t="str">
        <f>IF(INDEX('Reference Data'!$G$5:$G$18,MATCH('Reference Data'!$C$4,'Reference Data'!$F$5:$F$21,0),1)&gt;=W$22,"Actual","Forecast")</f>
        <v>Forecast</v>
      </c>
      <c r="X189" s="666"/>
      <c r="Y189" s="666"/>
      <c r="Z189" s="666"/>
    </row>
    <row r="190" spans="1:26" ht="15.75" outlineLevel="1">
      <c r="A190" s="409"/>
      <c r="B190" s="40"/>
      <c r="C190" s="390"/>
      <c r="D190" s="390"/>
      <c r="E190" s="391"/>
      <c r="F190" s="398"/>
      <c r="G190" s="393"/>
      <c r="H190" s="393"/>
      <c r="I190" s="310">
        <f>SUM(G190:H190)</f>
        <v>0</v>
      </c>
      <c r="J190" s="393"/>
      <c r="K190" s="393"/>
      <c r="L190" s="310">
        <f>SUM(J190:K190)</f>
        <v>0</v>
      </c>
      <c r="M190" s="393"/>
      <c r="N190" s="393"/>
      <c r="O190" s="310">
        <f>SUM(M190:N190)</f>
        <v>0</v>
      </c>
      <c r="P190" s="393"/>
      <c r="Q190" s="396"/>
      <c r="R190" s="310">
        <f>SUM(P190:Q190)</f>
        <v>0</v>
      </c>
      <c r="S190" s="393"/>
      <c r="T190" s="393"/>
      <c r="U190" s="310">
        <f>SUM(S190:T190)</f>
        <v>0</v>
      </c>
      <c r="V190" s="393"/>
      <c r="W190" s="393"/>
      <c r="X190" s="310">
        <f>SUM(V190:W190)</f>
        <v>0</v>
      </c>
      <c r="Y190" s="398"/>
      <c r="Z190" s="411">
        <f>SUM(O190,L190,I190,F190,R190,U190,X190,Y190)</f>
        <v>0</v>
      </c>
    </row>
    <row r="191" spans="1:26" ht="15.75" outlineLevel="1">
      <c r="A191" s="409"/>
      <c r="B191" s="40"/>
      <c r="C191" s="311"/>
      <c r="D191" s="311"/>
      <c r="E191" s="392"/>
      <c r="F191" s="399"/>
      <c r="G191" s="394"/>
      <c r="H191" s="394"/>
      <c r="I191" s="395">
        <f>SUM(G191:H191)</f>
        <v>0</v>
      </c>
      <c r="J191" s="394"/>
      <c r="K191" s="394"/>
      <c r="L191" s="395">
        <f>SUM(J191:K191)</f>
        <v>0</v>
      </c>
      <c r="M191" s="394"/>
      <c r="N191" s="394"/>
      <c r="O191" s="395">
        <f>SUM(M191:N191)</f>
        <v>0</v>
      </c>
      <c r="P191" s="394"/>
      <c r="Q191" s="397"/>
      <c r="R191" s="395">
        <f>SUM(P191:Q191)</f>
        <v>0</v>
      </c>
      <c r="S191" s="394"/>
      <c r="T191" s="394"/>
      <c r="U191" s="395">
        <f>SUM(S191:T191)</f>
        <v>0</v>
      </c>
      <c r="V191" s="394"/>
      <c r="W191" s="394"/>
      <c r="X191" s="395">
        <f>SUM(V191:W191)</f>
        <v>0</v>
      </c>
      <c r="Y191" s="399"/>
      <c r="Z191" s="406">
        <f>SUM(O191,L191,I191,F191,R191,U191,X191,Y191)</f>
        <v>0</v>
      </c>
    </row>
    <row r="192" spans="1:26" ht="15.75" outlineLevel="1">
      <c r="A192" s="409"/>
      <c r="B192" s="40"/>
      <c r="C192" s="311"/>
      <c r="D192" s="311"/>
      <c r="E192" s="392"/>
      <c r="F192" s="399"/>
      <c r="G192" s="394"/>
      <c r="H192" s="394"/>
      <c r="I192" s="395">
        <f>SUM(G192:H192)</f>
        <v>0</v>
      </c>
      <c r="J192" s="394"/>
      <c r="K192" s="394"/>
      <c r="L192" s="395">
        <f>SUM(J192:K192)</f>
        <v>0</v>
      </c>
      <c r="M192" s="394"/>
      <c r="N192" s="394"/>
      <c r="O192" s="395">
        <f>SUM(M192:N192)</f>
        <v>0</v>
      </c>
      <c r="P192" s="394"/>
      <c r="Q192" s="397"/>
      <c r="R192" s="395">
        <f>SUM(P192:Q192)</f>
        <v>0</v>
      </c>
      <c r="S192" s="394"/>
      <c r="T192" s="394"/>
      <c r="U192" s="395">
        <f>SUM(S192:T192)</f>
        <v>0</v>
      </c>
      <c r="V192" s="394"/>
      <c r="W192" s="394"/>
      <c r="X192" s="395">
        <f>SUM(V192:W192)</f>
        <v>0</v>
      </c>
      <c r="Y192" s="399"/>
      <c r="Z192" s="406">
        <f>SUM(O192,L192,I192,F192,R192,U192,X192,Y192)</f>
        <v>0</v>
      </c>
    </row>
    <row r="193" spans="1:26" ht="15.75" outlineLevel="1">
      <c r="A193" s="409"/>
      <c r="B193" s="40"/>
      <c r="C193" s="311"/>
      <c r="D193" s="311"/>
      <c r="E193" s="392"/>
      <c r="F193" s="399"/>
      <c r="G193" s="394"/>
      <c r="H193" s="394"/>
      <c r="I193" s="395">
        <f>SUM(G193:H193)</f>
        <v>0</v>
      </c>
      <c r="J193" s="394"/>
      <c r="K193" s="394"/>
      <c r="L193" s="395">
        <f>SUM(J193:K193)</f>
        <v>0</v>
      </c>
      <c r="M193" s="394"/>
      <c r="N193" s="394"/>
      <c r="O193" s="395">
        <f>SUM(M193:N193)</f>
        <v>0</v>
      </c>
      <c r="P193" s="394"/>
      <c r="Q193" s="397"/>
      <c r="R193" s="395">
        <f>SUM(P193:Q193)</f>
        <v>0</v>
      </c>
      <c r="S193" s="394"/>
      <c r="T193" s="394"/>
      <c r="U193" s="395">
        <f>SUM(S193:T193)</f>
        <v>0</v>
      </c>
      <c r="V193" s="394"/>
      <c r="W193" s="394"/>
      <c r="X193" s="395">
        <f>SUM(V193:W193)</f>
        <v>0</v>
      </c>
      <c r="Y193" s="399"/>
      <c r="Z193" s="406">
        <f>SUM(O193,L193,I193,F193,R193,U193,X193,Y193)</f>
        <v>0</v>
      </c>
    </row>
    <row r="194" spans="1:26" ht="16.5" outlineLevel="1" thickBot="1">
      <c r="A194" s="409"/>
      <c r="B194" s="40"/>
      <c r="C194" s="400"/>
      <c r="D194" s="400"/>
      <c r="E194" s="401"/>
      <c r="F194" s="405"/>
      <c r="G194" s="402"/>
      <c r="H194" s="402"/>
      <c r="I194" s="403">
        <f>SUM(G194:H194)</f>
        <v>0</v>
      </c>
      <c r="J194" s="402"/>
      <c r="K194" s="402"/>
      <c r="L194" s="403">
        <f>SUM(J194:K194)</f>
        <v>0</v>
      </c>
      <c r="M194" s="402"/>
      <c r="N194" s="402"/>
      <c r="O194" s="403">
        <f>SUM(M194:N194)</f>
        <v>0</v>
      </c>
      <c r="P194" s="402"/>
      <c r="Q194" s="404"/>
      <c r="R194" s="403">
        <f>SUM(P194:Q194)</f>
        <v>0</v>
      </c>
      <c r="S194" s="402"/>
      <c r="T194" s="402"/>
      <c r="U194" s="403">
        <f>SUM(S194:T194)</f>
        <v>0</v>
      </c>
      <c r="V194" s="402"/>
      <c r="W194" s="402"/>
      <c r="X194" s="403">
        <f>SUM(V194:W194)</f>
        <v>0</v>
      </c>
      <c r="Y194" s="405"/>
      <c r="Z194" s="412">
        <f>SUM(O194,L194,I194,F194,R194,U194,X194,Y194)</f>
        <v>0</v>
      </c>
    </row>
    <row r="195" spans="1:26" ht="16.5" outlineLevel="1" thickBot="1">
      <c r="A195" s="409"/>
      <c r="B195" s="590"/>
      <c r="C195" s="670" t="s">
        <v>257</v>
      </c>
      <c r="D195" s="671"/>
      <c r="E195" s="672"/>
      <c r="F195" s="312">
        <f t="shared" ref="F195:Z195" si="29">SUM(F190:F194)</f>
        <v>0</v>
      </c>
      <c r="G195" s="312">
        <f t="shared" si="29"/>
        <v>0</v>
      </c>
      <c r="H195" s="312">
        <f t="shared" si="29"/>
        <v>0</v>
      </c>
      <c r="I195" s="312">
        <f t="shared" si="29"/>
        <v>0</v>
      </c>
      <c r="J195" s="312">
        <f t="shared" si="29"/>
        <v>0</v>
      </c>
      <c r="K195" s="312">
        <f t="shared" si="29"/>
        <v>0</v>
      </c>
      <c r="L195" s="312">
        <f t="shared" si="29"/>
        <v>0</v>
      </c>
      <c r="M195" s="312">
        <f t="shared" si="29"/>
        <v>0</v>
      </c>
      <c r="N195" s="312">
        <f t="shared" si="29"/>
        <v>0</v>
      </c>
      <c r="O195" s="312">
        <f t="shared" si="29"/>
        <v>0</v>
      </c>
      <c r="P195" s="312">
        <f t="shared" si="29"/>
        <v>0</v>
      </c>
      <c r="Q195" s="312">
        <f t="shared" si="29"/>
        <v>0</v>
      </c>
      <c r="R195" s="312">
        <f t="shared" si="29"/>
        <v>0</v>
      </c>
      <c r="S195" s="312">
        <f t="shared" si="29"/>
        <v>0</v>
      </c>
      <c r="T195" s="312">
        <f t="shared" si="29"/>
        <v>0</v>
      </c>
      <c r="U195" s="312">
        <f t="shared" si="29"/>
        <v>0</v>
      </c>
      <c r="V195" s="312">
        <f t="shared" si="29"/>
        <v>0</v>
      </c>
      <c r="W195" s="312">
        <f t="shared" si="29"/>
        <v>0</v>
      </c>
      <c r="X195" s="312">
        <f t="shared" si="29"/>
        <v>0</v>
      </c>
      <c r="Y195" s="312">
        <f t="shared" si="29"/>
        <v>0</v>
      </c>
      <c r="Z195" s="312">
        <f t="shared" si="29"/>
        <v>0</v>
      </c>
    </row>
    <row r="196" spans="1:26" ht="13.5" outlineLevel="1" thickBot="1"/>
    <row r="197" spans="1:26" ht="31.35" customHeight="1" outlineLevel="1">
      <c r="B197" s="87"/>
      <c r="C197" s="673" t="s">
        <v>258</v>
      </c>
      <c r="D197" s="674"/>
      <c r="E197" s="675"/>
      <c r="G197" s="224"/>
      <c r="H197" s="224"/>
      <c r="I197" s="224"/>
      <c r="J197" s="224"/>
      <c r="K197" s="224"/>
      <c r="L197" s="224"/>
    </row>
    <row r="198" spans="1:26" ht="86.25" customHeight="1" outlineLevel="1">
      <c r="B198" s="590"/>
      <c r="C198" s="676" t="s">
        <v>259</v>
      </c>
      <c r="D198" s="677"/>
      <c r="E198" s="678"/>
      <c r="G198" s="261"/>
      <c r="H198" s="261"/>
      <c r="I198" s="261"/>
      <c r="J198" s="261"/>
      <c r="K198" s="261"/>
      <c r="L198" s="261"/>
    </row>
    <row r="199" spans="1:26" ht="76.5" customHeight="1" outlineLevel="1" thickBot="1">
      <c r="B199" s="59"/>
      <c r="C199" s="679"/>
      <c r="D199" s="680"/>
      <c r="E199" s="681"/>
      <c r="G199" s="262"/>
      <c r="H199" s="262"/>
      <c r="I199" s="262"/>
      <c r="J199" s="262"/>
      <c r="K199" s="262"/>
      <c r="L199" s="262"/>
    </row>
    <row r="201" spans="1:26" customFormat="1" ht="85.35" customHeight="1">
      <c r="A201" s="409" t="s">
        <v>260</v>
      </c>
      <c r="B201" s="60"/>
      <c r="C201" s="715" t="str">
        <f>CONCATENATE("Project 7: ",'2 - Project Admin'!E33)</f>
        <v xml:space="preserve">Project 7: </v>
      </c>
      <c r="D201" s="716"/>
      <c r="E201" s="716"/>
      <c r="F201" s="716"/>
      <c r="G201" s="716"/>
      <c r="H201" s="716"/>
      <c r="I201" s="716"/>
      <c r="J201" s="716"/>
      <c r="K201" s="716"/>
      <c r="L201" s="716"/>
      <c r="M201" s="716"/>
      <c r="N201" s="716"/>
      <c r="O201" s="716"/>
      <c r="P201" s="716"/>
      <c r="Q201" s="716"/>
      <c r="R201" s="716"/>
      <c r="S201" s="716"/>
      <c r="T201" s="716"/>
      <c r="U201" s="716"/>
      <c r="V201" s="716"/>
      <c r="W201" s="716"/>
      <c r="X201" s="716"/>
      <c r="Y201" s="716"/>
      <c r="Z201" s="717"/>
    </row>
    <row r="202" spans="1:26" customFormat="1" ht="15" customHeight="1" thickBot="1">
      <c r="A202" s="19"/>
      <c r="B202" s="1"/>
      <c r="C202" s="6"/>
      <c r="D202" s="7"/>
      <c r="E202" s="8"/>
      <c r="F202" s="8"/>
      <c r="G202" s="8"/>
      <c r="S202" s="19"/>
    </row>
    <row r="203" spans="1:26" s="25" customFormat="1" ht="21" customHeight="1" outlineLevel="1">
      <c r="A203" s="409"/>
      <c r="B203" s="590"/>
      <c r="C203" s="709" t="s">
        <v>244</v>
      </c>
      <c r="D203" s="710"/>
      <c r="E203" s="711"/>
      <c r="F203" s="665" t="s">
        <v>228</v>
      </c>
      <c r="G203" s="705" t="s">
        <v>229</v>
      </c>
      <c r="H203" s="706"/>
      <c r="I203" s="707"/>
      <c r="J203" s="705" t="s">
        <v>230</v>
      </c>
      <c r="K203" s="706"/>
      <c r="L203" s="707"/>
      <c r="M203" s="705" t="s">
        <v>231</v>
      </c>
      <c r="N203" s="706"/>
      <c r="O203" s="707"/>
      <c r="P203" s="705" t="s">
        <v>232</v>
      </c>
      <c r="Q203" s="706"/>
      <c r="R203" s="707"/>
      <c r="S203" s="705" t="s">
        <v>233</v>
      </c>
      <c r="T203" s="706"/>
      <c r="U203" s="707"/>
      <c r="V203" s="705" t="s">
        <v>234</v>
      </c>
      <c r="W203" s="706"/>
      <c r="X203" s="707"/>
      <c r="Y203" s="665" t="s">
        <v>245</v>
      </c>
      <c r="Z203" s="665" t="s">
        <v>236</v>
      </c>
    </row>
    <row r="204" spans="1:26" s="25" customFormat="1" ht="22.5" customHeight="1" outlineLevel="1" thickBot="1">
      <c r="A204" s="409"/>
      <c r="B204" s="590"/>
      <c r="C204" s="712"/>
      <c r="D204" s="713"/>
      <c r="E204" s="714"/>
      <c r="F204" s="666"/>
      <c r="G204" s="588" t="s">
        <v>237</v>
      </c>
      <c r="H204" s="205" t="s">
        <v>238</v>
      </c>
      <c r="I204" s="669" t="s">
        <v>239</v>
      </c>
      <c r="J204" s="588" t="s">
        <v>237</v>
      </c>
      <c r="K204" s="205" t="s">
        <v>238</v>
      </c>
      <c r="L204" s="669" t="s">
        <v>239</v>
      </c>
      <c r="M204" s="588" t="s">
        <v>237</v>
      </c>
      <c r="N204" s="205" t="s">
        <v>238</v>
      </c>
      <c r="O204" s="669" t="s">
        <v>239</v>
      </c>
      <c r="P204" s="588" t="s">
        <v>237</v>
      </c>
      <c r="Q204" s="205" t="s">
        <v>238</v>
      </c>
      <c r="R204" s="669" t="s">
        <v>239</v>
      </c>
      <c r="S204" s="588" t="s">
        <v>237</v>
      </c>
      <c r="T204" s="205" t="s">
        <v>238</v>
      </c>
      <c r="U204" s="669" t="s">
        <v>239</v>
      </c>
      <c r="V204" s="588" t="s">
        <v>237</v>
      </c>
      <c r="W204" s="205" t="s">
        <v>238</v>
      </c>
      <c r="X204" s="669" t="s">
        <v>239</v>
      </c>
      <c r="Y204" s="666"/>
      <c r="Z204" s="666"/>
    </row>
    <row r="205" spans="1:26" s="25" customFormat="1" ht="20.25" customHeight="1" outlineLevel="1" thickBot="1">
      <c r="A205" s="409"/>
      <c r="B205" s="590"/>
      <c r="C205" s="712"/>
      <c r="D205" s="713"/>
      <c r="E205" s="714"/>
      <c r="F205" s="704"/>
      <c r="G205" s="290" t="s">
        <v>240</v>
      </c>
      <c r="H205" s="290" t="s">
        <v>240</v>
      </c>
      <c r="I205" s="666"/>
      <c r="J205" s="290" t="s">
        <v>240</v>
      </c>
      <c r="K205" s="290" t="str">
        <f>IF(INDEX('Reference Data'!$G$5:$G$18,MATCH('Reference Data'!$C$4,'Reference Data'!$F$5:$F$21,0),1)&gt;=K$22,"Actual","Forecast")</f>
        <v>Actual</v>
      </c>
      <c r="L205" s="666"/>
      <c r="M205" s="290" t="str">
        <f>IF(INDEX('Reference Data'!$G$5:$G$18,MATCH('Reference Data'!$C$4,'Reference Data'!$F$5:$F$21,0),1)&gt;=M$22,"Actual","Forecast")</f>
        <v>Actual</v>
      </c>
      <c r="N205" s="290" t="str">
        <f>IF(INDEX('Reference Data'!$G$5:$G$18,MATCH('Reference Data'!$C$4,'Reference Data'!$F$5:$F$21,0),1)&gt;=N$22,"Actual","Forecast")</f>
        <v>Actual</v>
      </c>
      <c r="O205" s="666"/>
      <c r="P205" s="290" t="str">
        <f>IF(INDEX('Reference Data'!$G$5:$G$18,MATCH('Reference Data'!$C$4,'Reference Data'!$F$5:$F$21,0),1)&gt;=P$22,"Actual","Forecast")</f>
        <v>Actual</v>
      </c>
      <c r="Q205" s="290" t="str">
        <f>IF(INDEX('Reference Data'!$G$5:$G$18,MATCH('Reference Data'!$C$4,'Reference Data'!$F$5:$F$21,0),1)&gt;=Q$22,"Actual","Forecast")</f>
        <v>Actual</v>
      </c>
      <c r="R205" s="666"/>
      <c r="S205" s="290" t="str">
        <f>IF(INDEX('Reference Data'!$G$5:$G$18,MATCH('Reference Data'!$C$4,'Reference Data'!$F$5:$F$21,0),1)&gt;=S$22,"Actual","Forecast")</f>
        <v>Actual</v>
      </c>
      <c r="T205" s="290" t="str">
        <f>IF(INDEX('Reference Data'!$G$5:$G$18,MATCH('Reference Data'!$C$4,'Reference Data'!$F$5:$F$21,0),1)&gt;=T$22,"Actual","Forecast")</f>
        <v>Forecast</v>
      </c>
      <c r="U205" s="666"/>
      <c r="V205" s="290" t="str">
        <f>IF(INDEX('Reference Data'!$G$5:$G$18,MATCH('Reference Data'!$C$4,'Reference Data'!$F$5:$F$21,0),1)&gt;=V$22,"Actual","Forecast")</f>
        <v>Forecast</v>
      </c>
      <c r="W205" s="290" t="str">
        <f>IF(INDEX('Reference Data'!$G$5:$G$18,MATCH('Reference Data'!$C$4,'Reference Data'!$F$5:$F$21,0),1)&gt;=W$22,"Actual","Forecast")</f>
        <v>Forecast</v>
      </c>
      <c r="X205" s="666"/>
      <c r="Y205" s="666"/>
      <c r="Z205" s="666"/>
    </row>
    <row r="206" spans="1:26" ht="14.85" customHeight="1" outlineLevel="1">
      <c r="A206" s="409"/>
      <c r="B206" s="77"/>
      <c r="C206" s="682" t="s">
        <v>246</v>
      </c>
      <c r="D206" s="683"/>
      <c r="E206" s="684"/>
      <c r="F206" s="415"/>
      <c r="G206" s="381"/>
      <c r="H206" s="381"/>
      <c r="I206" s="371">
        <f>SUM(G206:H206)</f>
        <v>0</v>
      </c>
      <c r="J206" s="381"/>
      <c r="K206" s="381"/>
      <c r="L206" s="371">
        <f>SUM(J206:K206)</f>
        <v>0</v>
      </c>
      <c r="M206" s="381"/>
      <c r="N206" s="381"/>
      <c r="O206" s="371">
        <f>SUM(M206:N206)</f>
        <v>0</v>
      </c>
      <c r="P206" s="381"/>
      <c r="Q206" s="384"/>
      <c r="R206" s="371">
        <f>SUM(P206:Q206)</f>
        <v>0</v>
      </c>
      <c r="S206" s="381"/>
      <c r="T206" s="381"/>
      <c r="U206" s="371">
        <f>SUM(S206:T206)</f>
        <v>0</v>
      </c>
      <c r="V206" s="381"/>
      <c r="W206" s="381"/>
      <c r="X206" s="371">
        <f>SUM(V206:W206)</f>
        <v>0</v>
      </c>
      <c r="Y206" s="415"/>
      <c r="Z206" s="410">
        <f>SUM(O206,L206,I206,F206)+R206+U206+X206+Y206</f>
        <v>0</v>
      </c>
    </row>
    <row r="207" spans="1:26" ht="15.75" customHeight="1" outlineLevel="1">
      <c r="A207" s="409"/>
      <c r="B207" s="77"/>
      <c r="C207" s="685" t="s">
        <v>247</v>
      </c>
      <c r="D207" s="686"/>
      <c r="E207" s="687"/>
      <c r="F207" s="416"/>
      <c r="G207" s="382"/>
      <c r="H207" s="382"/>
      <c r="I207" s="372">
        <f>SUM(G207:H207)</f>
        <v>0</v>
      </c>
      <c r="J207" s="382"/>
      <c r="K207" s="382"/>
      <c r="L207" s="372">
        <f>SUM(J207:K207)</f>
        <v>0</v>
      </c>
      <c r="M207" s="382"/>
      <c r="N207" s="382"/>
      <c r="O207" s="372">
        <f>SUM(M207:N207)</f>
        <v>0</v>
      </c>
      <c r="P207" s="382"/>
      <c r="Q207" s="385"/>
      <c r="R207" s="372">
        <f>SUM(P207:Q207)</f>
        <v>0</v>
      </c>
      <c r="S207" s="382"/>
      <c r="T207" s="382"/>
      <c r="U207" s="372">
        <f>SUM(S207:T207)</f>
        <v>0</v>
      </c>
      <c r="V207" s="382"/>
      <c r="W207" s="382"/>
      <c r="X207" s="372">
        <f>SUM(V207:W207)</f>
        <v>0</v>
      </c>
      <c r="Y207" s="416"/>
      <c r="Z207" s="375">
        <f>SUM(O207,L207,I207,F207)+R207+U207+X207+Y207</f>
        <v>0</v>
      </c>
    </row>
    <row r="208" spans="1:26" ht="15.75" customHeight="1" outlineLevel="1">
      <c r="A208" s="409"/>
      <c r="B208" s="590"/>
      <c r="C208" s="688" t="s">
        <v>248</v>
      </c>
      <c r="D208" s="689"/>
      <c r="E208" s="690"/>
      <c r="F208" s="416"/>
      <c r="G208" s="382"/>
      <c r="H208" s="382"/>
      <c r="I208" s="372">
        <f>SUM(G208:H208)</f>
        <v>0</v>
      </c>
      <c r="J208" s="382"/>
      <c r="K208" s="382"/>
      <c r="L208" s="372">
        <f>SUM(J208:K208)</f>
        <v>0</v>
      </c>
      <c r="M208" s="382"/>
      <c r="N208" s="382"/>
      <c r="O208" s="372">
        <f>SUM(M208:N208)</f>
        <v>0</v>
      </c>
      <c r="P208" s="382"/>
      <c r="Q208" s="385"/>
      <c r="R208" s="372">
        <f>SUM(P208:Q208)</f>
        <v>0</v>
      </c>
      <c r="S208" s="382"/>
      <c r="T208" s="382"/>
      <c r="U208" s="372">
        <f>SUM(S208:T208)</f>
        <v>0</v>
      </c>
      <c r="V208" s="382"/>
      <c r="W208" s="382"/>
      <c r="X208" s="372">
        <f>SUM(V208:W208)</f>
        <v>0</v>
      </c>
      <c r="Y208" s="416"/>
      <c r="Z208" s="375">
        <f>SUM(O208,L208,I208,F208)+R208+U208+X208+Y208</f>
        <v>0</v>
      </c>
    </row>
    <row r="209" spans="1:26" ht="15.75" customHeight="1" outlineLevel="1">
      <c r="A209" s="409"/>
      <c r="B209" s="590"/>
      <c r="C209" s="691" t="s">
        <v>249</v>
      </c>
      <c r="D209" s="692"/>
      <c r="E209" s="693"/>
      <c r="F209" s="383">
        <f t="shared" ref="F209:Z209" si="30">F206+F207</f>
        <v>0</v>
      </c>
      <c r="G209" s="383">
        <f t="shared" si="30"/>
        <v>0</v>
      </c>
      <c r="H209" s="383">
        <f t="shared" si="30"/>
        <v>0</v>
      </c>
      <c r="I209" s="383">
        <f t="shared" si="30"/>
        <v>0</v>
      </c>
      <c r="J209" s="383">
        <f t="shared" si="30"/>
        <v>0</v>
      </c>
      <c r="K209" s="383">
        <f t="shared" si="30"/>
        <v>0</v>
      </c>
      <c r="L209" s="383">
        <f t="shared" si="30"/>
        <v>0</v>
      </c>
      <c r="M209" s="383">
        <f t="shared" si="30"/>
        <v>0</v>
      </c>
      <c r="N209" s="383">
        <f t="shared" si="30"/>
        <v>0</v>
      </c>
      <c r="O209" s="383">
        <f t="shared" si="30"/>
        <v>0</v>
      </c>
      <c r="P209" s="383">
        <f t="shared" si="30"/>
        <v>0</v>
      </c>
      <c r="Q209" s="386">
        <f t="shared" si="30"/>
        <v>0</v>
      </c>
      <c r="R209" s="383">
        <f t="shared" si="30"/>
        <v>0</v>
      </c>
      <c r="S209" s="383">
        <f t="shared" si="30"/>
        <v>0</v>
      </c>
      <c r="T209" s="383">
        <f t="shared" si="30"/>
        <v>0</v>
      </c>
      <c r="U209" s="383">
        <f t="shared" si="30"/>
        <v>0</v>
      </c>
      <c r="V209" s="383">
        <f t="shared" si="30"/>
        <v>0</v>
      </c>
      <c r="W209" s="383">
        <f t="shared" si="30"/>
        <v>0</v>
      </c>
      <c r="X209" s="383">
        <f t="shared" si="30"/>
        <v>0</v>
      </c>
      <c r="Y209" s="383">
        <f t="shared" si="30"/>
        <v>0</v>
      </c>
      <c r="Z209" s="375">
        <f t="shared" si="30"/>
        <v>0</v>
      </c>
    </row>
    <row r="210" spans="1:26" ht="15.75" customHeight="1" outlineLevel="1">
      <c r="A210" s="409"/>
      <c r="B210" s="590"/>
      <c r="C210" s="694" t="s">
        <v>250</v>
      </c>
      <c r="D210" s="695"/>
      <c r="E210" s="696"/>
      <c r="F210" s="416"/>
      <c r="G210" s="382"/>
      <c r="H210" s="382"/>
      <c r="I210" s="372">
        <f>SUM(G210:H210)</f>
        <v>0</v>
      </c>
      <c r="J210" s="382"/>
      <c r="K210" s="382"/>
      <c r="L210" s="372">
        <f>SUM(J210:K210)</f>
        <v>0</v>
      </c>
      <c r="M210" s="382"/>
      <c r="N210" s="382"/>
      <c r="O210" s="372">
        <f>SUM(M210:N210)</f>
        <v>0</v>
      </c>
      <c r="P210" s="382"/>
      <c r="Q210" s="385"/>
      <c r="R210" s="372">
        <f>SUM(P210:Q210)</f>
        <v>0</v>
      </c>
      <c r="S210" s="382"/>
      <c r="T210" s="382"/>
      <c r="U210" s="372">
        <f>SUM(S210:T210)</f>
        <v>0</v>
      </c>
      <c r="V210" s="382"/>
      <c r="W210" s="382"/>
      <c r="X210" s="372">
        <f>SUM(V210:W210)</f>
        <v>0</v>
      </c>
      <c r="Y210" s="416"/>
      <c r="Z210" s="375">
        <f>SUM(O210,L210,I210,F210)+R210+U210+X210+Y210</f>
        <v>0</v>
      </c>
    </row>
    <row r="211" spans="1:26" ht="15.75" customHeight="1" outlineLevel="1">
      <c r="A211" s="409"/>
      <c r="B211" s="590"/>
      <c r="C211" s="688" t="s">
        <v>251</v>
      </c>
      <c r="D211" s="689"/>
      <c r="E211" s="690"/>
      <c r="F211" s="416"/>
      <c r="G211" s="382"/>
      <c r="H211" s="382"/>
      <c r="I211" s="372">
        <f>SUM(G211:H211)</f>
        <v>0</v>
      </c>
      <c r="J211" s="382"/>
      <c r="K211" s="382"/>
      <c r="L211" s="372">
        <f>SUM(J211:K211)</f>
        <v>0</v>
      </c>
      <c r="M211" s="382"/>
      <c r="N211" s="382"/>
      <c r="O211" s="372">
        <f>SUM(M211:N211)</f>
        <v>0</v>
      </c>
      <c r="P211" s="382"/>
      <c r="Q211" s="385"/>
      <c r="R211" s="372">
        <f>SUM(P211:Q211)</f>
        <v>0</v>
      </c>
      <c r="S211" s="382"/>
      <c r="T211" s="382"/>
      <c r="U211" s="372">
        <f>SUM(S211:T211)</f>
        <v>0</v>
      </c>
      <c r="V211" s="382"/>
      <c r="W211" s="382"/>
      <c r="X211" s="372">
        <f>SUM(V211:W211)</f>
        <v>0</v>
      </c>
      <c r="Y211" s="416"/>
      <c r="Z211" s="375">
        <f>SUM(O211,L211,I211,F211)+R211+U211+X211+Y211</f>
        <v>0</v>
      </c>
    </row>
    <row r="212" spans="1:26" ht="15.75" customHeight="1" outlineLevel="1" thickBot="1">
      <c r="A212" s="409"/>
      <c r="B212" s="590"/>
      <c r="C212" s="697" t="s">
        <v>252</v>
      </c>
      <c r="D212" s="698"/>
      <c r="E212" s="699"/>
      <c r="F212" s="387">
        <f t="shared" ref="F212:Y212" si="31">F210</f>
        <v>0</v>
      </c>
      <c r="G212" s="387">
        <f t="shared" si="31"/>
        <v>0</v>
      </c>
      <c r="H212" s="387">
        <f t="shared" si="31"/>
        <v>0</v>
      </c>
      <c r="I212" s="387">
        <f t="shared" si="31"/>
        <v>0</v>
      </c>
      <c r="J212" s="387">
        <f t="shared" si="31"/>
        <v>0</v>
      </c>
      <c r="K212" s="387">
        <f t="shared" si="31"/>
        <v>0</v>
      </c>
      <c r="L212" s="387">
        <f t="shared" si="31"/>
        <v>0</v>
      </c>
      <c r="M212" s="387">
        <f t="shared" si="31"/>
        <v>0</v>
      </c>
      <c r="N212" s="387">
        <f t="shared" si="31"/>
        <v>0</v>
      </c>
      <c r="O212" s="387">
        <f t="shared" si="31"/>
        <v>0</v>
      </c>
      <c r="P212" s="387">
        <f t="shared" si="31"/>
        <v>0</v>
      </c>
      <c r="Q212" s="388">
        <f t="shared" si="31"/>
        <v>0</v>
      </c>
      <c r="R212" s="387">
        <f t="shared" si="31"/>
        <v>0</v>
      </c>
      <c r="S212" s="387">
        <f t="shared" si="31"/>
        <v>0</v>
      </c>
      <c r="T212" s="387">
        <f t="shared" si="31"/>
        <v>0</v>
      </c>
      <c r="U212" s="387">
        <f t="shared" si="31"/>
        <v>0</v>
      </c>
      <c r="V212" s="387">
        <f t="shared" si="31"/>
        <v>0</v>
      </c>
      <c r="W212" s="387">
        <f t="shared" si="31"/>
        <v>0</v>
      </c>
      <c r="X212" s="387">
        <f t="shared" si="31"/>
        <v>0</v>
      </c>
      <c r="Y212" s="387">
        <f t="shared" si="31"/>
        <v>0</v>
      </c>
      <c r="Z212" s="378">
        <f>SUM(O212,L212,I212,F212)+R212+U212+X212+Y212</f>
        <v>0</v>
      </c>
    </row>
    <row r="213" spans="1:26" ht="16.5" outlineLevel="1" thickBot="1">
      <c r="A213" s="409"/>
      <c r="B213" s="590"/>
      <c r="C213" s="670" t="s">
        <v>236</v>
      </c>
      <c r="D213" s="671"/>
      <c r="E213" s="700"/>
      <c r="F213" s="379">
        <f t="shared" ref="F213:Y213" si="32">F209+F212</f>
        <v>0</v>
      </c>
      <c r="G213" s="379">
        <f t="shared" si="32"/>
        <v>0</v>
      </c>
      <c r="H213" s="379">
        <f t="shared" si="32"/>
        <v>0</v>
      </c>
      <c r="I213" s="379">
        <f t="shared" si="32"/>
        <v>0</v>
      </c>
      <c r="J213" s="379">
        <f t="shared" si="32"/>
        <v>0</v>
      </c>
      <c r="K213" s="379">
        <f t="shared" si="32"/>
        <v>0</v>
      </c>
      <c r="L213" s="379">
        <f t="shared" si="32"/>
        <v>0</v>
      </c>
      <c r="M213" s="379">
        <f t="shared" si="32"/>
        <v>0</v>
      </c>
      <c r="N213" s="379">
        <f t="shared" si="32"/>
        <v>0</v>
      </c>
      <c r="O213" s="379">
        <f t="shared" si="32"/>
        <v>0</v>
      </c>
      <c r="P213" s="379">
        <f t="shared" si="32"/>
        <v>0</v>
      </c>
      <c r="Q213" s="389">
        <f t="shared" si="32"/>
        <v>0</v>
      </c>
      <c r="R213" s="379">
        <f t="shared" si="32"/>
        <v>0</v>
      </c>
      <c r="S213" s="379">
        <f t="shared" si="32"/>
        <v>0</v>
      </c>
      <c r="T213" s="379">
        <f t="shared" si="32"/>
        <v>0</v>
      </c>
      <c r="U213" s="379">
        <f t="shared" si="32"/>
        <v>0</v>
      </c>
      <c r="V213" s="379">
        <f t="shared" si="32"/>
        <v>0</v>
      </c>
      <c r="W213" s="379">
        <f t="shared" si="32"/>
        <v>0</v>
      </c>
      <c r="X213" s="379">
        <f t="shared" si="32"/>
        <v>0</v>
      </c>
      <c r="Y213" s="379">
        <f t="shared" si="32"/>
        <v>0</v>
      </c>
      <c r="Z213" s="322">
        <f>SUM(O213,L213,I213,F213)+R213+U213+X213+Y213</f>
        <v>0</v>
      </c>
    </row>
    <row r="214" spans="1:26" ht="15.75" customHeight="1" outlineLevel="1" thickBot="1">
      <c r="C214" s="22"/>
      <c r="D214" s="22"/>
      <c r="E214" s="22"/>
      <c r="F214" s="24"/>
      <c r="G214" s="23"/>
      <c r="H214" s="23"/>
      <c r="I214" s="27"/>
      <c r="J214" s="23"/>
      <c r="K214" s="23"/>
      <c r="L214" s="24"/>
      <c r="M214" s="23"/>
      <c r="N214" s="23"/>
    </row>
    <row r="215" spans="1:26" ht="21.6" customHeight="1" outlineLevel="1">
      <c r="A215" s="409"/>
      <c r="B215" s="40"/>
      <c r="C215" s="701" t="s">
        <v>253</v>
      </c>
      <c r="D215" s="702"/>
      <c r="E215" s="703"/>
      <c r="F215" s="665" t="s">
        <v>228</v>
      </c>
      <c r="G215" s="705" t="str">
        <f>G203</f>
        <v>Financial Year 2020/21 (£s)</v>
      </c>
      <c r="H215" s="706"/>
      <c r="I215" s="707"/>
      <c r="J215" s="705" t="str">
        <f>J203</f>
        <v>Financial Year 2021/22 (£s)</v>
      </c>
      <c r="K215" s="706"/>
      <c r="L215" s="707"/>
      <c r="M215" s="705" t="str">
        <f>M203</f>
        <v>Financial Year 2022/23 (£s)</v>
      </c>
      <c r="N215" s="706"/>
      <c r="O215" s="707"/>
      <c r="P215" s="705" t="str">
        <f>P203</f>
        <v>Financial Year 2023/24 (£s)</v>
      </c>
      <c r="Q215" s="706"/>
      <c r="R215" s="707"/>
      <c r="S215" s="705" t="str">
        <f>S203</f>
        <v>Financial Year 2024/25 (£s)</v>
      </c>
      <c r="T215" s="706"/>
      <c r="U215" s="708"/>
      <c r="V215" s="705" t="str">
        <f>V203</f>
        <v>Financial Year 2025/26 (£s)</v>
      </c>
      <c r="W215" s="706"/>
      <c r="X215" s="707"/>
      <c r="Y215" s="665" t="s">
        <v>245</v>
      </c>
      <c r="Z215" s="665" t="s">
        <v>236</v>
      </c>
    </row>
    <row r="216" spans="1:26" ht="22.5" customHeight="1" outlineLevel="1">
      <c r="A216" s="409"/>
      <c r="B216" s="40"/>
      <c r="C216" s="667" t="s">
        <v>254</v>
      </c>
      <c r="D216" s="667" t="s">
        <v>261</v>
      </c>
      <c r="E216" s="667" t="s">
        <v>256</v>
      </c>
      <c r="F216" s="666"/>
      <c r="G216" s="588" t="s">
        <v>237</v>
      </c>
      <c r="H216" s="205" t="s">
        <v>238</v>
      </c>
      <c r="I216" s="669" t="s">
        <v>239</v>
      </c>
      <c r="J216" s="588" t="s">
        <v>237</v>
      </c>
      <c r="K216" s="205" t="s">
        <v>238</v>
      </c>
      <c r="L216" s="669" t="s">
        <v>239</v>
      </c>
      <c r="M216" s="588" t="s">
        <v>237</v>
      </c>
      <c r="N216" s="205" t="s">
        <v>238</v>
      </c>
      <c r="O216" s="669" t="s">
        <v>239</v>
      </c>
      <c r="P216" s="588" t="s">
        <v>237</v>
      </c>
      <c r="Q216" s="205" t="s">
        <v>238</v>
      </c>
      <c r="R216" s="669" t="s">
        <v>239</v>
      </c>
      <c r="S216" s="588" t="s">
        <v>237</v>
      </c>
      <c r="T216" s="205" t="s">
        <v>238</v>
      </c>
      <c r="U216" s="669" t="s">
        <v>239</v>
      </c>
      <c r="V216" s="588" t="s">
        <v>237</v>
      </c>
      <c r="W216" s="205" t="s">
        <v>238</v>
      </c>
      <c r="X216" s="669" t="s">
        <v>239</v>
      </c>
      <c r="Y216" s="666"/>
      <c r="Z216" s="666"/>
    </row>
    <row r="217" spans="1:26" ht="22.5" customHeight="1" outlineLevel="1">
      <c r="A217" s="409"/>
      <c r="B217" s="40"/>
      <c r="C217" s="668"/>
      <c r="D217" s="668"/>
      <c r="E217" s="668"/>
      <c r="F217" s="704"/>
      <c r="G217" s="290" t="s">
        <v>240</v>
      </c>
      <c r="H217" s="290" t="s">
        <v>240</v>
      </c>
      <c r="I217" s="666"/>
      <c r="J217" s="290" t="s">
        <v>240</v>
      </c>
      <c r="K217" s="290" t="str">
        <f>IF(INDEX('Reference Data'!$G$5:$G$18,MATCH('Reference Data'!$C$4,'Reference Data'!$F$5:$F$21,0),1)&gt;=K$22,"Actual","Forecast")</f>
        <v>Actual</v>
      </c>
      <c r="L217" s="666"/>
      <c r="M217" s="290" t="str">
        <f>IF(INDEX('Reference Data'!$G$5:$G$18,MATCH('Reference Data'!$C$4,'Reference Data'!$F$5:$F$21,0),1)&gt;=M$22,"Actual","Forecast")</f>
        <v>Actual</v>
      </c>
      <c r="N217" s="290" t="str">
        <f>IF(INDEX('Reference Data'!$G$5:$G$18,MATCH('Reference Data'!$C$4,'Reference Data'!$F$5:$F$21,0),1)&gt;=N$22,"Actual","Forecast")</f>
        <v>Actual</v>
      </c>
      <c r="O217" s="666"/>
      <c r="P217" s="290" t="str">
        <f>IF(INDEX('Reference Data'!$G$5:$G$18,MATCH('Reference Data'!$C$4,'Reference Data'!$F$5:$F$21,0),1)&gt;=P$22,"Actual","Forecast")</f>
        <v>Actual</v>
      </c>
      <c r="Q217" s="290" t="str">
        <f>IF(INDEX('Reference Data'!$G$5:$G$18,MATCH('Reference Data'!$C$4,'Reference Data'!$F$5:$F$21,0),1)&gt;=Q$22,"Actual","Forecast")</f>
        <v>Actual</v>
      </c>
      <c r="R217" s="666"/>
      <c r="S217" s="290" t="str">
        <f>IF(INDEX('Reference Data'!$G$5:$G$18,MATCH('Reference Data'!$C$4,'Reference Data'!$F$5:$F$21,0),1)&gt;=S$22,"Actual","Forecast")</f>
        <v>Actual</v>
      </c>
      <c r="T217" s="290" t="str">
        <f>IF(INDEX('Reference Data'!$G$5:$G$18,MATCH('Reference Data'!$C$4,'Reference Data'!$F$5:$F$21,0),1)&gt;=T$22,"Actual","Forecast")</f>
        <v>Forecast</v>
      </c>
      <c r="U217" s="666"/>
      <c r="V217" s="290" t="str">
        <f>IF(INDEX('Reference Data'!$G$5:$G$18,MATCH('Reference Data'!$C$4,'Reference Data'!$F$5:$F$21,0),1)&gt;=V$22,"Actual","Forecast")</f>
        <v>Forecast</v>
      </c>
      <c r="W217" s="290" t="str">
        <f>IF(INDEX('Reference Data'!$G$5:$G$18,MATCH('Reference Data'!$C$4,'Reference Data'!$F$5:$F$21,0),1)&gt;=W$22,"Actual","Forecast")</f>
        <v>Forecast</v>
      </c>
      <c r="X217" s="666"/>
      <c r="Y217" s="666"/>
      <c r="Z217" s="666"/>
    </row>
    <row r="218" spans="1:26" ht="15.75" outlineLevel="1">
      <c r="A218" s="409"/>
      <c r="B218" s="40"/>
      <c r="C218" s="390"/>
      <c r="D218" s="390"/>
      <c r="E218" s="391"/>
      <c r="F218" s="398"/>
      <c r="G218" s="393"/>
      <c r="H218" s="393"/>
      <c r="I218" s="310">
        <f>SUM(G218:H218)</f>
        <v>0</v>
      </c>
      <c r="J218" s="393"/>
      <c r="K218" s="393"/>
      <c r="L218" s="310">
        <f>SUM(J218:K218)</f>
        <v>0</v>
      </c>
      <c r="M218" s="393"/>
      <c r="N218" s="393"/>
      <c r="O218" s="310">
        <f>SUM(M218:N218)</f>
        <v>0</v>
      </c>
      <c r="P218" s="393"/>
      <c r="Q218" s="396"/>
      <c r="R218" s="310">
        <f>SUM(P218:Q218)</f>
        <v>0</v>
      </c>
      <c r="S218" s="393"/>
      <c r="T218" s="393"/>
      <c r="U218" s="310">
        <f>SUM(S218:T218)</f>
        <v>0</v>
      </c>
      <c r="V218" s="393"/>
      <c r="W218" s="393"/>
      <c r="X218" s="310">
        <f>SUM(V218:W218)</f>
        <v>0</v>
      </c>
      <c r="Y218" s="398"/>
      <c r="Z218" s="411">
        <f>SUM(O218,L218,I218,F218,R218,U218,X218,Y218)</f>
        <v>0</v>
      </c>
    </row>
    <row r="219" spans="1:26" ht="15.75" outlineLevel="1">
      <c r="A219" s="409"/>
      <c r="B219" s="40"/>
      <c r="C219" s="311"/>
      <c r="D219" s="311"/>
      <c r="E219" s="392"/>
      <c r="F219" s="399"/>
      <c r="G219" s="394"/>
      <c r="H219" s="394"/>
      <c r="I219" s="395">
        <f>SUM(G219:H219)</f>
        <v>0</v>
      </c>
      <c r="J219" s="394"/>
      <c r="K219" s="394"/>
      <c r="L219" s="395">
        <f>SUM(J219:K219)</f>
        <v>0</v>
      </c>
      <c r="M219" s="394"/>
      <c r="N219" s="394"/>
      <c r="O219" s="395">
        <f>SUM(M219:N219)</f>
        <v>0</v>
      </c>
      <c r="P219" s="394"/>
      <c r="Q219" s="397"/>
      <c r="R219" s="395">
        <f>SUM(P219:Q219)</f>
        <v>0</v>
      </c>
      <c r="S219" s="394"/>
      <c r="T219" s="394"/>
      <c r="U219" s="395">
        <f>SUM(S219:T219)</f>
        <v>0</v>
      </c>
      <c r="V219" s="394"/>
      <c r="W219" s="394"/>
      <c r="X219" s="395">
        <f>SUM(V219:W219)</f>
        <v>0</v>
      </c>
      <c r="Y219" s="399"/>
      <c r="Z219" s="406">
        <f>SUM(O219,L219,I219,F219,R219,U219,X219,Y219)</f>
        <v>0</v>
      </c>
    </row>
    <row r="220" spans="1:26" ht="15.75" outlineLevel="1">
      <c r="A220" s="409"/>
      <c r="B220" s="40"/>
      <c r="C220" s="311"/>
      <c r="D220" s="311"/>
      <c r="E220" s="392"/>
      <c r="F220" s="399"/>
      <c r="G220" s="394"/>
      <c r="H220" s="394"/>
      <c r="I220" s="395">
        <f>SUM(G220:H220)</f>
        <v>0</v>
      </c>
      <c r="J220" s="394"/>
      <c r="K220" s="394"/>
      <c r="L220" s="395">
        <f>SUM(J220:K220)</f>
        <v>0</v>
      </c>
      <c r="M220" s="394"/>
      <c r="N220" s="394"/>
      <c r="O220" s="395">
        <f>SUM(M220:N220)</f>
        <v>0</v>
      </c>
      <c r="P220" s="394"/>
      <c r="Q220" s="397"/>
      <c r="R220" s="395">
        <f>SUM(P220:Q220)</f>
        <v>0</v>
      </c>
      <c r="S220" s="394"/>
      <c r="T220" s="394"/>
      <c r="U220" s="395">
        <f>SUM(S220:T220)</f>
        <v>0</v>
      </c>
      <c r="V220" s="394"/>
      <c r="W220" s="394"/>
      <c r="X220" s="395">
        <f>SUM(V220:W220)</f>
        <v>0</v>
      </c>
      <c r="Y220" s="399"/>
      <c r="Z220" s="406">
        <f>SUM(O220,L220,I220,F220,R220,U220,X220,Y220)</f>
        <v>0</v>
      </c>
    </row>
    <row r="221" spans="1:26" ht="15.75" outlineLevel="1">
      <c r="A221" s="409"/>
      <c r="B221" s="40"/>
      <c r="C221" s="311"/>
      <c r="D221" s="311"/>
      <c r="E221" s="392"/>
      <c r="F221" s="399"/>
      <c r="G221" s="394"/>
      <c r="H221" s="394"/>
      <c r="I221" s="395">
        <f>SUM(G221:H221)</f>
        <v>0</v>
      </c>
      <c r="J221" s="394"/>
      <c r="K221" s="394"/>
      <c r="L221" s="395">
        <f>SUM(J221:K221)</f>
        <v>0</v>
      </c>
      <c r="M221" s="394"/>
      <c r="N221" s="394"/>
      <c r="O221" s="395">
        <f>SUM(M221:N221)</f>
        <v>0</v>
      </c>
      <c r="P221" s="394"/>
      <c r="Q221" s="397"/>
      <c r="R221" s="395">
        <f>SUM(P221:Q221)</f>
        <v>0</v>
      </c>
      <c r="S221" s="394"/>
      <c r="T221" s="394"/>
      <c r="U221" s="395">
        <f>SUM(S221:T221)</f>
        <v>0</v>
      </c>
      <c r="V221" s="394"/>
      <c r="W221" s="394"/>
      <c r="X221" s="395">
        <f>SUM(V221:W221)</f>
        <v>0</v>
      </c>
      <c r="Y221" s="399"/>
      <c r="Z221" s="406">
        <f>SUM(O221,L221,I221,F221,R221,U221,X221,Y221)</f>
        <v>0</v>
      </c>
    </row>
    <row r="222" spans="1:26" ht="16.5" outlineLevel="1" thickBot="1">
      <c r="A222" s="409"/>
      <c r="B222" s="40"/>
      <c r="C222" s="400"/>
      <c r="D222" s="400"/>
      <c r="E222" s="401"/>
      <c r="F222" s="405"/>
      <c r="G222" s="402"/>
      <c r="H222" s="402"/>
      <c r="I222" s="403">
        <f>SUM(G222:H222)</f>
        <v>0</v>
      </c>
      <c r="J222" s="402"/>
      <c r="K222" s="402"/>
      <c r="L222" s="403">
        <f>SUM(J222:K222)</f>
        <v>0</v>
      </c>
      <c r="M222" s="402"/>
      <c r="N222" s="402"/>
      <c r="O222" s="403">
        <f>SUM(M222:N222)</f>
        <v>0</v>
      </c>
      <c r="P222" s="402"/>
      <c r="Q222" s="404"/>
      <c r="R222" s="403">
        <f>SUM(P222:Q222)</f>
        <v>0</v>
      </c>
      <c r="S222" s="402"/>
      <c r="T222" s="402"/>
      <c r="U222" s="403">
        <f>SUM(S222:T222)</f>
        <v>0</v>
      </c>
      <c r="V222" s="402"/>
      <c r="W222" s="402"/>
      <c r="X222" s="403">
        <f>SUM(V222:W222)</f>
        <v>0</v>
      </c>
      <c r="Y222" s="405"/>
      <c r="Z222" s="412">
        <f>SUM(O222,L222,I222,F222,R222,U222,X222,Y222)</f>
        <v>0</v>
      </c>
    </row>
    <row r="223" spans="1:26" ht="16.5" outlineLevel="1" thickBot="1">
      <c r="A223" s="409"/>
      <c r="B223" s="590"/>
      <c r="C223" s="670" t="s">
        <v>257</v>
      </c>
      <c r="D223" s="671"/>
      <c r="E223" s="672"/>
      <c r="F223" s="312">
        <f t="shared" ref="F223:Z223" si="33">SUM(F218:F222)</f>
        <v>0</v>
      </c>
      <c r="G223" s="312">
        <f t="shared" si="33"/>
        <v>0</v>
      </c>
      <c r="H223" s="312">
        <f t="shared" si="33"/>
        <v>0</v>
      </c>
      <c r="I223" s="312">
        <f t="shared" si="33"/>
        <v>0</v>
      </c>
      <c r="J223" s="312">
        <f t="shared" si="33"/>
        <v>0</v>
      </c>
      <c r="K223" s="312">
        <f t="shared" si="33"/>
        <v>0</v>
      </c>
      <c r="L223" s="312">
        <f t="shared" si="33"/>
        <v>0</v>
      </c>
      <c r="M223" s="312">
        <f t="shared" si="33"/>
        <v>0</v>
      </c>
      <c r="N223" s="312">
        <f t="shared" si="33"/>
        <v>0</v>
      </c>
      <c r="O223" s="312">
        <f t="shared" si="33"/>
        <v>0</v>
      </c>
      <c r="P223" s="312">
        <f t="shared" si="33"/>
        <v>0</v>
      </c>
      <c r="Q223" s="312">
        <f t="shared" si="33"/>
        <v>0</v>
      </c>
      <c r="R223" s="312">
        <f t="shared" si="33"/>
        <v>0</v>
      </c>
      <c r="S223" s="312">
        <f t="shared" si="33"/>
        <v>0</v>
      </c>
      <c r="T223" s="312">
        <f t="shared" si="33"/>
        <v>0</v>
      </c>
      <c r="U223" s="312">
        <f t="shared" si="33"/>
        <v>0</v>
      </c>
      <c r="V223" s="312">
        <f t="shared" si="33"/>
        <v>0</v>
      </c>
      <c r="W223" s="312">
        <f t="shared" si="33"/>
        <v>0</v>
      </c>
      <c r="X223" s="312">
        <f t="shared" si="33"/>
        <v>0</v>
      </c>
      <c r="Y223" s="312">
        <f t="shared" si="33"/>
        <v>0</v>
      </c>
      <c r="Z223" s="312">
        <f t="shared" si="33"/>
        <v>0</v>
      </c>
    </row>
    <row r="224" spans="1:26" ht="13.5" outlineLevel="1" thickBot="1"/>
    <row r="225" spans="1:26" ht="31.35" customHeight="1" outlineLevel="1">
      <c r="B225" s="87"/>
      <c r="C225" s="673" t="s">
        <v>258</v>
      </c>
      <c r="D225" s="674"/>
      <c r="E225" s="675"/>
      <c r="G225" s="224"/>
      <c r="H225" s="224"/>
      <c r="I225" s="224"/>
      <c r="J225" s="224"/>
      <c r="K225" s="224"/>
      <c r="L225" s="224"/>
    </row>
    <row r="226" spans="1:26" ht="86.25" customHeight="1" outlineLevel="1">
      <c r="B226" s="590"/>
      <c r="C226" s="676" t="s">
        <v>259</v>
      </c>
      <c r="D226" s="677"/>
      <c r="E226" s="678"/>
      <c r="G226" s="261"/>
      <c r="H226" s="261"/>
      <c r="I226" s="261"/>
      <c r="J226" s="261"/>
      <c r="K226" s="261"/>
      <c r="L226" s="261"/>
    </row>
    <row r="227" spans="1:26" ht="76.5" customHeight="1" outlineLevel="1" thickBot="1">
      <c r="B227" s="59"/>
      <c r="C227" s="679"/>
      <c r="D227" s="680"/>
      <c r="E227" s="681"/>
      <c r="G227" s="262"/>
      <c r="H227" s="262"/>
      <c r="I227" s="262"/>
      <c r="J227" s="262"/>
      <c r="K227" s="262"/>
      <c r="L227" s="262"/>
    </row>
    <row r="229" spans="1:26" customFormat="1" ht="85.35" customHeight="1">
      <c r="A229" s="409" t="s">
        <v>260</v>
      </c>
      <c r="B229" s="60"/>
      <c r="C229" s="715" t="str">
        <f>CONCATENATE("Project 8: ",'2 - Project Admin'!E34)</f>
        <v xml:space="preserve">Project 8: </v>
      </c>
      <c r="D229" s="716"/>
      <c r="E229" s="716"/>
      <c r="F229" s="716"/>
      <c r="G229" s="716"/>
      <c r="H229" s="716"/>
      <c r="I229" s="716"/>
      <c r="J229" s="716"/>
      <c r="K229" s="716"/>
      <c r="L229" s="716"/>
      <c r="M229" s="716"/>
      <c r="N229" s="716"/>
      <c r="O229" s="716"/>
      <c r="P229" s="716"/>
      <c r="Q229" s="716"/>
      <c r="R229" s="716"/>
      <c r="S229" s="716"/>
      <c r="T229" s="716"/>
      <c r="U229" s="716"/>
      <c r="V229" s="716"/>
      <c r="W229" s="716"/>
      <c r="X229" s="716"/>
      <c r="Y229" s="716"/>
      <c r="Z229" s="717"/>
    </row>
    <row r="230" spans="1:26" customFormat="1" ht="15" customHeight="1" thickBot="1">
      <c r="A230" s="19"/>
      <c r="B230" s="1"/>
      <c r="C230" s="6"/>
      <c r="D230" s="7"/>
      <c r="E230" s="8"/>
      <c r="F230" s="8"/>
      <c r="G230" s="8"/>
      <c r="S230" s="19"/>
    </row>
    <row r="231" spans="1:26" s="25" customFormat="1" ht="21" customHeight="1" outlineLevel="1">
      <c r="A231" s="409"/>
      <c r="B231" s="590"/>
      <c r="C231" s="709" t="s">
        <v>244</v>
      </c>
      <c r="D231" s="710"/>
      <c r="E231" s="711"/>
      <c r="F231" s="665" t="s">
        <v>228</v>
      </c>
      <c r="G231" s="705" t="s">
        <v>229</v>
      </c>
      <c r="H231" s="706"/>
      <c r="I231" s="707"/>
      <c r="J231" s="705" t="s">
        <v>230</v>
      </c>
      <c r="K231" s="706"/>
      <c r="L231" s="707"/>
      <c r="M231" s="705" t="s">
        <v>231</v>
      </c>
      <c r="N231" s="706"/>
      <c r="O231" s="707"/>
      <c r="P231" s="705" t="s">
        <v>232</v>
      </c>
      <c r="Q231" s="706"/>
      <c r="R231" s="707"/>
      <c r="S231" s="705" t="s">
        <v>233</v>
      </c>
      <c r="T231" s="706"/>
      <c r="U231" s="707"/>
      <c r="V231" s="705" t="s">
        <v>234</v>
      </c>
      <c r="W231" s="706"/>
      <c r="X231" s="707"/>
      <c r="Y231" s="665" t="s">
        <v>245</v>
      </c>
      <c r="Z231" s="665" t="s">
        <v>236</v>
      </c>
    </row>
    <row r="232" spans="1:26" s="25" customFormat="1" ht="22.5" customHeight="1" outlineLevel="1" thickBot="1">
      <c r="A232" s="409"/>
      <c r="B232" s="590"/>
      <c r="C232" s="712"/>
      <c r="D232" s="713"/>
      <c r="E232" s="714"/>
      <c r="F232" s="666"/>
      <c r="G232" s="588" t="s">
        <v>237</v>
      </c>
      <c r="H232" s="205" t="s">
        <v>238</v>
      </c>
      <c r="I232" s="669" t="s">
        <v>239</v>
      </c>
      <c r="J232" s="588" t="s">
        <v>237</v>
      </c>
      <c r="K232" s="205" t="s">
        <v>238</v>
      </c>
      <c r="L232" s="669" t="s">
        <v>239</v>
      </c>
      <c r="M232" s="588" t="s">
        <v>237</v>
      </c>
      <c r="N232" s="205" t="s">
        <v>238</v>
      </c>
      <c r="O232" s="669" t="s">
        <v>239</v>
      </c>
      <c r="P232" s="588" t="s">
        <v>237</v>
      </c>
      <c r="Q232" s="205" t="s">
        <v>238</v>
      </c>
      <c r="R232" s="669" t="s">
        <v>239</v>
      </c>
      <c r="S232" s="588" t="s">
        <v>237</v>
      </c>
      <c r="T232" s="205" t="s">
        <v>238</v>
      </c>
      <c r="U232" s="669" t="s">
        <v>239</v>
      </c>
      <c r="V232" s="588" t="s">
        <v>237</v>
      </c>
      <c r="W232" s="205" t="s">
        <v>238</v>
      </c>
      <c r="X232" s="669" t="s">
        <v>239</v>
      </c>
      <c r="Y232" s="666"/>
      <c r="Z232" s="666"/>
    </row>
    <row r="233" spans="1:26" s="25" customFormat="1" ht="20.25" customHeight="1" outlineLevel="1" thickBot="1">
      <c r="A233" s="409"/>
      <c r="B233" s="590"/>
      <c r="C233" s="712"/>
      <c r="D233" s="713"/>
      <c r="E233" s="714"/>
      <c r="F233" s="704"/>
      <c r="G233" s="290" t="s">
        <v>240</v>
      </c>
      <c r="H233" s="290" t="s">
        <v>240</v>
      </c>
      <c r="I233" s="666"/>
      <c r="J233" s="290" t="s">
        <v>240</v>
      </c>
      <c r="K233" s="290" t="str">
        <f>IF(INDEX('Reference Data'!$G$5:$G$18,MATCH('Reference Data'!$C$4,'Reference Data'!$F$5:$F$21,0),1)&gt;=K$22,"Actual","Forecast")</f>
        <v>Actual</v>
      </c>
      <c r="L233" s="666"/>
      <c r="M233" s="290" t="str">
        <f>IF(INDEX('Reference Data'!$G$5:$G$18,MATCH('Reference Data'!$C$4,'Reference Data'!$F$5:$F$21,0),1)&gt;=M$22,"Actual","Forecast")</f>
        <v>Actual</v>
      </c>
      <c r="N233" s="290" t="str">
        <f>IF(INDEX('Reference Data'!$G$5:$G$18,MATCH('Reference Data'!$C$4,'Reference Data'!$F$5:$F$21,0),1)&gt;=N$22,"Actual","Forecast")</f>
        <v>Actual</v>
      </c>
      <c r="O233" s="666"/>
      <c r="P233" s="290" t="str">
        <f>IF(INDEX('Reference Data'!$G$5:$G$18,MATCH('Reference Data'!$C$4,'Reference Data'!$F$5:$F$21,0),1)&gt;=P$22,"Actual","Forecast")</f>
        <v>Actual</v>
      </c>
      <c r="Q233" s="290" t="str">
        <f>IF(INDEX('Reference Data'!$G$5:$G$18,MATCH('Reference Data'!$C$4,'Reference Data'!$F$5:$F$21,0),1)&gt;=Q$22,"Actual","Forecast")</f>
        <v>Actual</v>
      </c>
      <c r="R233" s="666"/>
      <c r="S233" s="290" t="str">
        <f>IF(INDEX('Reference Data'!$G$5:$G$18,MATCH('Reference Data'!$C$4,'Reference Data'!$F$5:$F$21,0),1)&gt;=S$22,"Actual","Forecast")</f>
        <v>Actual</v>
      </c>
      <c r="T233" s="290" t="str">
        <f>IF(INDEX('Reference Data'!$G$5:$G$18,MATCH('Reference Data'!$C$4,'Reference Data'!$F$5:$F$21,0),1)&gt;=T$22,"Actual","Forecast")</f>
        <v>Forecast</v>
      </c>
      <c r="U233" s="666"/>
      <c r="V233" s="290" t="str">
        <f>IF(INDEX('Reference Data'!$G$5:$G$18,MATCH('Reference Data'!$C$4,'Reference Data'!$F$5:$F$21,0),1)&gt;=V$22,"Actual","Forecast")</f>
        <v>Forecast</v>
      </c>
      <c r="W233" s="290" t="str">
        <f>IF(INDEX('Reference Data'!$G$5:$G$18,MATCH('Reference Data'!$C$4,'Reference Data'!$F$5:$F$21,0),1)&gt;=W$22,"Actual","Forecast")</f>
        <v>Forecast</v>
      </c>
      <c r="X233" s="666"/>
      <c r="Y233" s="666"/>
      <c r="Z233" s="666"/>
    </row>
    <row r="234" spans="1:26" ht="14.85" customHeight="1" outlineLevel="1">
      <c r="A234" s="409"/>
      <c r="B234" s="77"/>
      <c r="C234" s="682" t="s">
        <v>246</v>
      </c>
      <c r="D234" s="683"/>
      <c r="E234" s="684"/>
      <c r="F234" s="415"/>
      <c r="G234" s="381"/>
      <c r="H234" s="381"/>
      <c r="I234" s="371">
        <f>SUM(G234:H234)</f>
        <v>0</v>
      </c>
      <c r="J234" s="381"/>
      <c r="K234" s="381"/>
      <c r="L234" s="371">
        <f>SUM(J234:K234)</f>
        <v>0</v>
      </c>
      <c r="M234" s="381"/>
      <c r="N234" s="381"/>
      <c r="O234" s="371">
        <f>SUM(M234:N234)</f>
        <v>0</v>
      </c>
      <c r="P234" s="381"/>
      <c r="Q234" s="384"/>
      <c r="R234" s="371">
        <f>SUM(P234:Q234)</f>
        <v>0</v>
      </c>
      <c r="S234" s="381"/>
      <c r="T234" s="381"/>
      <c r="U234" s="371">
        <f>SUM(S234:T234)</f>
        <v>0</v>
      </c>
      <c r="V234" s="381"/>
      <c r="W234" s="381"/>
      <c r="X234" s="371">
        <f>SUM(V234:W234)</f>
        <v>0</v>
      </c>
      <c r="Y234" s="415"/>
      <c r="Z234" s="410">
        <f>SUM(O234,L234,I234,F234)+R234+U234+X234+Y234</f>
        <v>0</v>
      </c>
    </row>
    <row r="235" spans="1:26" ht="15.75" customHeight="1" outlineLevel="1">
      <c r="A235" s="409"/>
      <c r="B235" s="77"/>
      <c r="C235" s="685" t="s">
        <v>247</v>
      </c>
      <c r="D235" s="686"/>
      <c r="E235" s="687"/>
      <c r="F235" s="416"/>
      <c r="G235" s="382"/>
      <c r="H235" s="382"/>
      <c r="I235" s="372">
        <f>SUM(G235:H235)</f>
        <v>0</v>
      </c>
      <c r="J235" s="382"/>
      <c r="K235" s="382"/>
      <c r="L235" s="372">
        <f>SUM(J235:K235)</f>
        <v>0</v>
      </c>
      <c r="M235" s="382"/>
      <c r="N235" s="382"/>
      <c r="O235" s="372">
        <f>SUM(M235:N235)</f>
        <v>0</v>
      </c>
      <c r="P235" s="382"/>
      <c r="Q235" s="385"/>
      <c r="R235" s="372">
        <f>SUM(P235:Q235)</f>
        <v>0</v>
      </c>
      <c r="S235" s="382"/>
      <c r="T235" s="382"/>
      <c r="U235" s="372">
        <f>SUM(S235:T235)</f>
        <v>0</v>
      </c>
      <c r="V235" s="382"/>
      <c r="W235" s="382"/>
      <c r="X235" s="372">
        <f>SUM(V235:W235)</f>
        <v>0</v>
      </c>
      <c r="Y235" s="416"/>
      <c r="Z235" s="375">
        <f>SUM(O235,L235,I235,F235)+R235+U235+X235+Y235</f>
        <v>0</v>
      </c>
    </row>
    <row r="236" spans="1:26" ht="15.75" customHeight="1" outlineLevel="1">
      <c r="A236" s="409"/>
      <c r="B236" s="590"/>
      <c r="C236" s="688" t="s">
        <v>248</v>
      </c>
      <c r="D236" s="689"/>
      <c r="E236" s="690"/>
      <c r="F236" s="416"/>
      <c r="G236" s="382"/>
      <c r="H236" s="382"/>
      <c r="I236" s="372">
        <f>SUM(G236:H236)</f>
        <v>0</v>
      </c>
      <c r="J236" s="382"/>
      <c r="K236" s="382"/>
      <c r="L236" s="372">
        <f>SUM(J236:K236)</f>
        <v>0</v>
      </c>
      <c r="M236" s="382"/>
      <c r="N236" s="382"/>
      <c r="O236" s="372">
        <f>SUM(M236:N236)</f>
        <v>0</v>
      </c>
      <c r="P236" s="382"/>
      <c r="Q236" s="385"/>
      <c r="R236" s="372">
        <f>SUM(P236:Q236)</f>
        <v>0</v>
      </c>
      <c r="S236" s="382"/>
      <c r="T236" s="382"/>
      <c r="U236" s="372">
        <f>SUM(S236:T236)</f>
        <v>0</v>
      </c>
      <c r="V236" s="382"/>
      <c r="W236" s="382"/>
      <c r="X236" s="372">
        <f>SUM(V236:W236)</f>
        <v>0</v>
      </c>
      <c r="Y236" s="416"/>
      <c r="Z236" s="375">
        <f>SUM(O236,L236,I236,F236)+R236+U236+X236+Y236</f>
        <v>0</v>
      </c>
    </row>
    <row r="237" spans="1:26" ht="15.75" customHeight="1" outlineLevel="1">
      <c r="A237" s="409"/>
      <c r="B237" s="590"/>
      <c r="C237" s="691" t="s">
        <v>249</v>
      </c>
      <c r="D237" s="692"/>
      <c r="E237" s="693"/>
      <c r="F237" s="383">
        <f t="shared" ref="F237:Z237" si="34">F234+F235</f>
        <v>0</v>
      </c>
      <c r="G237" s="383">
        <f t="shared" si="34"/>
        <v>0</v>
      </c>
      <c r="H237" s="383">
        <f t="shared" si="34"/>
        <v>0</v>
      </c>
      <c r="I237" s="383">
        <f t="shared" si="34"/>
        <v>0</v>
      </c>
      <c r="J237" s="383">
        <f t="shared" si="34"/>
        <v>0</v>
      </c>
      <c r="K237" s="383">
        <f t="shared" si="34"/>
        <v>0</v>
      </c>
      <c r="L237" s="383">
        <f t="shared" si="34"/>
        <v>0</v>
      </c>
      <c r="M237" s="383">
        <f t="shared" si="34"/>
        <v>0</v>
      </c>
      <c r="N237" s="383">
        <f t="shared" si="34"/>
        <v>0</v>
      </c>
      <c r="O237" s="383">
        <f t="shared" si="34"/>
        <v>0</v>
      </c>
      <c r="P237" s="383">
        <f t="shared" si="34"/>
        <v>0</v>
      </c>
      <c r="Q237" s="386">
        <f t="shared" si="34"/>
        <v>0</v>
      </c>
      <c r="R237" s="383">
        <f t="shared" si="34"/>
        <v>0</v>
      </c>
      <c r="S237" s="383">
        <f t="shared" si="34"/>
        <v>0</v>
      </c>
      <c r="T237" s="383">
        <f t="shared" si="34"/>
        <v>0</v>
      </c>
      <c r="U237" s="383">
        <f t="shared" si="34"/>
        <v>0</v>
      </c>
      <c r="V237" s="383">
        <f t="shared" si="34"/>
        <v>0</v>
      </c>
      <c r="W237" s="383">
        <f t="shared" si="34"/>
        <v>0</v>
      </c>
      <c r="X237" s="383">
        <f t="shared" si="34"/>
        <v>0</v>
      </c>
      <c r="Y237" s="383">
        <f t="shared" si="34"/>
        <v>0</v>
      </c>
      <c r="Z237" s="375">
        <f t="shared" si="34"/>
        <v>0</v>
      </c>
    </row>
    <row r="238" spans="1:26" ht="15.75" customHeight="1" outlineLevel="1">
      <c r="A238" s="409"/>
      <c r="B238" s="590"/>
      <c r="C238" s="694" t="s">
        <v>250</v>
      </c>
      <c r="D238" s="695"/>
      <c r="E238" s="696"/>
      <c r="F238" s="416"/>
      <c r="G238" s="382"/>
      <c r="H238" s="382"/>
      <c r="I238" s="372">
        <f>SUM(G238:H238)</f>
        <v>0</v>
      </c>
      <c r="J238" s="382"/>
      <c r="K238" s="382"/>
      <c r="L238" s="372">
        <f>SUM(J238:K238)</f>
        <v>0</v>
      </c>
      <c r="M238" s="382"/>
      <c r="N238" s="382"/>
      <c r="O238" s="372">
        <f>SUM(M238:N238)</f>
        <v>0</v>
      </c>
      <c r="P238" s="382"/>
      <c r="Q238" s="385"/>
      <c r="R238" s="372">
        <f>SUM(P238:Q238)</f>
        <v>0</v>
      </c>
      <c r="S238" s="382"/>
      <c r="T238" s="382"/>
      <c r="U238" s="372">
        <f>SUM(S238:T238)</f>
        <v>0</v>
      </c>
      <c r="V238" s="382"/>
      <c r="W238" s="382"/>
      <c r="X238" s="372">
        <f>SUM(V238:W238)</f>
        <v>0</v>
      </c>
      <c r="Y238" s="416"/>
      <c r="Z238" s="375">
        <f>SUM(O238,L238,I238,F238)+R238+U238+X238+Y238</f>
        <v>0</v>
      </c>
    </row>
    <row r="239" spans="1:26" ht="15.75" customHeight="1" outlineLevel="1">
      <c r="A239" s="409"/>
      <c r="B239" s="590"/>
      <c r="C239" s="688" t="s">
        <v>251</v>
      </c>
      <c r="D239" s="689"/>
      <c r="E239" s="690"/>
      <c r="F239" s="416"/>
      <c r="G239" s="382"/>
      <c r="H239" s="382"/>
      <c r="I239" s="372">
        <f>SUM(G239:H239)</f>
        <v>0</v>
      </c>
      <c r="J239" s="382"/>
      <c r="K239" s="382"/>
      <c r="L239" s="372">
        <f>SUM(J239:K239)</f>
        <v>0</v>
      </c>
      <c r="M239" s="382"/>
      <c r="N239" s="382"/>
      <c r="O239" s="372">
        <f>SUM(M239:N239)</f>
        <v>0</v>
      </c>
      <c r="P239" s="382"/>
      <c r="Q239" s="385"/>
      <c r="R239" s="372">
        <f>SUM(P239:Q239)</f>
        <v>0</v>
      </c>
      <c r="S239" s="382"/>
      <c r="T239" s="382"/>
      <c r="U239" s="372">
        <f>SUM(S239:T239)</f>
        <v>0</v>
      </c>
      <c r="V239" s="382"/>
      <c r="W239" s="382"/>
      <c r="X239" s="372">
        <f>SUM(V239:W239)</f>
        <v>0</v>
      </c>
      <c r="Y239" s="416"/>
      <c r="Z239" s="375">
        <f>SUM(O239,L239,I239,F239)+R239+U239+X239+Y239</f>
        <v>0</v>
      </c>
    </row>
    <row r="240" spans="1:26" ht="15.75" customHeight="1" outlineLevel="1" thickBot="1">
      <c r="A240" s="409"/>
      <c r="B240" s="590"/>
      <c r="C240" s="697" t="s">
        <v>252</v>
      </c>
      <c r="D240" s="698"/>
      <c r="E240" s="699"/>
      <c r="F240" s="387">
        <f t="shared" ref="F240:Y240" si="35">F238</f>
        <v>0</v>
      </c>
      <c r="G240" s="387">
        <f t="shared" si="35"/>
        <v>0</v>
      </c>
      <c r="H240" s="387">
        <f t="shared" si="35"/>
        <v>0</v>
      </c>
      <c r="I240" s="387">
        <f t="shared" si="35"/>
        <v>0</v>
      </c>
      <c r="J240" s="387">
        <f t="shared" si="35"/>
        <v>0</v>
      </c>
      <c r="K240" s="387">
        <f t="shared" si="35"/>
        <v>0</v>
      </c>
      <c r="L240" s="387">
        <f t="shared" si="35"/>
        <v>0</v>
      </c>
      <c r="M240" s="387">
        <f t="shared" si="35"/>
        <v>0</v>
      </c>
      <c r="N240" s="387">
        <f t="shared" si="35"/>
        <v>0</v>
      </c>
      <c r="O240" s="387">
        <f t="shared" si="35"/>
        <v>0</v>
      </c>
      <c r="P240" s="387">
        <f t="shared" si="35"/>
        <v>0</v>
      </c>
      <c r="Q240" s="388">
        <f t="shared" si="35"/>
        <v>0</v>
      </c>
      <c r="R240" s="387">
        <f t="shared" si="35"/>
        <v>0</v>
      </c>
      <c r="S240" s="387">
        <f t="shared" si="35"/>
        <v>0</v>
      </c>
      <c r="T240" s="387">
        <f t="shared" si="35"/>
        <v>0</v>
      </c>
      <c r="U240" s="387">
        <f t="shared" si="35"/>
        <v>0</v>
      </c>
      <c r="V240" s="387">
        <f t="shared" si="35"/>
        <v>0</v>
      </c>
      <c r="W240" s="387">
        <f t="shared" si="35"/>
        <v>0</v>
      </c>
      <c r="X240" s="387">
        <f t="shared" si="35"/>
        <v>0</v>
      </c>
      <c r="Y240" s="387">
        <f t="shared" si="35"/>
        <v>0</v>
      </c>
      <c r="Z240" s="378">
        <f>SUM(O240,L240,I240,F240)+R240+U240+X240+Y240</f>
        <v>0</v>
      </c>
    </row>
    <row r="241" spans="1:26" ht="16.5" outlineLevel="1" thickBot="1">
      <c r="A241" s="409"/>
      <c r="B241" s="590"/>
      <c r="C241" s="670" t="s">
        <v>236</v>
      </c>
      <c r="D241" s="671"/>
      <c r="E241" s="700"/>
      <c r="F241" s="379">
        <f t="shared" ref="F241:Y241" si="36">F237+F240</f>
        <v>0</v>
      </c>
      <c r="G241" s="379">
        <f t="shared" si="36"/>
        <v>0</v>
      </c>
      <c r="H241" s="379">
        <f t="shared" si="36"/>
        <v>0</v>
      </c>
      <c r="I241" s="379">
        <f t="shared" si="36"/>
        <v>0</v>
      </c>
      <c r="J241" s="379">
        <f t="shared" si="36"/>
        <v>0</v>
      </c>
      <c r="K241" s="379">
        <f t="shared" si="36"/>
        <v>0</v>
      </c>
      <c r="L241" s="379">
        <f t="shared" si="36"/>
        <v>0</v>
      </c>
      <c r="M241" s="379">
        <f t="shared" si="36"/>
        <v>0</v>
      </c>
      <c r="N241" s="379">
        <f t="shared" si="36"/>
        <v>0</v>
      </c>
      <c r="O241" s="379">
        <f t="shared" si="36"/>
        <v>0</v>
      </c>
      <c r="P241" s="379">
        <f t="shared" si="36"/>
        <v>0</v>
      </c>
      <c r="Q241" s="389">
        <f t="shared" si="36"/>
        <v>0</v>
      </c>
      <c r="R241" s="379">
        <f t="shared" si="36"/>
        <v>0</v>
      </c>
      <c r="S241" s="379">
        <f t="shared" si="36"/>
        <v>0</v>
      </c>
      <c r="T241" s="379">
        <f t="shared" si="36"/>
        <v>0</v>
      </c>
      <c r="U241" s="379">
        <f t="shared" si="36"/>
        <v>0</v>
      </c>
      <c r="V241" s="379">
        <f t="shared" si="36"/>
        <v>0</v>
      </c>
      <c r="W241" s="379">
        <f t="shared" si="36"/>
        <v>0</v>
      </c>
      <c r="X241" s="379">
        <f t="shared" si="36"/>
        <v>0</v>
      </c>
      <c r="Y241" s="379">
        <f t="shared" si="36"/>
        <v>0</v>
      </c>
      <c r="Z241" s="322">
        <f>SUM(O241,L241,I241,F241)+R241+U241+X241+Y241</f>
        <v>0</v>
      </c>
    </row>
    <row r="242" spans="1:26" ht="15.75" customHeight="1" outlineLevel="1" thickBot="1">
      <c r="C242" s="22"/>
      <c r="D242" s="22"/>
      <c r="E242" s="22"/>
      <c r="F242" s="24"/>
      <c r="G242" s="23"/>
      <c r="H242" s="23"/>
      <c r="I242" s="27"/>
      <c r="J242" s="23"/>
      <c r="K242" s="23"/>
      <c r="L242" s="24"/>
      <c r="M242" s="23"/>
      <c r="N242" s="23"/>
    </row>
    <row r="243" spans="1:26" ht="21.6" customHeight="1" outlineLevel="1">
      <c r="A243" s="409"/>
      <c r="B243" s="40"/>
      <c r="C243" s="701" t="s">
        <v>253</v>
      </c>
      <c r="D243" s="702"/>
      <c r="E243" s="703"/>
      <c r="F243" s="665" t="s">
        <v>228</v>
      </c>
      <c r="G243" s="705" t="str">
        <f>G231</f>
        <v>Financial Year 2020/21 (£s)</v>
      </c>
      <c r="H243" s="706"/>
      <c r="I243" s="707"/>
      <c r="J243" s="705" t="str">
        <f>J231</f>
        <v>Financial Year 2021/22 (£s)</v>
      </c>
      <c r="K243" s="706"/>
      <c r="L243" s="707"/>
      <c r="M243" s="705" t="str">
        <f>M231</f>
        <v>Financial Year 2022/23 (£s)</v>
      </c>
      <c r="N243" s="706"/>
      <c r="O243" s="707"/>
      <c r="P243" s="705" t="str">
        <f>P231</f>
        <v>Financial Year 2023/24 (£s)</v>
      </c>
      <c r="Q243" s="706"/>
      <c r="R243" s="707"/>
      <c r="S243" s="705" t="str">
        <f>S231</f>
        <v>Financial Year 2024/25 (£s)</v>
      </c>
      <c r="T243" s="706"/>
      <c r="U243" s="708"/>
      <c r="V243" s="705" t="str">
        <f>V231</f>
        <v>Financial Year 2025/26 (£s)</v>
      </c>
      <c r="W243" s="706"/>
      <c r="X243" s="707"/>
      <c r="Y243" s="665" t="s">
        <v>245</v>
      </c>
      <c r="Z243" s="665" t="s">
        <v>236</v>
      </c>
    </row>
    <row r="244" spans="1:26" ht="22.5" customHeight="1" outlineLevel="1">
      <c r="A244" s="409"/>
      <c r="B244" s="40"/>
      <c r="C244" s="667" t="s">
        <v>254</v>
      </c>
      <c r="D244" s="667" t="s">
        <v>261</v>
      </c>
      <c r="E244" s="667" t="s">
        <v>256</v>
      </c>
      <c r="F244" s="666"/>
      <c r="G244" s="588" t="s">
        <v>237</v>
      </c>
      <c r="H244" s="205" t="s">
        <v>238</v>
      </c>
      <c r="I244" s="669" t="s">
        <v>239</v>
      </c>
      <c r="J244" s="588" t="s">
        <v>237</v>
      </c>
      <c r="K244" s="205" t="s">
        <v>238</v>
      </c>
      <c r="L244" s="669" t="s">
        <v>239</v>
      </c>
      <c r="M244" s="588" t="s">
        <v>237</v>
      </c>
      <c r="N244" s="205" t="s">
        <v>238</v>
      </c>
      <c r="O244" s="669" t="s">
        <v>239</v>
      </c>
      <c r="P244" s="588" t="s">
        <v>237</v>
      </c>
      <c r="Q244" s="205" t="s">
        <v>238</v>
      </c>
      <c r="R244" s="669" t="s">
        <v>239</v>
      </c>
      <c r="S244" s="588" t="s">
        <v>237</v>
      </c>
      <c r="T244" s="205" t="s">
        <v>238</v>
      </c>
      <c r="U244" s="669" t="s">
        <v>239</v>
      </c>
      <c r="V244" s="588" t="s">
        <v>237</v>
      </c>
      <c r="W244" s="205" t="s">
        <v>238</v>
      </c>
      <c r="X244" s="669" t="s">
        <v>239</v>
      </c>
      <c r="Y244" s="666"/>
      <c r="Z244" s="666"/>
    </row>
    <row r="245" spans="1:26" ht="22.5" customHeight="1" outlineLevel="1">
      <c r="A245" s="409"/>
      <c r="B245" s="40"/>
      <c r="C245" s="668"/>
      <c r="D245" s="668"/>
      <c r="E245" s="668"/>
      <c r="F245" s="704"/>
      <c r="G245" s="290" t="s">
        <v>240</v>
      </c>
      <c r="H245" s="290" t="s">
        <v>240</v>
      </c>
      <c r="I245" s="666"/>
      <c r="J245" s="290" t="s">
        <v>240</v>
      </c>
      <c r="K245" s="290" t="str">
        <f>IF(INDEX('Reference Data'!$G$5:$G$18,MATCH('Reference Data'!$C$4,'Reference Data'!$F$5:$F$21,0),1)&gt;=K$22,"Actual","Forecast")</f>
        <v>Actual</v>
      </c>
      <c r="L245" s="666"/>
      <c r="M245" s="290" t="str">
        <f>IF(INDEX('Reference Data'!$G$5:$G$18,MATCH('Reference Data'!$C$4,'Reference Data'!$F$5:$F$21,0),1)&gt;=M$22,"Actual","Forecast")</f>
        <v>Actual</v>
      </c>
      <c r="N245" s="290" t="str">
        <f>IF(INDEX('Reference Data'!$G$5:$G$18,MATCH('Reference Data'!$C$4,'Reference Data'!$F$5:$F$21,0),1)&gt;=N$22,"Actual","Forecast")</f>
        <v>Actual</v>
      </c>
      <c r="O245" s="666"/>
      <c r="P245" s="290" t="str">
        <f>IF(INDEX('Reference Data'!$G$5:$G$18,MATCH('Reference Data'!$C$4,'Reference Data'!$F$5:$F$21,0),1)&gt;=P$22,"Actual","Forecast")</f>
        <v>Actual</v>
      </c>
      <c r="Q245" s="290" t="str">
        <f>IF(INDEX('Reference Data'!$G$5:$G$18,MATCH('Reference Data'!$C$4,'Reference Data'!$F$5:$F$21,0),1)&gt;=Q$22,"Actual","Forecast")</f>
        <v>Actual</v>
      </c>
      <c r="R245" s="666"/>
      <c r="S245" s="290" t="str">
        <f>IF(INDEX('Reference Data'!$G$5:$G$18,MATCH('Reference Data'!$C$4,'Reference Data'!$F$5:$F$21,0),1)&gt;=S$22,"Actual","Forecast")</f>
        <v>Actual</v>
      </c>
      <c r="T245" s="290" t="str">
        <f>IF(INDEX('Reference Data'!$G$5:$G$18,MATCH('Reference Data'!$C$4,'Reference Data'!$F$5:$F$21,0),1)&gt;=T$22,"Actual","Forecast")</f>
        <v>Forecast</v>
      </c>
      <c r="U245" s="666"/>
      <c r="V245" s="290" t="str">
        <f>IF(INDEX('Reference Data'!$G$5:$G$18,MATCH('Reference Data'!$C$4,'Reference Data'!$F$5:$F$21,0),1)&gt;=V$22,"Actual","Forecast")</f>
        <v>Forecast</v>
      </c>
      <c r="W245" s="290" t="str">
        <f>IF(INDEX('Reference Data'!$G$5:$G$18,MATCH('Reference Data'!$C$4,'Reference Data'!$F$5:$F$21,0),1)&gt;=W$22,"Actual","Forecast")</f>
        <v>Forecast</v>
      </c>
      <c r="X245" s="666"/>
      <c r="Y245" s="666"/>
      <c r="Z245" s="666"/>
    </row>
    <row r="246" spans="1:26" ht="15.75" outlineLevel="1">
      <c r="A246" s="409"/>
      <c r="B246" s="40"/>
      <c r="C246" s="390"/>
      <c r="D246" s="390"/>
      <c r="E246" s="391"/>
      <c r="F246" s="398"/>
      <c r="G246" s="393"/>
      <c r="H246" s="393"/>
      <c r="I246" s="310">
        <f>SUM(G246:H246)</f>
        <v>0</v>
      </c>
      <c r="J246" s="393"/>
      <c r="K246" s="393"/>
      <c r="L246" s="310">
        <f>SUM(J246:K246)</f>
        <v>0</v>
      </c>
      <c r="M246" s="393"/>
      <c r="N246" s="393"/>
      <c r="O246" s="310">
        <f>SUM(M246:N246)</f>
        <v>0</v>
      </c>
      <c r="P246" s="393"/>
      <c r="Q246" s="396"/>
      <c r="R246" s="310">
        <f>SUM(P246:Q246)</f>
        <v>0</v>
      </c>
      <c r="S246" s="393"/>
      <c r="T246" s="393"/>
      <c r="U246" s="310">
        <f>SUM(S246:T246)</f>
        <v>0</v>
      </c>
      <c r="V246" s="393"/>
      <c r="W246" s="393"/>
      <c r="X246" s="310">
        <f>SUM(V246:W246)</f>
        <v>0</v>
      </c>
      <c r="Y246" s="398"/>
      <c r="Z246" s="411">
        <f>SUM(O246,L246,I246,F246,R246,U246,X246,Y246)</f>
        <v>0</v>
      </c>
    </row>
    <row r="247" spans="1:26" ht="15.75" outlineLevel="1">
      <c r="A247" s="409"/>
      <c r="B247" s="40"/>
      <c r="C247" s="311"/>
      <c r="D247" s="311"/>
      <c r="E247" s="392"/>
      <c r="F247" s="399"/>
      <c r="G247" s="394"/>
      <c r="H247" s="394"/>
      <c r="I247" s="395">
        <f>SUM(G247:H247)</f>
        <v>0</v>
      </c>
      <c r="J247" s="394"/>
      <c r="K247" s="394"/>
      <c r="L247" s="395">
        <f>SUM(J247:K247)</f>
        <v>0</v>
      </c>
      <c r="M247" s="394"/>
      <c r="N247" s="394"/>
      <c r="O247" s="395">
        <f>SUM(M247:N247)</f>
        <v>0</v>
      </c>
      <c r="P247" s="394"/>
      <c r="Q247" s="397"/>
      <c r="R247" s="395">
        <f>SUM(P247:Q247)</f>
        <v>0</v>
      </c>
      <c r="S247" s="394"/>
      <c r="T247" s="394"/>
      <c r="U247" s="395">
        <f>SUM(S247:T247)</f>
        <v>0</v>
      </c>
      <c r="V247" s="394"/>
      <c r="W247" s="394"/>
      <c r="X247" s="395">
        <f>SUM(V247:W247)</f>
        <v>0</v>
      </c>
      <c r="Y247" s="399"/>
      <c r="Z247" s="406">
        <f>SUM(O247,L247,I247,F247,R247,U247,X247,Y247)</f>
        <v>0</v>
      </c>
    </row>
    <row r="248" spans="1:26" ht="15.75" outlineLevel="1">
      <c r="A248" s="409"/>
      <c r="B248" s="40"/>
      <c r="C248" s="311"/>
      <c r="D248" s="311"/>
      <c r="E248" s="392"/>
      <c r="F248" s="399"/>
      <c r="G248" s="394"/>
      <c r="H248" s="394"/>
      <c r="I248" s="395">
        <f>SUM(G248:H248)</f>
        <v>0</v>
      </c>
      <c r="J248" s="394"/>
      <c r="K248" s="394"/>
      <c r="L248" s="395">
        <f>SUM(J248:K248)</f>
        <v>0</v>
      </c>
      <c r="M248" s="394"/>
      <c r="N248" s="394"/>
      <c r="O248" s="395">
        <f>SUM(M248:N248)</f>
        <v>0</v>
      </c>
      <c r="P248" s="394"/>
      <c r="Q248" s="397"/>
      <c r="R248" s="395">
        <f>SUM(P248:Q248)</f>
        <v>0</v>
      </c>
      <c r="S248" s="394"/>
      <c r="T248" s="394"/>
      <c r="U248" s="395">
        <f>SUM(S248:T248)</f>
        <v>0</v>
      </c>
      <c r="V248" s="394"/>
      <c r="W248" s="394"/>
      <c r="X248" s="395">
        <f>SUM(V248:W248)</f>
        <v>0</v>
      </c>
      <c r="Y248" s="399"/>
      <c r="Z248" s="406">
        <f>SUM(O248,L248,I248,F248,R248,U248,X248,Y248)</f>
        <v>0</v>
      </c>
    </row>
    <row r="249" spans="1:26" ht="15.75" outlineLevel="1">
      <c r="A249" s="409"/>
      <c r="B249" s="40"/>
      <c r="C249" s="311"/>
      <c r="D249" s="311"/>
      <c r="E249" s="392"/>
      <c r="F249" s="399"/>
      <c r="G249" s="394"/>
      <c r="H249" s="394"/>
      <c r="I249" s="395">
        <f>SUM(G249:H249)</f>
        <v>0</v>
      </c>
      <c r="J249" s="394"/>
      <c r="K249" s="394"/>
      <c r="L249" s="395">
        <f>SUM(J249:K249)</f>
        <v>0</v>
      </c>
      <c r="M249" s="394"/>
      <c r="N249" s="394"/>
      <c r="O249" s="395">
        <f>SUM(M249:N249)</f>
        <v>0</v>
      </c>
      <c r="P249" s="394"/>
      <c r="Q249" s="397"/>
      <c r="R249" s="395">
        <f>SUM(P249:Q249)</f>
        <v>0</v>
      </c>
      <c r="S249" s="394"/>
      <c r="T249" s="394"/>
      <c r="U249" s="395">
        <f>SUM(S249:T249)</f>
        <v>0</v>
      </c>
      <c r="V249" s="394"/>
      <c r="W249" s="394"/>
      <c r="X249" s="395">
        <f>SUM(V249:W249)</f>
        <v>0</v>
      </c>
      <c r="Y249" s="399"/>
      <c r="Z249" s="406">
        <f>SUM(O249,L249,I249,F249,R249,U249,X249,Y249)</f>
        <v>0</v>
      </c>
    </row>
    <row r="250" spans="1:26" ht="16.5" outlineLevel="1" thickBot="1">
      <c r="A250" s="409"/>
      <c r="B250" s="40"/>
      <c r="C250" s="400"/>
      <c r="D250" s="400"/>
      <c r="E250" s="401"/>
      <c r="F250" s="405"/>
      <c r="G250" s="402"/>
      <c r="H250" s="402"/>
      <c r="I250" s="403">
        <f>SUM(G250:H250)</f>
        <v>0</v>
      </c>
      <c r="J250" s="402"/>
      <c r="K250" s="402"/>
      <c r="L250" s="403">
        <f>SUM(J250:K250)</f>
        <v>0</v>
      </c>
      <c r="M250" s="402"/>
      <c r="N250" s="402"/>
      <c r="O250" s="403">
        <f>SUM(M250:N250)</f>
        <v>0</v>
      </c>
      <c r="P250" s="402"/>
      <c r="Q250" s="404"/>
      <c r="R250" s="403">
        <f>SUM(P250:Q250)</f>
        <v>0</v>
      </c>
      <c r="S250" s="402"/>
      <c r="T250" s="402"/>
      <c r="U250" s="403">
        <f>SUM(S250:T250)</f>
        <v>0</v>
      </c>
      <c r="V250" s="402"/>
      <c r="W250" s="402"/>
      <c r="X250" s="403">
        <f>SUM(V250:W250)</f>
        <v>0</v>
      </c>
      <c r="Y250" s="405"/>
      <c r="Z250" s="412">
        <f>SUM(O250,L250,I250,F250,R250,U250,X250,Y250)</f>
        <v>0</v>
      </c>
    </row>
    <row r="251" spans="1:26" ht="16.5" outlineLevel="1" thickBot="1">
      <c r="A251" s="409"/>
      <c r="B251" s="590"/>
      <c r="C251" s="670" t="s">
        <v>257</v>
      </c>
      <c r="D251" s="671"/>
      <c r="E251" s="672"/>
      <c r="F251" s="312">
        <f t="shared" ref="F251:Z251" si="37">SUM(F246:F250)</f>
        <v>0</v>
      </c>
      <c r="G251" s="312">
        <f t="shared" si="37"/>
        <v>0</v>
      </c>
      <c r="H251" s="312">
        <f t="shared" si="37"/>
        <v>0</v>
      </c>
      <c r="I251" s="312">
        <f t="shared" si="37"/>
        <v>0</v>
      </c>
      <c r="J251" s="312">
        <f t="shared" si="37"/>
        <v>0</v>
      </c>
      <c r="K251" s="312">
        <f t="shared" si="37"/>
        <v>0</v>
      </c>
      <c r="L251" s="312">
        <f t="shared" si="37"/>
        <v>0</v>
      </c>
      <c r="M251" s="312">
        <f t="shared" si="37"/>
        <v>0</v>
      </c>
      <c r="N251" s="312">
        <f t="shared" si="37"/>
        <v>0</v>
      </c>
      <c r="O251" s="312">
        <f t="shared" si="37"/>
        <v>0</v>
      </c>
      <c r="P251" s="312">
        <f t="shared" si="37"/>
        <v>0</v>
      </c>
      <c r="Q251" s="312">
        <f t="shared" si="37"/>
        <v>0</v>
      </c>
      <c r="R251" s="312">
        <f t="shared" si="37"/>
        <v>0</v>
      </c>
      <c r="S251" s="312">
        <f t="shared" si="37"/>
        <v>0</v>
      </c>
      <c r="T251" s="312">
        <f t="shared" si="37"/>
        <v>0</v>
      </c>
      <c r="U251" s="312">
        <f t="shared" si="37"/>
        <v>0</v>
      </c>
      <c r="V251" s="312">
        <f t="shared" si="37"/>
        <v>0</v>
      </c>
      <c r="W251" s="312">
        <f t="shared" si="37"/>
        <v>0</v>
      </c>
      <c r="X251" s="312">
        <f t="shared" si="37"/>
        <v>0</v>
      </c>
      <c r="Y251" s="312">
        <f t="shared" si="37"/>
        <v>0</v>
      </c>
      <c r="Z251" s="312">
        <f t="shared" si="37"/>
        <v>0</v>
      </c>
    </row>
    <row r="252" spans="1:26" ht="13.5" outlineLevel="1" thickBot="1"/>
    <row r="253" spans="1:26" ht="31.35" customHeight="1" outlineLevel="1">
      <c r="B253" s="87"/>
      <c r="C253" s="673" t="s">
        <v>258</v>
      </c>
      <c r="D253" s="674"/>
      <c r="E253" s="675"/>
      <c r="G253" s="224"/>
      <c r="H253" s="224"/>
      <c r="I253" s="224"/>
      <c r="J253" s="224"/>
      <c r="K253" s="224"/>
      <c r="L253" s="224"/>
    </row>
    <row r="254" spans="1:26" ht="86.25" customHeight="1" outlineLevel="1">
      <c r="B254" s="590"/>
      <c r="C254" s="676" t="s">
        <v>259</v>
      </c>
      <c r="D254" s="677"/>
      <c r="E254" s="678"/>
      <c r="G254" s="261"/>
      <c r="H254" s="261"/>
      <c r="I254" s="261"/>
      <c r="J254" s="261"/>
      <c r="K254" s="261"/>
      <c r="L254" s="261"/>
    </row>
    <row r="255" spans="1:26" ht="76.5" customHeight="1" outlineLevel="1" thickBot="1">
      <c r="B255" s="59"/>
      <c r="C255" s="679"/>
      <c r="D255" s="680"/>
      <c r="E255" s="681"/>
      <c r="G255" s="262"/>
      <c r="H255" s="262"/>
      <c r="I255" s="262"/>
      <c r="J255" s="262"/>
      <c r="K255" s="262"/>
      <c r="L255" s="262"/>
    </row>
    <row r="257" spans="1:26" customFormat="1" ht="85.35" customHeight="1">
      <c r="A257" s="409" t="s">
        <v>260</v>
      </c>
      <c r="B257" s="60"/>
      <c r="C257" s="715" t="str">
        <f>CONCATENATE("Project 9: ",'2 - Project Admin'!E35)</f>
        <v xml:space="preserve">Project 9: </v>
      </c>
      <c r="D257" s="716"/>
      <c r="E257" s="716"/>
      <c r="F257" s="716"/>
      <c r="G257" s="716"/>
      <c r="H257" s="716"/>
      <c r="I257" s="716"/>
      <c r="J257" s="716"/>
      <c r="K257" s="716"/>
      <c r="L257" s="716"/>
      <c r="M257" s="716"/>
      <c r="N257" s="716"/>
      <c r="O257" s="716"/>
      <c r="P257" s="716"/>
      <c r="Q257" s="716"/>
      <c r="R257" s="716"/>
      <c r="S257" s="716"/>
      <c r="T257" s="716"/>
      <c r="U257" s="716"/>
      <c r="V257" s="716"/>
      <c r="W257" s="716"/>
      <c r="X257" s="716"/>
      <c r="Y257" s="716"/>
      <c r="Z257" s="717"/>
    </row>
    <row r="258" spans="1:26" customFormat="1" ht="15" customHeight="1" thickBot="1">
      <c r="A258" s="19"/>
      <c r="B258" s="1"/>
      <c r="C258" s="6"/>
      <c r="D258" s="7"/>
      <c r="E258" s="8"/>
      <c r="F258" s="8"/>
      <c r="G258" s="8"/>
      <c r="S258" s="19"/>
    </row>
    <row r="259" spans="1:26" s="25" customFormat="1" ht="21" customHeight="1" outlineLevel="1">
      <c r="A259" s="409"/>
      <c r="B259" s="590"/>
      <c r="C259" s="709" t="s">
        <v>244</v>
      </c>
      <c r="D259" s="710"/>
      <c r="E259" s="711"/>
      <c r="F259" s="665" t="s">
        <v>228</v>
      </c>
      <c r="G259" s="705" t="s">
        <v>229</v>
      </c>
      <c r="H259" s="706"/>
      <c r="I259" s="707"/>
      <c r="J259" s="705" t="s">
        <v>230</v>
      </c>
      <c r="K259" s="706"/>
      <c r="L259" s="707"/>
      <c r="M259" s="705" t="s">
        <v>231</v>
      </c>
      <c r="N259" s="706"/>
      <c r="O259" s="707"/>
      <c r="P259" s="705" t="s">
        <v>232</v>
      </c>
      <c r="Q259" s="706"/>
      <c r="R259" s="707"/>
      <c r="S259" s="705" t="s">
        <v>233</v>
      </c>
      <c r="T259" s="706"/>
      <c r="U259" s="707"/>
      <c r="V259" s="705" t="s">
        <v>234</v>
      </c>
      <c r="W259" s="706"/>
      <c r="X259" s="707"/>
      <c r="Y259" s="665" t="s">
        <v>245</v>
      </c>
      <c r="Z259" s="665" t="s">
        <v>236</v>
      </c>
    </row>
    <row r="260" spans="1:26" s="25" customFormat="1" ht="22.5" customHeight="1" outlineLevel="1" thickBot="1">
      <c r="A260" s="409"/>
      <c r="B260" s="590"/>
      <c r="C260" s="712"/>
      <c r="D260" s="713"/>
      <c r="E260" s="714"/>
      <c r="F260" s="666"/>
      <c r="G260" s="588" t="s">
        <v>237</v>
      </c>
      <c r="H260" s="205" t="s">
        <v>238</v>
      </c>
      <c r="I260" s="669" t="s">
        <v>239</v>
      </c>
      <c r="J260" s="588" t="s">
        <v>237</v>
      </c>
      <c r="K260" s="205" t="s">
        <v>238</v>
      </c>
      <c r="L260" s="669" t="s">
        <v>239</v>
      </c>
      <c r="M260" s="588" t="s">
        <v>237</v>
      </c>
      <c r="N260" s="205" t="s">
        <v>238</v>
      </c>
      <c r="O260" s="669" t="s">
        <v>239</v>
      </c>
      <c r="P260" s="588" t="s">
        <v>237</v>
      </c>
      <c r="Q260" s="205" t="s">
        <v>238</v>
      </c>
      <c r="R260" s="669" t="s">
        <v>239</v>
      </c>
      <c r="S260" s="588" t="s">
        <v>237</v>
      </c>
      <c r="T260" s="205" t="s">
        <v>238</v>
      </c>
      <c r="U260" s="669" t="s">
        <v>239</v>
      </c>
      <c r="V260" s="588" t="s">
        <v>237</v>
      </c>
      <c r="W260" s="205" t="s">
        <v>238</v>
      </c>
      <c r="X260" s="669" t="s">
        <v>239</v>
      </c>
      <c r="Y260" s="666"/>
      <c r="Z260" s="666"/>
    </row>
    <row r="261" spans="1:26" s="25" customFormat="1" ht="20.25" customHeight="1" outlineLevel="1" thickBot="1">
      <c r="A261" s="409"/>
      <c r="B261" s="590"/>
      <c r="C261" s="712"/>
      <c r="D261" s="713"/>
      <c r="E261" s="714"/>
      <c r="F261" s="704"/>
      <c r="G261" s="290" t="s">
        <v>240</v>
      </c>
      <c r="H261" s="290" t="s">
        <v>240</v>
      </c>
      <c r="I261" s="666"/>
      <c r="J261" s="290" t="s">
        <v>240</v>
      </c>
      <c r="K261" s="290" t="str">
        <f>IF(INDEX('Reference Data'!$G$5:$G$18,MATCH('Reference Data'!$C$4,'Reference Data'!$F$5:$F$21,0),1)&gt;=K$22,"Actual","Forecast")</f>
        <v>Actual</v>
      </c>
      <c r="L261" s="666"/>
      <c r="M261" s="290" t="str">
        <f>IF(INDEX('Reference Data'!$G$5:$G$18,MATCH('Reference Data'!$C$4,'Reference Data'!$F$5:$F$21,0),1)&gt;=M$22,"Actual","Forecast")</f>
        <v>Actual</v>
      </c>
      <c r="N261" s="290" t="str">
        <f>IF(INDEX('Reference Data'!$G$5:$G$18,MATCH('Reference Data'!$C$4,'Reference Data'!$F$5:$F$21,0),1)&gt;=N$22,"Actual","Forecast")</f>
        <v>Actual</v>
      </c>
      <c r="O261" s="666"/>
      <c r="P261" s="290" t="str">
        <f>IF(INDEX('Reference Data'!$G$5:$G$18,MATCH('Reference Data'!$C$4,'Reference Data'!$F$5:$F$21,0),1)&gt;=P$22,"Actual","Forecast")</f>
        <v>Actual</v>
      </c>
      <c r="Q261" s="290" t="str">
        <f>IF(INDEX('Reference Data'!$G$5:$G$18,MATCH('Reference Data'!$C$4,'Reference Data'!$F$5:$F$21,0),1)&gt;=Q$22,"Actual","Forecast")</f>
        <v>Actual</v>
      </c>
      <c r="R261" s="666"/>
      <c r="S261" s="290" t="str">
        <f>IF(INDEX('Reference Data'!$G$5:$G$18,MATCH('Reference Data'!$C$4,'Reference Data'!$F$5:$F$21,0),1)&gt;=S$22,"Actual","Forecast")</f>
        <v>Actual</v>
      </c>
      <c r="T261" s="290" t="str">
        <f>IF(INDEX('Reference Data'!$G$5:$G$18,MATCH('Reference Data'!$C$4,'Reference Data'!$F$5:$F$21,0),1)&gt;=T$22,"Actual","Forecast")</f>
        <v>Forecast</v>
      </c>
      <c r="U261" s="666"/>
      <c r="V261" s="290" t="str">
        <f>IF(INDEX('Reference Data'!$G$5:$G$18,MATCH('Reference Data'!$C$4,'Reference Data'!$F$5:$F$21,0),1)&gt;=V$22,"Actual","Forecast")</f>
        <v>Forecast</v>
      </c>
      <c r="W261" s="290" t="str">
        <f>IF(INDEX('Reference Data'!$G$5:$G$18,MATCH('Reference Data'!$C$4,'Reference Data'!$F$5:$F$21,0),1)&gt;=W$22,"Actual","Forecast")</f>
        <v>Forecast</v>
      </c>
      <c r="X261" s="666"/>
      <c r="Y261" s="666"/>
      <c r="Z261" s="666"/>
    </row>
    <row r="262" spans="1:26" ht="14.85" customHeight="1" outlineLevel="1">
      <c r="A262" s="409"/>
      <c r="B262" s="77"/>
      <c r="C262" s="682" t="s">
        <v>246</v>
      </c>
      <c r="D262" s="683"/>
      <c r="E262" s="684"/>
      <c r="F262" s="415"/>
      <c r="G262" s="381"/>
      <c r="H262" s="381"/>
      <c r="I262" s="371">
        <f>SUM(G262:H262)</f>
        <v>0</v>
      </c>
      <c r="J262" s="381"/>
      <c r="K262" s="381"/>
      <c r="L262" s="371">
        <f>SUM(J262:K262)</f>
        <v>0</v>
      </c>
      <c r="M262" s="381"/>
      <c r="N262" s="381"/>
      <c r="O262" s="371">
        <f>SUM(M262:N262)</f>
        <v>0</v>
      </c>
      <c r="P262" s="381"/>
      <c r="Q262" s="384"/>
      <c r="R262" s="371">
        <f>SUM(P262:Q262)</f>
        <v>0</v>
      </c>
      <c r="S262" s="381"/>
      <c r="T262" s="381"/>
      <c r="U262" s="371">
        <f>SUM(S262:T262)</f>
        <v>0</v>
      </c>
      <c r="V262" s="381"/>
      <c r="W262" s="381"/>
      <c r="X262" s="371">
        <f>SUM(V262:W262)</f>
        <v>0</v>
      </c>
      <c r="Y262" s="415"/>
      <c r="Z262" s="410">
        <f>SUM(O262,L262,I262,F262)+R262+U262+X262+Y262</f>
        <v>0</v>
      </c>
    </row>
    <row r="263" spans="1:26" ht="15.75" customHeight="1" outlineLevel="1">
      <c r="A263" s="409"/>
      <c r="B263" s="77"/>
      <c r="C263" s="685" t="s">
        <v>247</v>
      </c>
      <c r="D263" s="686"/>
      <c r="E263" s="687"/>
      <c r="F263" s="416"/>
      <c r="G263" s="382"/>
      <c r="H263" s="382"/>
      <c r="I263" s="372">
        <f>SUM(G263:H263)</f>
        <v>0</v>
      </c>
      <c r="J263" s="382"/>
      <c r="K263" s="382"/>
      <c r="L263" s="372">
        <f>SUM(J263:K263)</f>
        <v>0</v>
      </c>
      <c r="M263" s="382"/>
      <c r="N263" s="382"/>
      <c r="O263" s="372">
        <f>SUM(M263:N263)</f>
        <v>0</v>
      </c>
      <c r="P263" s="382"/>
      <c r="Q263" s="385"/>
      <c r="R263" s="372">
        <f>SUM(P263:Q263)</f>
        <v>0</v>
      </c>
      <c r="S263" s="382"/>
      <c r="T263" s="382"/>
      <c r="U263" s="372">
        <f>SUM(S263:T263)</f>
        <v>0</v>
      </c>
      <c r="V263" s="382"/>
      <c r="W263" s="382"/>
      <c r="X263" s="372">
        <f>SUM(V263:W263)</f>
        <v>0</v>
      </c>
      <c r="Y263" s="416"/>
      <c r="Z263" s="375">
        <f>SUM(O263,L263,I263,F263)+R263+U263+X263+Y263</f>
        <v>0</v>
      </c>
    </row>
    <row r="264" spans="1:26" ht="15.75" customHeight="1" outlineLevel="1">
      <c r="A264" s="409"/>
      <c r="B264" s="590"/>
      <c r="C264" s="688" t="s">
        <v>248</v>
      </c>
      <c r="D264" s="689"/>
      <c r="E264" s="690"/>
      <c r="F264" s="416"/>
      <c r="G264" s="382"/>
      <c r="H264" s="382"/>
      <c r="I264" s="372">
        <f>SUM(G264:H264)</f>
        <v>0</v>
      </c>
      <c r="J264" s="382"/>
      <c r="K264" s="382"/>
      <c r="L264" s="372">
        <f>SUM(J264:K264)</f>
        <v>0</v>
      </c>
      <c r="M264" s="382"/>
      <c r="N264" s="382"/>
      <c r="O264" s="372">
        <f>SUM(M264:N264)</f>
        <v>0</v>
      </c>
      <c r="P264" s="382"/>
      <c r="Q264" s="385"/>
      <c r="R264" s="372">
        <f>SUM(P264:Q264)</f>
        <v>0</v>
      </c>
      <c r="S264" s="382"/>
      <c r="T264" s="382"/>
      <c r="U264" s="372">
        <f>SUM(S264:T264)</f>
        <v>0</v>
      </c>
      <c r="V264" s="382"/>
      <c r="W264" s="382"/>
      <c r="X264" s="372">
        <f>SUM(V264:W264)</f>
        <v>0</v>
      </c>
      <c r="Y264" s="416"/>
      <c r="Z264" s="375">
        <f>SUM(O264,L264,I264,F264)+R264+U264+X264+Y264</f>
        <v>0</v>
      </c>
    </row>
    <row r="265" spans="1:26" ht="15.75" customHeight="1" outlineLevel="1">
      <c r="A265" s="409"/>
      <c r="B265" s="590"/>
      <c r="C265" s="691" t="s">
        <v>249</v>
      </c>
      <c r="D265" s="692"/>
      <c r="E265" s="693"/>
      <c r="F265" s="383">
        <f t="shared" ref="F265:Z265" si="38">F262+F263</f>
        <v>0</v>
      </c>
      <c r="G265" s="383">
        <f t="shared" si="38"/>
        <v>0</v>
      </c>
      <c r="H265" s="383">
        <f t="shared" si="38"/>
        <v>0</v>
      </c>
      <c r="I265" s="383">
        <f t="shared" si="38"/>
        <v>0</v>
      </c>
      <c r="J265" s="383">
        <f t="shared" si="38"/>
        <v>0</v>
      </c>
      <c r="K265" s="383">
        <f t="shared" si="38"/>
        <v>0</v>
      </c>
      <c r="L265" s="383">
        <f t="shared" si="38"/>
        <v>0</v>
      </c>
      <c r="M265" s="383">
        <f t="shared" si="38"/>
        <v>0</v>
      </c>
      <c r="N265" s="383">
        <f t="shared" si="38"/>
        <v>0</v>
      </c>
      <c r="O265" s="383">
        <f t="shared" si="38"/>
        <v>0</v>
      </c>
      <c r="P265" s="383">
        <f t="shared" si="38"/>
        <v>0</v>
      </c>
      <c r="Q265" s="386">
        <f t="shared" si="38"/>
        <v>0</v>
      </c>
      <c r="R265" s="383">
        <f t="shared" si="38"/>
        <v>0</v>
      </c>
      <c r="S265" s="383">
        <f t="shared" si="38"/>
        <v>0</v>
      </c>
      <c r="T265" s="383">
        <f t="shared" si="38"/>
        <v>0</v>
      </c>
      <c r="U265" s="383">
        <f t="shared" si="38"/>
        <v>0</v>
      </c>
      <c r="V265" s="383">
        <f t="shared" si="38"/>
        <v>0</v>
      </c>
      <c r="W265" s="383">
        <f t="shared" si="38"/>
        <v>0</v>
      </c>
      <c r="X265" s="383">
        <f t="shared" si="38"/>
        <v>0</v>
      </c>
      <c r="Y265" s="383">
        <f t="shared" si="38"/>
        <v>0</v>
      </c>
      <c r="Z265" s="375">
        <f t="shared" si="38"/>
        <v>0</v>
      </c>
    </row>
    <row r="266" spans="1:26" ht="15.75" customHeight="1" outlineLevel="1">
      <c r="A266" s="409"/>
      <c r="B266" s="590"/>
      <c r="C266" s="694" t="s">
        <v>250</v>
      </c>
      <c r="D266" s="695"/>
      <c r="E266" s="696"/>
      <c r="F266" s="416"/>
      <c r="G266" s="382"/>
      <c r="H266" s="382"/>
      <c r="I266" s="372">
        <f>SUM(G266:H266)</f>
        <v>0</v>
      </c>
      <c r="J266" s="382"/>
      <c r="K266" s="382"/>
      <c r="L266" s="372">
        <f>SUM(J266:K266)</f>
        <v>0</v>
      </c>
      <c r="M266" s="382"/>
      <c r="N266" s="382"/>
      <c r="O266" s="372">
        <f>SUM(M266:N266)</f>
        <v>0</v>
      </c>
      <c r="P266" s="382"/>
      <c r="Q266" s="385"/>
      <c r="R266" s="372">
        <f>SUM(P266:Q266)</f>
        <v>0</v>
      </c>
      <c r="S266" s="382"/>
      <c r="T266" s="382"/>
      <c r="U266" s="372">
        <f>SUM(S266:T266)</f>
        <v>0</v>
      </c>
      <c r="V266" s="382"/>
      <c r="W266" s="382"/>
      <c r="X266" s="372">
        <f>SUM(V266:W266)</f>
        <v>0</v>
      </c>
      <c r="Y266" s="416"/>
      <c r="Z266" s="375">
        <f>SUM(O266,L266,I266,F266)+R266+U266+X266+Y266</f>
        <v>0</v>
      </c>
    </row>
    <row r="267" spans="1:26" ht="15.75" customHeight="1" outlineLevel="1">
      <c r="A267" s="409"/>
      <c r="B267" s="590"/>
      <c r="C267" s="688" t="s">
        <v>251</v>
      </c>
      <c r="D267" s="689"/>
      <c r="E267" s="690"/>
      <c r="F267" s="416"/>
      <c r="G267" s="382"/>
      <c r="H267" s="382"/>
      <c r="I267" s="372">
        <f>SUM(G267:H267)</f>
        <v>0</v>
      </c>
      <c r="J267" s="382"/>
      <c r="K267" s="382"/>
      <c r="L267" s="372">
        <f>SUM(J267:K267)</f>
        <v>0</v>
      </c>
      <c r="M267" s="382"/>
      <c r="N267" s="382"/>
      <c r="O267" s="372">
        <f>SUM(M267:N267)</f>
        <v>0</v>
      </c>
      <c r="P267" s="382"/>
      <c r="Q267" s="385"/>
      <c r="R267" s="372">
        <f>SUM(P267:Q267)</f>
        <v>0</v>
      </c>
      <c r="S267" s="382"/>
      <c r="T267" s="382"/>
      <c r="U267" s="372">
        <f>SUM(S267:T267)</f>
        <v>0</v>
      </c>
      <c r="V267" s="382"/>
      <c r="W267" s="382"/>
      <c r="X267" s="372">
        <f>SUM(V267:W267)</f>
        <v>0</v>
      </c>
      <c r="Y267" s="416"/>
      <c r="Z267" s="375">
        <f>SUM(O267,L267,I267,F267)+R267+U267+X267+Y267</f>
        <v>0</v>
      </c>
    </row>
    <row r="268" spans="1:26" ht="15.75" customHeight="1" outlineLevel="1" thickBot="1">
      <c r="A268" s="409"/>
      <c r="B268" s="590"/>
      <c r="C268" s="697" t="s">
        <v>252</v>
      </c>
      <c r="D268" s="698"/>
      <c r="E268" s="699"/>
      <c r="F268" s="387">
        <f t="shared" ref="F268:Y268" si="39">F266</f>
        <v>0</v>
      </c>
      <c r="G268" s="387">
        <f t="shared" si="39"/>
        <v>0</v>
      </c>
      <c r="H268" s="387">
        <f t="shared" si="39"/>
        <v>0</v>
      </c>
      <c r="I268" s="387">
        <f t="shared" si="39"/>
        <v>0</v>
      </c>
      <c r="J268" s="387">
        <f t="shared" si="39"/>
        <v>0</v>
      </c>
      <c r="K268" s="387">
        <f t="shared" si="39"/>
        <v>0</v>
      </c>
      <c r="L268" s="387">
        <f t="shared" si="39"/>
        <v>0</v>
      </c>
      <c r="M268" s="387">
        <f t="shared" si="39"/>
        <v>0</v>
      </c>
      <c r="N268" s="387">
        <f t="shared" si="39"/>
        <v>0</v>
      </c>
      <c r="O268" s="387">
        <f t="shared" si="39"/>
        <v>0</v>
      </c>
      <c r="P268" s="387">
        <f t="shared" si="39"/>
        <v>0</v>
      </c>
      <c r="Q268" s="388">
        <f t="shared" si="39"/>
        <v>0</v>
      </c>
      <c r="R268" s="387">
        <f t="shared" si="39"/>
        <v>0</v>
      </c>
      <c r="S268" s="387">
        <f t="shared" si="39"/>
        <v>0</v>
      </c>
      <c r="T268" s="387">
        <f t="shared" si="39"/>
        <v>0</v>
      </c>
      <c r="U268" s="387">
        <f t="shared" si="39"/>
        <v>0</v>
      </c>
      <c r="V268" s="387">
        <f t="shared" si="39"/>
        <v>0</v>
      </c>
      <c r="W268" s="387">
        <f t="shared" si="39"/>
        <v>0</v>
      </c>
      <c r="X268" s="387">
        <f t="shared" si="39"/>
        <v>0</v>
      </c>
      <c r="Y268" s="387">
        <f t="shared" si="39"/>
        <v>0</v>
      </c>
      <c r="Z268" s="378">
        <f>SUM(O268,L268,I268,F268)+R268+U268+X268+Y268</f>
        <v>0</v>
      </c>
    </row>
    <row r="269" spans="1:26" ht="16.5" outlineLevel="1" thickBot="1">
      <c r="A269" s="409"/>
      <c r="B269" s="590"/>
      <c r="C269" s="670" t="s">
        <v>236</v>
      </c>
      <c r="D269" s="671"/>
      <c r="E269" s="700"/>
      <c r="F269" s="379">
        <f t="shared" ref="F269:Y269" si="40">F265+F268</f>
        <v>0</v>
      </c>
      <c r="G269" s="379">
        <f t="shared" si="40"/>
        <v>0</v>
      </c>
      <c r="H269" s="379">
        <f t="shared" si="40"/>
        <v>0</v>
      </c>
      <c r="I269" s="379">
        <f t="shared" si="40"/>
        <v>0</v>
      </c>
      <c r="J269" s="379">
        <f t="shared" si="40"/>
        <v>0</v>
      </c>
      <c r="K269" s="379">
        <f t="shared" si="40"/>
        <v>0</v>
      </c>
      <c r="L269" s="379">
        <f t="shared" si="40"/>
        <v>0</v>
      </c>
      <c r="M269" s="379">
        <f t="shared" si="40"/>
        <v>0</v>
      </c>
      <c r="N269" s="379">
        <f t="shared" si="40"/>
        <v>0</v>
      </c>
      <c r="O269" s="379">
        <f t="shared" si="40"/>
        <v>0</v>
      </c>
      <c r="P269" s="379">
        <f t="shared" si="40"/>
        <v>0</v>
      </c>
      <c r="Q269" s="389">
        <f t="shared" si="40"/>
        <v>0</v>
      </c>
      <c r="R269" s="379">
        <f t="shared" si="40"/>
        <v>0</v>
      </c>
      <c r="S269" s="379">
        <f t="shared" si="40"/>
        <v>0</v>
      </c>
      <c r="T269" s="379">
        <f t="shared" si="40"/>
        <v>0</v>
      </c>
      <c r="U269" s="379">
        <f t="shared" si="40"/>
        <v>0</v>
      </c>
      <c r="V269" s="379">
        <f t="shared" si="40"/>
        <v>0</v>
      </c>
      <c r="W269" s="379">
        <f t="shared" si="40"/>
        <v>0</v>
      </c>
      <c r="X269" s="379">
        <f t="shared" si="40"/>
        <v>0</v>
      </c>
      <c r="Y269" s="379">
        <f t="shared" si="40"/>
        <v>0</v>
      </c>
      <c r="Z269" s="322">
        <f>SUM(O269,L269,I269,F269)+R269+U269+X269+Y269</f>
        <v>0</v>
      </c>
    </row>
    <row r="270" spans="1:26" ht="15.75" customHeight="1" outlineLevel="1" thickBot="1">
      <c r="C270" s="22"/>
      <c r="D270" s="22"/>
      <c r="E270" s="22"/>
      <c r="F270" s="24"/>
      <c r="G270" s="23"/>
      <c r="H270" s="23"/>
      <c r="I270" s="27"/>
      <c r="J270" s="23"/>
      <c r="K270" s="23"/>
      <c r="L270" s="24"/>
      <c r="M270" s="23"/>
      <c r="N270" s="23"/>
    </row>
    <row r="271" spans="1:26" ht="21.6" customHeight="1" outlineLevel="1">
      <c r="A271" s="409"/>
      <c r="B271" s="40"/>
      <c r="C271" s="701" t="s">
        <v>253</v>
      </c>
      <c r="D271" s="702"/>
      <c r="E271" s="703"/>
      <c r="F271" s="665" t="s">
        <v>228</v>
      </c>
      <c r="G271" s="705" t="str">
        <f>G259</f>
        <v>Financial Year 2020/21 (£s)</v>
      </c>
      <c r="H271" s="706"/>
      <c r="I271" s="707"/>
      <c r="J271" s="705" t="str">
        <f>J259</f>
        <v>Financial Year 2021/22 (£s)</v>
      </c>
      <c r="K271" s="706"/>
      <c r="L271" s="707"/>
      <c r="M271" s="705" t="str">
        <f>M259</f>
        <v>Financial Year 2022/23 (£s)</v>
      </c>
      <c r="N271" s="706"/>
      <c r="O271" s="707"/>
      <c r="P271" s="705" t="str">
        <f>P259</f>
        <v>Financial Year 2023/24 (£s)</v>
      </c>
      <c r="Q271" s="706"/>
      <c r="R271" s="707"/>
      <c r="S271" s="705" t="str">
        <f>S259</f>
        <v>Financial Year 2024/25 (£s)</v>
      </c>
      <c r="T271" s="706"/>
      <c r="U271" s="708"/>
      <c r="V271" s="705" t="str">
        <f>V259</f>
        <v>Financial Year 2025/26 (£s)</v>
      </c>
      <c r="W271" s="706"/>
      <c r="X271" s="707"/>
      <c r="Y271" s="665" t="s">
        <v>245</v>
      </c>
      <c r="Z271" s="665" t="s">
        <v>236</v>
      </c>
    </row>
    <row r="272" spans="1:26" ht="22.5" customHeight="1" outlineLevel="1">
      <c r="A272" s="409"/>
      <c r="B272" s="40"/>
      <c r="C272" s="667" t="s">
        <v>254</v>
      </c>
      <c r="D272" s="667" t="s">
        <v>261</v>
      </c>
      <c r="E272" s="667" t="s">
        <v>256</v>
      </c>
      <c r="F272" s="666"/>
      <c r="G272" s="588" t="s">
        <v>237</v>
      </c>
      <c r="H272" s="205" t="s">
        <v>238</v>
      </c>
      <c r="I272" s="669" t="s">
        <v>239</v>
      </c>
      <c r="J272" s="588" t="s">
        <v>237</v>
      </c>
      <c r="K272" s="205" t="s">
        <v>238</v>
      </c>
      <c r="L272" s="669" t="s">
        <v>239</v>
      </c>
      <c r="M272" s="588" t="s">
        <v>237</v>
      </c>
      <c r="N272" s="205" t="s">
        <v>238</v>
      </c>
      <c r="O272" s="669" t="s">
        <v>239</v>
      </c>
      <c r="P272" s="588" t="s">
        <v>237</v>
      </c>
      <c r="Q272" s="205" t="s">
        <v>238</v>
      </c>
      <c r="R272" s="669" t="s">
        <v>239</v>
      </c>
      <c r="S272" s="588" t="s">
        <v>237</v>
      </c>
      <c r="T272" s="205" t="s">
        <v>238</v>
      </c>
      <c r="U272" s="669" t="s">
        <v>239</v>
      </c>
      <c r="V272" s="588" t="s">
        <v>237</v>
      </c>
      <c r="W272" s="205" t="s">
        <v>238</v>
      </c>
      <c r="X272" s="669" t="s">
        <v>239</v>
      </c>
      <c r="Y272" s="666"/>
      <c r="Z272" s="666"/>
    </row>
    <row r="273" spans="1:26" ht="22.5" customHeight="1" outlineLevel="1">
      <c r="A273" s="409"/>
      <c r="B273" s="40"/>
      <c r="C273" s="668"/>
      <c r="D273" s="668"/>
      <c r="E273" s="668"/>
      <c r="F273" s="704"/>
      <c r="G273" s="290" t="s">
        <v>240</v>
      </c>
      <c r="H273" s="290" t="s">
        <v>240</v>
      </c>
      <c r="I273" s="666"/>
      <c r="J273" s="290" t="s">
        <v>240</v>
      </c>
      <c r="K273" s="290" t="str">
        <f>IF(INDEX('Reference Data'!$G$5:$G$18,MATCH('Reference Data'!$C$4,'Reference Data'!$F$5:$F$21,0),1)&gt;=K$22,"Actual","Forecast")</f>
        <v>Actual</v>
      </c>
      <c r="L273" s="666"/>
      <c r="M273" s="290" t="str">
        <f>IF(INDEX('Reference Data'!$G$5:$G$18,MATCH('Reference Data'!$C$4,'Reference Data'!$F$5:$F$21,0),1)&gt;=M$22,"Actual","Forecast")</f>
        <v>Actual</v>
      </c>
      <c r="N273" s="290" t="str">
        <f>IF(INDEX('Reference Data'!$G$5:$G$18,MATCH('Reference Data'!$C$4,'Reference Data'!$F$5:$F$21,0),1)&gt;=N$22,"Actual","Forecast")</f>
        <v>Actual</v>
      </c>
      <c r="O273" s="666"/>
      <c r="P273" s="290" t="str">
        <f>IF(INDEX('Reference Data'!$G$5:$G$18,MATCH('Reference Data'!$C$4,'Reference Data'!$F$5:$F$21,0),1)&gt;=P$22,"Actual","Forecast")</f>
        <v>Actual</v>
      </c>
      <c r="Q273" s="290" t="str">
        <f>IF(INDEX('Reference Data'!$G$5:$G$18,MATCH('Reference Data'!$C$4,'Reference Data'!$F$5:$F$21,0),1)&gt;=Q$22,"Actual","Forecast")</f>
        <v>Actual</v>
      </c>
      <c r="R273" s="666"/>
      <c r="S273" s="290" t="str">
        <f>IF(INDEX('Reference Data'!$G$5:$G$18,MATCH('Reference Data'!$C$4,'Reference Data'!$F$5:$F$21,0),1)&gt;=S$22,"Actual","Forecast")</f>
        <v>Actual</v>
      </c>
      <c r="T273" s="290" t="str">
        <f>IF(INDEX('Reference Data'!$G$5:$G$18,MATCH('Reference Data'!$C$4,'Reference Data'!$F$5:$F$21,0),1)&gt;=T$22,"Actual","Forecast")</f>
        <v>Forecast</v>
      </c>
      <c r="U273" s="666"/>
      <c r="V273" s="290" t="str">
        <f>IF(INDEX('Reference Data'!$G$5:$G$18,MATCH('Reference Data'!$C$4,'Reference Data'!$F$5:$F$21,0),1)&gt;=V$22,"Actual","Forecast")</f>
        <v>Forecast</v>
      </c>
      <c r="W273" s="290" t="str">
        <f>IF(INDEX('Reference Data'!$G$5:$G$18,MATCH('Reference Data'!$C$4,'Reference Data'!$F$5:$F$21,0),1)&gt;=W$22,"Actual","Forecast")</f>
        <v>Forecast</v>
      </c>
      <c r="X273" s="666"/>
      <c r="Y273" s="666"/>
      <c r="Z273" s="666"/>
    </row>
    <row r="274" spans="1:26" ht="15.75" outlineLevel="1">
      <c r="A274" s="409"/>
      <c r="B274" s="40"/>
      <c r="C274" s="390"/>
      <c r="D274" s="390"/>
      <c r="E274" s="391"/>
      <c r="F274" s="398"/>
      <c r="G274" s="393"/>
      <c r="H274" s="393"/>
      <c r="I274" s="310">
        <f>SUM(G274:H274)</f>
        <v>0</v>
      </c>
      <c r="J274" s="393"/>
      <c r="K274" s="393"/>
      <c r="L274" s="310">
        <f>SUM(J274:K274)</f>
        <v>0</v>
      </c>
      <c r="M274" s="393"/>
      <c r="N274" s="393"/>
      <c r="O274" s="310">
        <f>SUM(M274:N274)</f>
        <v>0</v>
      </c>
      <c r="P274" s="393"/>
      <c r="Q274" s="396"/>
      <c r="R274" s="310">
        <f>SUM(P274:Q274)</f>
        <v>0</v>
      </c>
      <c r="S274" s="393"/>
      <c r="T274" s="393"/>
      <c r="U274" s="310">
        <f>SUM(S274:T274)</f>
        <v>0</v>
      </c>
      <c r="V274" s="393"/>
      <c r="W274" s="393"/>
      <c r="X274" s="310">
        <f>SUM(V274:W274)</f>
        <v>0</v>
      </c>
      <c r="Y274" s="398"/>
      <c r="Z274" s="411">
        <f>SUM(O274,L274,I274,F274,R274,U274,X274,Y274)</f>
        <v>0</v>
      </c>
    </row>
    <row r="275" spans="1:26" ht="15.75" outlineLevel="1">
      <c r="A275" s="409"/>
      <c r="B275" s="40"/>
      <c r="C275" s="311"/>
      <c r="D275" s="311"/>
      <c r="E275" s="392"/>
      <c r="F275" s="399"/>
      <c r="G275" s="394"/>
      <c r="H275" s="394"/>
      <c r="I275" s="395">
        <f>SUM(G275:H275)</f>
        <v>0</v>
      </c>
      <c r="J275" s="394"/>
      <c r="K275" s="394"/>
      <c r="L275" s="395">
        <f>SUM(J275:K275)</f>
        <v>0</v>
      </c>
      <c r="M275" s="394"/>
      <c r="N275" s="394"/>
      <c r="O275" s="395">
        <f>SUM(M275:N275)</f>
        <v>0</v>
      </c>
      <c r="P275" s="394"/>
      <c r="Q275" s="397"/>
      <c r="R275" s="395">
        <f>SUM(P275:Q275)</f>
        <v>0</v>
      </c>
      <c r="S275" s="394"/>
      <c r="T275" s="394"/>
      <c r="U275" s="395">
        <f>SUM(S275:T275)</f>
        <v>0</v>
      </c>
      <c r="V275" s="394"/>
      <c r="W275" s="394"/>
      <c r="X275" s="395">
        <f>SUM(V275:W275)</f>
        <v>0</v>
      </c>
      <c r="Y275" s="399"/>
      <c r="Z275" s="406">
        <f>SUM(O275,L275,I275,F275,R275,U275,X275,Y275)</f>
        <v>0</v>
      </c>
    </row>
    <row r="276" spans="1:26" ht="15.75" outlineLevel="1">
      <c r="A276" s="409"/>
      <c r="B276" s="40"/>
      <c r="C276" s="311"/>
      <c r="D276" s="311"/>
      <c r="E276" s="392"/>
      <c r="F276" s="399"/>
      <c r="G276" s="394"/>
      <c r="H276" s="394"/>
      <c r="I276" s="395">
        <f>SUM(G276:H276)</f>
        <v>0</v>
      </c>
      <c r="J276" s="394"/>
      <c r="K276" s="394"/>
      <c r="L276" s="395">
        <f>SUM(J276:K276)</f>
        <v>0</v>
      </c>
      <c r="M276" s="394"/>
      <c r="N276" s="394"/>
      <c r="O276" s="395">
        <f>SUM(M276:N276)</f>
        <v>0</v>
      </c>
      <c r="P276" s="394"/>
      <c r="Q276" s="397"/>
      <c r="R276" s="395">
        <f>SUM(P276:Q276)</f>
        <v>0</v>
      </c>
      <c r="S276" s="394"/>
      <c r="T276" s="394"/>
      <c r="U276" s="395">
        <f>SUM(S276:T276)</f>
        <v>0</v>
      </c>
      <c r="V276" s="394"/>
      <c r="W276" s="394"/>
      <c r="X276" s="395">
        <f>SUM(V276:W276)</f>
        <v>0</v>
      </c>
      <c r="Y276" s="399"/>
      <c r="Z276" s="406">
        <f>SUM(O276,L276,I276,F276,R276,U276,X276,Y276)</f>
        <v>0</v>
      </c>
    </row>
    <row r="277" spans="1:26" ht="15.75" outlineLevel="1">
      <c r="A277" s="409"/>
      <c r="B277" s="40"/>
      <c r="C277" s="311"/>
      <c r="D277" s="311"/>
      <c r="E277" s="392"/>
      <c r="F277" s="399"/>
      <c r="G277" s="394"/>
      <c r="H277" s="394"/>
      <c r="I277" s="395">
        <f>SUM(G277:H277)</f>
        <v>0</v>
      </c>
      <c r="J277" s="394"/>
      <c r="K277" s="394"/>
      <c r="L277" s="395">
        <f>SUM(J277:K277)</f>
        <v>0</v>
      </c>
      <c r="M277" s="394"/>
      <c r="N277" s="394"/>
      <c r="O277" s="395">
        <f>SUM(M277:N277)</f>
        <v>0</v>
      </c>
      <c r="P277" s="394"/>
      <c r="Q277" s="397"/>
      <c r="R277" s="395">
        <f>SUM(P277:Q277)</f>
        <v>0</v>
      </c>
      <c r="S277" s="394"/>
      <c r="T277" s="394"/>
      <c r="U277" s="395">
        <f>SUM(S277:T277)</f>
        <v>0</v>
      </c>
      <c r="V277" s="394"/>
      <c r="W277" s="394"/>
      <c r="X277" s="395">
        <f>SUM(V277:W277)</f>
        <v>0</v>
      </c>
      <c r="Y277" s="399"/>
      <c r="Z277" s="406">
        <f>SUM(O277,L277,I277,F277,R277,U277,X277,Y277)</f>
        <v>0</v>
      </c>
    </row>
    <row r="278" spans="1:26" ht="16.5" outlineLevel="1" thickBot="1">
      <c r="A278" s="409"/>
      <c r="B278" s="40"/>
      <c r="C278" s="400"/>
      <c r="D278" s="400"/>
      <c r="E278" s="401"/>
      <c r="F278" s="405"/>
      <c r="G278" s="402"/>
      <c r="H278" s="402"/>
      <c r="I278" s="403">
        <f>SUM(G278:H278)</f>
        <v>0</v>
      </c>
      <c r="J278" s="402"/>
      <c r="K278" s="402"/>
      <c r="L278" s="403">
        <f>SUM(J278:K278)</f>
        <v>0</v>
      </c>
      <c r="M278" s="402"/>
      <c r="N278" s="402"/>
      <c r="O278" s="403">
        <f>SUM(M278:N278)</f>
        <v>0</v>
      </c>
      <c r="P278" s="402"/>
      <c r="Q278" s="404"/>
      <c r="R278" s="403">
        <f>SUM(P278:Q278)</f>
        <v>0</v>
      </c>
      <c r="S278" s="402"/>
      <c r="T278" s="402"/>
      <c r="U278" s="403">
        <f>SUM(S278:T278)</f>
        <v>0</v>
      </c>
      <c r="V278" s="402"/>
      <c r="W278" s="402"/>
      <c r="X278" s="403">
        <f>SUM(V278:W278)</f>
        <v>0</v>
      </c>
      <c r="Y278" s="405"/>
      <c r="Z278" s="412">
        <f>SUM(O278,L278,I278,F278,R278,U278,X278,Y278)</f>
        <v>0</v>
      </c>
    </row>
    <row r="279" spans="1:26" ht="16.5" outlineLevel="1" thickBot="1">
      <c r="A279" s="409"/>
      <c r="B279" s="590"/>
      <c r="C279" s="670" t="s">
        <v>257</v>
      </c>
      <c r="D279" s="671"/>
      <c r="E279" s="672"/>
      <c r="F279" s="312">
        <f t="shared" ref="F279:Z279" si="41">SUM(F274:F278)</f>
        <v>0</v>
      </c>
      <c r="G279" s="312">
        <f t="shared" si="41"/>
        <v>0</v>
      </c>
      <c r="H279" s="312">
        <f t="shared" si="41"/>
        <v>0</v>
      </c>
      <c r="I279" s="312">
        <f t="shared" si="41"/>
        <v>0</v>
      </c>
      <c r="J279" s="312">
        <f t="shared" si="41"/>
        <v>0</v>
      </c>
      <c r="K279" s="312">
        <f t="shared" si="41"/>
        <v>0</v>
      </c>
      <c r="L279" s="312">
        <f t="shared" si="41"/>
        <v>0</v>
      </c>
      <c r="M279" s="312">
        <f t="shared" si="41"/>
        <v>0</v>
      </c>
      <c r="N279" s="312">
        <f t="shared" si="41"/>
        <v>0</v>
      </c>
      <c r="O279" s="312">
        <f t="shared" si="41"/>
        <v>0</v>
      </c>
      <c r="P279" s="312">
        <f t="shared" si="41"/>
        <v>0</v>
      </c>
      <c r="Q279" s="312">
        <f t="shared" si="41"/>
        <v>0</v>
      </c>
      <c r="R279" s="312">
        <f t="shared" si="41"/>
        <v>0</v>
      </c>
      <c r="S279" s="312">
        <f t="shared" si="41"/>
        <v>0</v>
      </c>
      <c r="T279" s="312">
        <f t="shared" si="41"/>
        <v>0</v>
      </c>
      <c r="U279" s="312">
        <f t="shared" si="41"/>
        <v>0</v>
      </c>
      <c r="V279" s="312">
        <f t="shared" si="41"/>
        <v>0</v>
      </c>
      <c r="W279" s="312">
        <f t="shared" si="41"/>
        <v>0</v>
      </c>
      <c r="X279" s="312">
        <f t="shared" si="41"/>
        <v>0</v>
      </c>
      <c r="Y279" s="312">
        <f t="shared" si="41"/>
        <v>0</v>
      </c>
      <c r="Z279" s="312">
        <f t="shared" si="41"/>
        <v>0</v>
      </c>
    </row>
    <row r="280" spans="1:26" ht="13.5" outlineLevel="1" thickBot="1"/>
    <row r="281" spans="1:26" ht="31.35" customHeight="1" outlineLevel="1">
      <c r="B281" s="87"/>
      <c r="C281" s="673" t="s">
        <v>258</v>
      </c>
      <c r="D281" s="674"/>
      <c r="E281" s="675"/>
      <c r="G281" s="224"/>
      <c r="H281" s="224"/>
      <c r="I281" s="224"/>
      <c r="J281" s="224"/>
      <c r="K281" s="224"/>
      <c r="L281" s="224"/>
    </row>
    <row r="282" spans="1:26" ht="86.25" customHeight="1" outlineLevel="1">
      <c r="B282" s="590"/>
      <c r="C282" s="676" t="s">
        <v>259</v>
      </c>
      <c r="D282" s="677"/>
      <c r="E282" s="678"/>
      <c r="G282" s="261"/>
      <c r="H282" s="261"/>
      <c r="I282" s="261"/>
      <c r="J282" s="261"/>
      <c r="K282" s="261"/>
      <c r="L282" s="261"/>
    </row>
    <row r="283" spans="1:26" ht="76.5" customHeight="1" outlineLevel="1" thickBot="1">
      <c r="B283" s="59"/>
      <c r="C283" s="679"/>
      <c r="D283" s="680"/>
      <c r="E283" s="681"/>
      <c r="G283" s="262"/>
      <c r="H283" s="262"/>
      <c r="I283" s="262"/>
      <c r="J283" s="262"/>
      <c r="K283" s="262"/>
      <c r="L283" s="262"/>
    </row>
    <row r="285" spans="1:26" customFormat="1" ht="85.35" customHeight="1">
      <c r="A285" s="409" t="s">
        <v>260</v>
      </c>
      <c r="B285" s="60"/>
      <c r="C285" s="715" t="str">
        <f>CONCATENATE("Project 10: ",'2 - Project Admin'!E36)</f>
        <v xml:space="preserve">Project 10: </v>
      </c>
      <c r="D285" s="716"/>
      <c r="E285" s="716"/>
      <c r="F285" s="716"/>
      <c r="G285" s="716"/>
      <c r="H285" s="716"/>
      <c r="I285" s="716"/>
      <c r="J285" s="716"/>
      <c r="K285" s="716"/>
      <c r="L285" s="716"/>
      <c r="M285" s="716"/>
      <c r="N285" s="716"/>
      <c r="O285" s="716"/>
      <c r="P285" s="716"/>
      <c r="Q285" s="716"/>
      <c r="R285" s="716"/>
      <c r="S285" s="716"/>
      <c r="T285" s="716"/>
      <c r="U285" s="716"/>
      <c r="V285" s="716"/>
      <c r="W285" s="716"/>
      <c r="X285" s="716"/>
      <c r="Y285" s="716"/>
      <c r="Z285" s="717"/>
    </row>
    <row r="286" spans="1:26" customFormat="1" ht="15" customHeight="1" thickBot="1">
      <c r="A286" s="19"/>
      <c r="B286" s="1"/>
      <c r="C286" s="6"/>
      <c r="D286" s="7"/>
      <c r="E286" s="8"/>
      <c r="F286" s="8"/>
      <c r="G286" s="8"/>
      <c r="S286" s="19"/>
    </row>
    <row r="287" spans="1:26" s="25" customFormat="1" ht="21" customHeight="1" outlineLevel="1">
      <c r="A287" s="409"/>
      <c r="B287" s="590"/>
      <c r="C287" s="709" t="s">
        <v>244</v>
      </c>
      <c r="D287" s="710"/>
      <c r="E287" s="711"/>
      <c r="F287" s="665" t="s">
        <v>228</v>
      </c>
      <c r="G287" s="705" t="s">
        <v>229</v>
      </c>
      <c r="H287" s="706"/>
      <c r="I287" s="707"/>
      <c r="J287" s="705" t="s">
        <v>230</v>
      </c>
      <c r="K287" s="706"/>
      <c r="L287" s="707"/>
      <c r="M287" s="705" t="s">
        <v>231</v>
      </c>
      <c r="N287" s="706"/>
      <c r="O287" s="707"/>
      <c r="P287" s="705" t="s">
        <v>232</v>
      </c>
      <c r="Q287" s="706"/>
      <c r="R287" s="707"/>
      <c r="S287" s="705" t="s">
        <v>233</v>
      </c>
      <c r="T287" s="706"/>
      <c r="U287" s="707"/>
      <c r="V287" s="705" t="s">
        <v>234</v>
      </c>
      <c r="W287" s="706"/>
      <c r="X287" s="707"/>
      <c r="Y287" s="665" t="s">
        <v>245</v>
      </c>
      <c r="Z287" s="665" t="s">
        <v>236</v>
      </c>
    </row>
    <row r="288" spans="1:26" s="25" customFormat="1" ht="22.5" customHeight="1" outlineLevel="1" thickBot="1">
      <c r="A288" s="409"/>
      <c r="B288" s="590"/>
      <c r="C288" s="712"/>
      <c r="D288" s="713"/>
      <c r="E288" s="714"/>
      <c r="F288" s="666"/>
      <c r="G288" s="588" t="s">
        <v>237</v>
      </c>
      <c r="H288" s="205" t="s">
        <v>238</v>
      </c>
      <c r="I288" s="669" t="s">
        <v>239</v>
      </c>
      <c r="J288" s="588" t="s">
        <v>237</v>
      </c>
      <c r="K288" s="205" t="s">
        <v>238</v>
      </c>
      <c r="L288" s="669" t="s">
        <v>239</v>
      </c>
      <c r="M288" s="588" t="s">
        <v>237</v>
      </c>
      <c r="N288" s="205" t="s">
        <v>238</v>
      </c>
      <c r="O288" s="669" t="s">
        <v>239</v>
      </c>
      <c r="P288" s="588" t="s">
        <v>237</v>
      </c>
      <c r="Q288" s="205" t="s">
        <v>238</v>
      </c>
      <c r="R288" s="669" t="s">
        <v>239</v>
      </c>
      <c r="S288" s="588" t="s">
        <v>237</v>
      </c>
      <c r="T288" s="205" t="s">
        <v>238</v>
      </c>
      <c r="U288" s="669" t="s">
        <v>239</v>
      </c>
      <c r="V288" s="588" t="s">
        <v>237</v>
      </c>
      <c r="W288" s="205" t="s">
        <v>238</v>
      </c>
      <c r="X288" s="669" t="s">
        <v>239</v>
      </c>
      <c r="Y288" s="666"/>
      <c r="Z288" s="666"/>
    </row>
    <row r="289" spans="1:26" s="25" customFormat="1" ht="20.25" customHeight="1" outlineLevel="1" thickBot="1">
      <c r="A289" s="409"/>
      <c r="B289" s="590"/>
      <c r="C289" s="712"/>
      <c r="D289" s="713"/>
      <c r="E289" s="714"/>
      <c r="F289" s="704"/>
      <c r="G289" s="290" t="s">
        <v>240</v>
      </c>
      <c r="H289" s="290" t="s">
        <v>240</v>
      </c>
      <c r="I289" s="666"/>
      <c r="J289" s="290" t="s">
        <v>240</v>
      </c>
      <c r="K289" s="290" t="str">
        <f>IF(INDEX('Reference Data'!$G$5:$G$18,MATCH('Reference Data'!$C$4,'Reference Data'!$F$5:$F$21,0),1)&gt;=K$22,"Actual","Forecast")</f>
        <v>Actual</v>
      </c>
      <c r="L289" s="666"/>
      <c r="M289" s="290" t="str">
        <f>IF(INDEX('Reference Data'!$G$5:$G$18,MATCH('Reference Data'!$C$4,'Reference Data'!$F$5:$F$21,0),1)&gt;=M$22,"Actual","Forecast")</f>
        <v>Actual</v>
      </c>
      <c r="N289" s="290" t="str">
        <f>IF(INDEX('Reference Data'!$G$5:$G$18,MATCH('Reference Data'!$C$4,'Reference Data'!$F$5:$F$21,0),1)&gt;=N$22,"Actual","Forecast")</f>
        <v>Actual</v>
      </c>
      <c r="O289" s="666"/>
      <c r="P289" s="290" t="str">
        <f>IF(INDEX('Reference Data'!$G$5:$G$18,MATCH('Reference Data'!$C$4,'Reference Data'!$F$5:$F$21,0),1)&gt;=P$22,"Actual","Forecast")</f>
        <v>Actual</v>
      </c>
      <c r="Q289" s="290" t="str">
        <f>IF(INDEX('Reference Data'!$G$5:$G$18,MATCH('Reference Data'!$C$4,'Reference Data'!$F$5:$F$21,0),1)&gt;=Q$22,"Actual","Forecast")</f>
        <v>Actual</v>
      </c>
      <c r="R289" s="666"/>
      <c r="S289" s="290" t="str">
        <f>IF(INDEX('Reference Data'!$G$5:$G$18,MATCH('Reference Data'!$C$4,'Reference Data'!$F$5:$F$21,0),1)&gt;=S$22,"Actual","Forecast")</f>
        <v>Actual</v>
      </c>
      <c r="T289" s="290" t="str">
        <f>IF(INDEX('Reference Data'!$G$5:$G$18,MATCH('Reference Data'!$C$4,'Reference Data'!$F$5:$F$21,0),1)&gt;=T$22,"Actual","Forecast")</f>
        <v>Forecast</v>
      </c>
      <c r="U289" s="666"/>
      <c r="V289" s="290" t="str">
        <f>IF(INDEX('Reference Data'!$G$5:$G$18,MATCH('Reference Data'!$C$4,'Reference Data'!$F$5:$F$21,0),1)&gt;=V$22,"Actual","Forecast")</f>
        <v>Forecast</v>
      </c>
      <c r="W289" s="290" t="str">
        <f>IF(INDEX('Reference Data'!$G$5:$G$18,MATCH('Reference Data'!$C$4,'Reference Data'!$F$5:$F$21,0),1)&gt;=W$22,"Actual","Forecast")</f>
        <v>Forecast</v>
      </c>
      <c r="X289" s="666"/>
      <c r="Y289" s="666"/>
      <c r="Z289" s="666"/>
    </row>
    <row r="290" spans="1:26" ht="14.85" customHeight="1" outlineLevel="1">
      <c r="A290" s="409"/>
      <c r="B290" s="77"/>
      <c r="C290" s="682" t="s">
        <v>246</v>
      </c>
      <c r="D290" s="683"/>
      <c r="E290" s="684"/>
      <c r="F290" s="415"/>
      <c r="G290" s="381"/>
      <c r="H290" s="381"/>
      <c r="I290" s="371">
        <f>SUM(G290:H290)</f>
        <v>0</v>
      </c>
      <c r="J290" s="381"/>
      <c r="K290" s="381"/>
      <c r="L290" s="371">
        <f>SUM(J290:K290)</f>
        <v>0</v>
      </c>
      <c r="M290" s="381"/>
      <c r="N290" s="381"/>
      <c r="O290" s="371">
        <f>SUM(M290:N290)</f>
        <v>0</v>
      </c>
      <c r="P290" s="381"/>
      <c r="Q290" s="384"/>
      <c r="R290" s="371">
        <f>SUM(P290:Q290)</f>
        <v>0</v>
      </c>
      <c r="S290" s="381"/>
      <c r="T290" s="381"/>
      <c r="U290" s="371">
        <f>SUM(S290:T290)</f>
        <v>0</v>
      </c>
      <c r="V290" s="381"/>
      <c r="W290" s="381"/>
      <c r="X290" s="371">
        <f>SUM(V290:W290)</f>
        <v>0</v>
      </c>
      <c r="Y290" s="415"/>
      <c r="Z290" s="410">
        <f>SUM(O290,L290,I290,F290)+R290+U290+X290+Y290</f>
        <v>0</v>
      </c>
    </row>
    <row r="291" spans="1:26" ht="15.75" customHeight="1" outlineLevel="1">
      <c r="A291" s="409"/>
      <c r="B291" s="77"/>
      <c r="C291" s="685" t="s">
        <v>247</v>
      </c>
      <c r="D291" s="686"/>
      <c r="E291" s="687"/>
      <c r="F291" s="416"/>
      <c r="G291" s="382"/>
      <c r="H291" s="382"/>
      <c r="I291" s="372">
        <f>SUM(G291:H291)</f>
        <v>0</v>
      </c>
      <c r="J291" s="382"/>
      <c r="K291" s="382"/>
      <c r="L291" s="372">
        <f>SUM(J291:K291)</f>
        <v>0</v>
      </c>
      <c r="M291" s="382"/>
      <c r="N291" s="382"/>
      <c r="O291" s="372">
        <f>SUM(M291:N291)</f>
        <v>0</v>
      </c>
      <c r="P291" s="382"/>
      <c r="Q291" s="385"/>
      <c r="R291" s="372">
        <f>SUM(P291:Q291)</f>
        <v>0</v>
      </c>
      <c r="S291" s="382"/>
      <c r="T291" s="382"/>
      <c r="U291" s="372">
        <f>SUM(S291:T291)</f>
        <v>0</v>
      </c>
      <c r="V291" s="382"/>
      <c r="W291" s="382"/>
      <c r="X291" s="372">
        <f>SUM(V291:W291)</f>
        <v>0</v>
      </c>
      <c r="Y291" s="416"/>
      <c r="Z291" s="375">
        <f>SUM(O291,L291,I291,F291)+R291+U291+X291+Y291</f>
        <v>0</v>
      </c>
    </row>
    <row r="292" spans="1:26" ht="15.75" customHeight="1" outlineLevel="1">
      <c r="A292" s="409"/>
      <c r="B292" s="590"/>
      <c r="C292" s="688" t="s">
        <v>248</v>
      </c>
      <c r="D292" s="689"/>
      <c r="E292" s="690"/>
      <c r="F292" s="416"/>
      <c r="G292" s="382"/>
      <c r="H292" s="382"/>
      <c r="I292" s="372">
        <f>SUM(G292:H292)</f>
        <v>0</v>
      </c>
      <c r="J292" s="382"/>
      <c r="K292" s="382"/>
      <c r="L292" s="372">
        <f>SUM(J292:K292)</f>
        <v>0</v>
      </c>
      <c r="M292" s="382"/>
      <c r="N292" s="382"/>
      <c r="O292" s="372">
        <f>SUM(M292:N292)</f>
        <v>0</v>
      </c>
      <c r="P292" s="382"/>
      <c r="Q292" s="385"/>
      <c r="R292" s="372">
        <f>SUM(P292:Q292)</f>
        <v>0</v>
      </c>
      <c r="S292" s="382"/>
      <c r="T292" s="382"/>
      <c r="U292" s="372">
        <f>SUM(S292:T292)</f>
        <v>0</v>
      </c>
      <c r="V292" s="382"/>
      <c r="W292" s="382"/>
      <c r="X292" s="372">
        <f>SUM(V292:W292)</f>
        <v>0</v>
      </c>
      <c r="Y292" s="416"/>
      <c r="Z292" s="375">
        <f>SUM(O292,L292,I292,F292)+R292+U292+X292+Y292</f>
        <v>0</v>
      </c>
    </row>
    <row r="293" spans="1:26" ht="15.75" customHeight="1" outlineLevel="1">
      <c r="A293" s="409"/>
      <c r="B293" s="590"/>
      <c r="C293" s="691" t="s">
        <v>249</v>
      </c>
      <c r="D293" s="692"/>
      <c r="E293" s="693"/>
      <c r="F293" s="383">
        <f t="shared" ref="F293:Z293" si="42">F290+F291</f>
        <v>0</v>
      </c>
      <c r="G293" s="383">
        <f t="shared" si="42"/>
        <v>0</v>
      </c>
      <c r="H293" s="383">
        <f t="shared" si="42"/>
        <v>0</v>
      </c>
      <c r="I293" s="383">
        <f t="shared" si="42"/>
        <v>0</v>
      </c>
      <c r="J293" s="383">
        <f t="shared" si="42"/>
        <v>0</v>
      </c>
      <c r="K293" s="383">
        <f t="shared" si="42"/>
        <v>0</v>
      </c>
      <c r="L293" s="383">
        <f t="shared" si="42"/>
        <v>0</v>
      </c>
      <c r="M293" s="383">
        <f t="shared" si="42"/>
        <v>0</v>
      </c>
      <c r="N293" s="383">
        <f t="shared" si="42"/>
        <v>0</v>
      </c>
      <c r="O293" s="383">
        <f t="shared" si="42"/>
        <v>0</v>
      </c>
      <c r="P293" s="383">
        <f t="shared" si="42"/>
        <v>0</v>
      </c>
      <c r="Q293" s="386">
        <f t="shared" si="42"/>
        <v>0</v>
      </c>
      <c r="R293" s="383">
        <f t="shared" si="42"/>
        <v>0</v>
      </c>
      <c r="S293" s="383">
        <f t="shared" si="42"/>
        <v>0</v>
      </c>
      <c r="T293" s="383">
        <f t="shared" si="42"/>
        <v>0</v>
      </c>
      <c r="U293" s="383">
        <f t="shared" si="42"/>
        <v>0</v>
      </c>
      <c r="V293" s="383">
        <f t="shared" si="42"/>
        <v>0</v>
      </c>
      <c r="W293" s="383">
        <f t="shared" si="42"/>
        <v>0</v>
      </c>
      <c r="X293" s="383">
        <f t="shared" si="42"/>
        <v>0</v>
      </c>
      <c r="Y293" s="383">
        <f t="shared" si="42"/>
        <v>0</v>
      </c>
      <c r="Z293" s="375">
        <f t="shared" si="42"/>
        <v>0</v>
      </c>
    </row>
    <row r="294" spans="1:26" ht="15.75" customHeight="1" outlineLevel="1">
      <c r="A294" s="409"/>
      <c r="B294" s="590"/>
      <c r="C294" s="694" t="s">
        <v>250</v>
      </c>
      <c r="D294" s="695"/>
      <c r="E294" s="696"/>
      <c r="F294" s="416"/>
      <c r="G294" s="382"/>
      <c r="H294" s="382"/>
      <c r="I294" s="372">
        <f>SUM(G294:H294)</f>
        <v>0</v>
      </c>
      <c r="J294" s="382"/>
      <c r="K294" s="382"/>
      <c r="L294" s="372">
        <f>SUM(J294:K294)</f>
        <v>0</v>
      </c>
      <c r="M294" s="382"/>
      <c r="N294" s="382"/>
      <c r="O294" s="372">
        <f>SUM(M294:N294)</f>
        <v>0</v>
      </c>
      <c r="P294" s="382"/>
      <c r="Q294" s="385"/>
      <c r="R294" s="372">
        <f>SUM(P294:Q294)</f>
        <v>0</v>
      </c>
      <c r="S294" s="382"/>
      <c r="T294" s="382"/>
      <c r="U294" s="372">
        <f>SUM(S294:T294)</f>
        <v>0</v>
      </c>
      <c r="V294" s="382"/>
      <c r="W294" s="382"/>
      <c r="X294" s="372">
        <f>SUM(V294:W294)</f>
        <v>0</v>
      </c>
      <c r="Y294" s="416"/>
      <c r="Z294" s="375">
        <f>SUM(O294,L294,I294,F294)+R294+U294+X294+Y294</f>
        <v>0</v>
      </c>
    </row>
    <row r="295" spans="1:26" ht="15.75" customHeight="1" outlineLevel="1">
      <c r="A295" s="409"/>
      <c r="B295" s="590"/>
      <c r="C295" s="688" t="s">
        <v>251</v>
      </c>
      <c r="D295" s="689"/>
      <c r="E295" s="690"/>
      <c r="F295" s="416"/>
      <c r="G295" s="382"/>
      <c r="H295" s="382"/>
      <c r="I295" s="372">
        <f>SUM(G295:H295)</f>
        <v>0</v>
      </c>
      <c r="J295" s="382"/>
      <c r="K295" s="382"/>
      <c r="L295" s="372">
        <f>SUM(J295:K295)</f>
        <v>0</v>
      </c>
      <c r="M295" s="382"/>
      <c r="N295" s="382"/>
      <c r="O295" s="372">
        <f>SUM(M295:N295)</f>
        <v>0</v>
      </c>
      <c r="P295" s="382"/>
      <c r="Q295" s="385"/>
      <c r="R295" s="372">
        <f>SUM(P295:Q295)</f>
        <v>0</v>
      </c>
      <c r="S295" s="382"/>
      <c r="T295" s="382"/>
      <c r="U295" s="372">
        <f>SUM(S295:T295)</f>
        <v>0</v>
      </c>
      <c r="V295" s="382"/>
      <c r="W295" s="382"/>
      <c r="X295" s="372">
        <f>SUM(V295:W295)</f>
        <v>0</v>
      </c>
      <c r="Y295" s="416"/>
      <c r="Z295" s="375">
        <f>SUM(O295,L295,I295,F295)+R295+U295+X295+Y295</f>
        <v>0</v>
      </c>
    </row>
    <row r="296" spans="1:26" ht="15.75" customHeight="1" outlineLevel="1" thickBot="1">
      <c r="A296" s="409"/>
      <c r="B296" s="590"/>
      <c r="C296" s="697" t="s">
        <v>252</v>
      </c>
      <c r="D296" s="698"/>
      <c r="E296" s="699"/>
      <c r="F296" s="387">
        <f t="shared" ref="F296:Y296" si="43">F294</f>
        <v>0</v>
      </c>
      <c r="G296" s="387">
        <f t="shared" si="43"/>
        <v>0</v>
      </c>
      <c r="H296" s="387">
        <f t="shared" si="43"/>
        <v>0</v>
      </c>
      <c r="I296" s="387">
        <f t="shared" si="43"/>
        <v>0</v>
      </c>
      <c r="J296" s="387">
        <f t="shared" si="43"/>
        <v>0</v>
      </c>
      <c r="K296" s="387">
        <f t="shared" si="43"/>
        <v>0</v>
      </c>
      <c r="L296" s="387">
        <f t="shared" si="43"/>
        <v>0</v>
      </c>
      <c r="M296" s="387">
        <f t="shared" si="43"/>
        <v>0</v>
      </c>
      <c r="N296" s="387">
        <f t="shared" si="43"/>
        <v>0</v>
      </c>
      <c r="O296" s="387">
        <f t="shared" si="43"/>
        <v>0</v>
      </c>
      <c r="P296" s="387">
        <f t="shared" si="43"/>
        <v>0</v>
      </c>
      <c r="Q296" s="388">
        <f t="shared" si="43"/>
        <v>0</v>
      </c>
      <c r="R296" s="387">
        <f t="shared" si="43"/>
        <v>0</v>
      </c>
      <c r="S296" s="387">
        <f t="shared" si="43"/>
        <v>0</v>
      </c>
      <c r="T296" s="387">
        <f t="shared" si="43"/>
        <v>0</v>
      </c>
      <c r="U296" s="387">
        <f t="shared" si="43"/>
        <v>0</v>
      </c>
      <c r="V296" s="387">
        <f t="shared" si="43"/>
        <v>0</v>
      </c>
      <c r="W296" s="387">
        <f t="shared" si="43"/>
        <v>0</v>
      </c>
      <c r="X296" s="387">
        <f t="shared" si="43"/>
        <v>0</v>
      </c>
      <c r="Y296" s="387">
        <f t="shared" si="43"/>
        <v>0</v>
      </c>
      <c r="Z296" s="378">
        <f>SUM(O296,L296,I296,F296)+R296+U296+X296+Y296</f>
        <v>0</v>
      </c>
    </row>
    <row r="297" spans="1:26" ht="16.5" outlineLevel="1" thickBot="1">
      <c r="A297" s="409"/>
      <c r="B297" s="590"/>
      <c r="C297" s="670" t="s">
        <v>236</v>
      </c>
      <c r="D297" s="671"/>
      <c r="E297" s="700"/>
      <c r="F297" s="379">
        <f t="shared" ref="F297:Y297" si="44">F293+F296</f>
        <v>0</v>
      </c>
      <c r="G297" s="379">
        <f t="shared" si="44"/>
        <v>0</v>
      </c>
      <c r="H297" s="379">
        <f t="shared" si="44"/>
        <v>0</v>
      </c>
      <c r="I297" s="379">
        <f t="shared" si="44"/>
        <v>0</v>
      </c>
      <c r="J297" s="379">
        <f t="shared" si="44"/>
        <v>0</v>
      </c>
      <c r="K297" s="379">
        <f t="shared" si="44"/>
        <v>0</v>
      </c>
      <c r="L297" s="379">
        <f t="shared" si="44"/>
        <v>0</v>
      </c>
      <c r="M297" s="379">
        <f t="shared" si="44"/>
        <v>0</v>
      </c>
      <c r="N297" s="379">
        <f t="shared" si="44"/>
        <v>0</v>
      </c>
      <c r="O297" s="379">
        <f t="shared" si="44"/>
        <v>0</v>
      </c>
      <c r="P297" s="379">
        <f t="shared" si="44"/>
        <v>0</v>
      </c>
      <c r="Q297" s="389">
        <f t="shared" si="44"/>
        <v>0</v>
      </c>
      <c r="R297" s="379">
        <f t="shared" si="44"/>
        <v>0</v>
      </c>
      <c r="S297" s="379">
        <f t="shared" si="44"/>
        <v>0</v>
      </c>
      <c r="T297" s="379">
        <f t="shared" si="44"/>
        <v>0</v>
      </c>
      <c r="U297" s="379">
        <f t="shared" si="44"/>
        <v>0</v>
      </c>
      <c r="V297" s="379">
        <f t="shared" si="44"/>
        <v>0</v>
      </c>
      <c r="W297" s="379">
        <f t="shared" si="44"/>
        <v>0</v>
      </c>
      <c r="X297" s="379">
        <f t="shared" si="44"/>
        <v>0</v>
      </c>
      <c r="Y297" s="379">
        <f t="shared" si="44"/>
        <v>0</v>
      </c>
      <c r="Z297" s="322">
        <f>SUM(O297,L297,I297,F297)+R297+U297+X297+Y297</f>
        <v>0</v>
      </c>
    </row>
    <row r="298" spans="1:26" ht="15.75" customHeight="1" outlineLevel="1" thickBot="1">
      <c r="C298" s="22"/>
      <c r="D298" s="22"/>
      <c r="E298" s="22"/>
      <c r="F298" s="24"/>
      <c r="G298" s="23"/>
      <c r="H298" s="23"/>
      <c r="I298" s="27"/>
      <c r="J298" s="23"/>
      <c r="K298" s="23"/>
      <c r="L298" s="24"/>
      <c r="M298" s="23"/>
      <c r="N298" s="23"/>
    </row>
    <row r="299" spans="1:26" ht="21.6" customHeight="1" outlineLevel="1">
      <c r="A299" s="409"/>
      <c r="B299" s="40"/>
      <c r="C299" s="701" t="s">
        <v>253</v>
      </c>
      <c r="D299" s="702"/>
      <c r="E299" s="703"/>
      <c r="F299" s="665" t="s">
        <v>228</v>
      </c>
      <c r="G299" s="705" t="str">
        <f>G287</f>
        <v>Financial Year 2020/21 (£s)</v>
      </c>
      <c r="H299" s="706"/>
      <c r="I299" s="707"/>
      <c r="J299" s="705" t="str">
        <f>J287</f>
        <v>Financial Year 2021/22 (£s)</v>
      </c>
      <c r="K299" s="706"/>
      <c r="L299" s="707"/>
      <c r="M299" s="705" t="str">
        <f>M287</f>
        <v>Financial Year 2022/23 (£s)</v>
      </c>
      <c r="N299" s="706"/>
      <c r="O299" s="707"/>
      <c r="P299" s="705" t="str">
        <f>P287</f>
        <v>Financial Year 2023/24 (£s)</v>
      </c>
      <c r="Q299" s="706"/>
      <c r="R299" s="707"/>
      <c r="S299" s="705" t="str">
        <f>S287</f>
        <v>Financial Year 2024/25 (£s)</v>
      </c>
      <c r="T299" s="706"/>
      <c r="U299" s="708"/>
      <c r="V299" s="705" t="str">
        <f>V287</f>
        <v>Financial Year 2025/26 (£s)</v>
      </c>
      <c r="W299" s="706"/>
      <c r="X299" s="707"/>
      <c r="Y299" s="665" t="s">
        <v>245</v>
      </c>
      <c r="Z299" s="665" t="s">
        <v>236</v>
      </c>
    </row>
    <row r="300" spans="1:26" ht="22.5" customHeight="1" outlineLevel="1">
      <c r="A300" s="409"/>
      <c r="B300" s="40"/>
      <c r="C300" s="667" t="s">
        <v>254</v>
      </c>
      <c r="D300" s="667" t="s">
        <v>261</v>
      </c>
      <c r="E300" s="667" t="s">
        <v>256</v>
      </c>
      <c r="F300" s="666"/>
      <c r="G300" s="588" t="s">
        <v>237</v>
      </c>
      <c r="H300" s="205" t="s">
        <v>238</v>
      </c>
      <c r="I300" s="669" t="s">
        <v>239</v>
      </c>
      <c r="J300" s="588" t="s">
        <v>237</v>
      </c>
      <c r="K300" s="205" t="s">
        <v>238</v>
      </c>
      <c r="L300" s="669" t="s">
        <v>239</v>
      </c>
      <c r="M300" s="588" t="s">
        <v>237</v>
      </c>
      <c r="N300" s="205" t="s">
        <v>238</v>
      </c>
      <c r="O300" s="669" t="s">
        <v>239</v>
      </c>
      <c r="P300" s="588" t="s">
        <v>237</v>
      </c>
      <c r="Q300" s="205" t="s">
        <v>238</v>
      </c>
      <c r="R300" s="669" t="s">
        <v>239</v>
      </c>
      <c r="S300" s="588" t="s">
        <v>237</v>
      </c>
      <c r="T300" s="205" t="s">
        <v>238</v>
      </c>
      <c r="U300" s="669" t="s">
        <v>239</v>
      </c>
      <c r="V300" s="588" t="s">
        <v>237</v>
      </c>
      <c r="W300" s="205" t="s">
        <v>238</v>
      </c>
      <c r="X300" s="669" t="s">
        <v>239</v>
      </c>
      <c r="Y300" s="666"/>
      <c r="Z300" s="666"/>
    </row>
    <row r="301" spans="1:26" ht="22.5" customHeight="1" outlineLevel="1">
      <c r="A301" s="409"/>
      <c r="B301" s="40"/>
      <c r="C301" s="668"/>
      <c r="D301" s="668"/>
      <c r="E301" s="668"/>
      <c r="F301" s="704"/>
      <c r="G301" s="290" t="s">
        <v>240</v>
      </c>
      <c r="H301" s="290" t="s">
        <v>240</v>
      </c>
      <c r="I301" s="666"/>
      <c r="J301" s="290" t="s">
        <v>240</v>
      </c>
      <c r="K301" s="290" t="str">
        <f>IF(INDEX('Reference Data'!$G$5:$G$18,MATCH('Reference Data'!$C$4,'Reference Data'!$F$5:$F$21,0),1)&gt;=K$22,"Actual","Forecast")</f>
        <v>Actual</v>
      </c>
      <c r="L301" s="666"/>
      <c r="M301" s="290" t="str">
        <f>IF(INDEX('Reference Data'!$G$5:$G$18,MATCH('Reference Data'!$C$4,'Reference Data'!$F$5:$F$21,0),1)&gt;=M$22,"Actual","Forecast")</f>
        <v>Actual</v>
      </c>
      <c r="N301" s="290" t="str">
        <f>IF(INDEX('Reference Data'!$G$5:$G$18,MATCH('Reference Data'!$C$4,'Reference Data'!$F$5:$F$21,0),1)&gt;=N$22,"Actual","Forecast")</f>
        <v>Actual</v>
      </c>
      <c r="O301" s="666"/>
      <c r="P301" s="290" t="str">
        <f>IF(INDEX('Reference Data'!$G$5:$G$18,MATCH('Reference Data'!$C$4,'Reference Data'!$F$5:$F$21,0),1)&gt;=P$22,"Actual","Forecast")</f>
        <v>Actual</v>
      </c>
      <c r="Q301" s="290" t="str">
        <f>IF(INDEX('Reference Data'!$G$5:$G$18,MATCH('Reference Data'!$C$4,'Reference Data'!$F$5:$F$21,0),1)&gt;=Q$22,"Actual","Forecast")</f>
        <v>Actual</v>
      </c>
      <c r="R301" s="666"/>
      <c r="S301" s="290" t="str">
        <f>IF(INDEX('Reference Data'!$G$5:$G$18,MATCH('Reference Data'!$C$4,'Reference Data'!$F$5:$F$21,0),1)&gt;=S$22,"Actual","Forecast")</f>
        <v>Actual</v>
      </c>
      <c r="T301" s="290" t="str">
        <f>IF(INDEX('Reference Data'!$G$5:$G$18,MATCH('Reference Data'!$C$4,'Reference Data'!$F$5:$F$21,0),1)&gt;=T$22,"Actual","Forecast")</f>
        <v>Forecast</v>
      </c>
      <c r="U301" s="666"/>
      <c r="V301" s="290" t="str">
        <f>IF(INDEX('Reference Data'!$G$5:$G$18,MATCH('Reference Data'!$C$4,'Reference Data'!$F$5:$F$21,0),1)&gt;=V$22,"Actual","Forecast")</f>
        <v>Forecast</v>
      </c>
      <c r="W301" s="290" t="str">
        <f>IF(INDEX('Reference Data'!$G$5:$G$18,MATCH('Reference Data'!$C$4,'Reference Data'!$F$5:$F$21,0),1)&gt;=W$22,"Actual","Forecast")</f>
        <v>Forecast</v>
      </c>
      <c r="X301" s="666"/>
      <c r="Y301" s="666"/>
      <c r="Z301" s="666"/>
    </row>
    <row r="302" spans="1:26" ht="15.75" outlineLevel="1">
      <c r="A302" s="409"/>
      <c r="B302" s="40"/>
      <c r="C302" s="390"/>
      <c r="D302" s="390"/>
      <c r="E302" s="391"/>
      <c r="F302" s="398"/>
      <c r="G302" s="393"/>
      <c r="H302" s="393"/>
      <c r="I302" s="310">
        <f>SUM(G302:H302)</f>
        <v>0</v>
      </c>
      <c r="J302" s="393"/>
      <c r="K302" s="393"/>
      <c r="L302" s="310">
        <f>SUM(J302:K302)</f>
        <v>0</v>
      </c>
      <c r="M302" s="393"/>
      <c r="N302" s="393"/>
      <c r="O302" s="310">
        <f>SUM(M302:N302)</f>
        <v>0</v>
      </c>
      <c r="P302" s="393"/>
      <c r="Q302" s="396"/>
      <c r="R302" s="310">
        <f>SUM(P302:Q302)</f>
        <v>0</v>
      </c>
      <c r="S302" s="393"/>
      <c r="T302" s="393"/>
      <c r="U302" s="310">
        <f>SUM(S302:T302)</f>
        <v>0</v>
      </c>
      <c r="V302" s="393"/>
      <c r="W302" s="393"/>
      <c r="X302" s="310">
        <f>SUM(V302:W302)</f>
        <v>0</v>
      </c>
      <c r="Y302" s="398"/>
      <c r="Z302" s="411">
        <f>SUM(O302,L302,I302,F302,R302,U302,X302,Y302)</f>
        <v>0</v>
      </c>
    </row>
    <row r="303" spans="1:26" ht="15.75" outlineLevel="1">
      <c r="A303" s="409"/>
      <c r="B303" s="40"/>
      <c r="C303" s="311"/>
      <c r="D303" s="311"/>
      <c r="E303" s="392"/>
      <c r="F303" s="399"/>
      <c r="G303" s="394"/>
      <c r="H303" s="394"/>
      <c r="I303" s="395">
        <f>SUM(G303:H303)</f>
        <v>0</v>
      </c>
      <c r="J303" s="394"/>
      <c r="K303" s="394"/>
      <c r="L303" s="395">
        <f>SUM(J303:K303)</f>
        <v>0</v>
      </c>
      <c r="M303" s="394"/>
      <c r="N303" s="394"/>
      <c r="O303" s="395">
        <f>SUM(M303:N303)</f>
        <v>0</v>
      </c>
      <c r="P303" s="394"/>
      <c r="Q303" s="397"/>
      <c r="R303" s="395">
        <f>SUM(P303:Q303)</f>
        <v>0</v>
      </c>
      <c r="S303" s="394"/>
      <c r="T303" s="394"/>
      <c r="U303" s="395">
        <f>SUM(S303:T303)</f>
        <v>0</v>
      </c>
      <c r="V303" s="394"/>
      <c r="W303" s="394"/>
      <c r="X303" s="395">
        <f>SUM(V303:W303)</f>
        <v>0</v>
      </c>
      <c r="Y303" s="399"/>
      <c r="Z303" s="406">
        <f>SUM(O303,L303,I303,F303,R303,U303,X303,Y303)</f>
        <v>0</v>
      </c>
    </row>
    <row r="304" spans="1:26" ht="15.75" outlineLevel="1">
      <c r="A304" s="409"/>
      <c r="B304" s="40"/>
      <c r="C304" s="311"/>
      <c r="D304" s="311"/>
      <c r="E304" s="392"/>
      <c r="F304" s="399"/>
      <c r="G304" s="394"/>
      <c r="H304" s="394"/>
      <c r="I304" s="395">
        <f>SUM(G304:H304)</f>
        <v>0</v>
      </c>
      <c r="J304" s="394"/>
      <c r="K304" s="394"/>
      <c r="L304" s="395">
        <f>SUM(J304:K304)</f>
        <v>0</v>
      </c>
      <c r="M304" s="394"/>
      <c r="N304" s="394"/>
      <c r="O304" s="395">
        <f>SUM(M304:N304)</f>
        <v>0</v>
      </c>
      <c r="P304" s="394"/>
      <c r="Q304" s="397"/>
      <c r="R304" s="395">
        <f>SUM(P304:Q304)</f>
        <v>0</v>
      </c>
      <c r="S304" s="394"/>
      <c r="T304" s="394"/>
      <c r="U304" s="395">
        <f>SUM(S304:T304)</f>
        <v>0</v>
      </c>
      <c r="V304" s="394"/>
      <c r="W304" s="394"/>
      <c r="X304" s="395">
        <f>SUM(V304:W304)</f>
        <v>0</v>
      </c>
      <c r="Y304" s="399"/>
      <c r="Z304" s="406">
        <f>SUM(O304,L304,I304,F304,R304,U304,X304,Y304)</f>
        <v>0</v>
      </c>
    </row>
    <row r="305" spans="1:26" ht="15.75" outlineLevel="1">
      <c r="A305" s="409"/>
      <c r="B305" s="40"/>
      <c r="C305" s="311"/>
      <c r="D305" s="311"/>
      <c r="E305" s="392"/>
      <c r="F305" s="399"/>
      <c r="G305" s="394"/>
      <c r="H305" s="394"/>
      <c r="I305" s="395">
        <f>SUM(G305:H305)</f>
        <v>0</v>
      </c>
      <c r="J305" s="394"/>
      <c r="K305" s="394"/>
      <c r="L305" s="395">
        <f>SUM(J305:K305)</f>
        <v>0</v>
      </c>
      <c r="M305" s="394"/>
      <c r="N305" s="394"/>
      <c r="O305" s="395">
        <f>SUM(M305:N305)</f>
        <v>0</v>
      </c>
      <c r="P305" s="394"/>
      <c r="Q305" s="397"/>
      <c r="R305" s="395">
        <f>SUM(P305:Q305)</f>
        <v>0</v>
      </c>
      <c r="S305" s="394"/>
      <c r="T305" s="394"/>
      <c r="U305" s="395">
        <f>SUM(S305:T305)</f>
        <v>0</v>
      </c>
      <c r="V305" s="394"/>
      <c r="W305" s="394"/>
      <c r="X305" s="395">
        <f>SUM(V305:W305)</f>
        <v>0</v>
      </c>
      <c r="Y305" s="399"/>
      <c r="Z305" s="406">
        <f>SUM(O305,L305,I305,F305,R305,U305,X305,Y305)</f>
        <v>0</v>
      </c>
    </row>
    <row r="306" spans="1:26" ht="16.5" outlineLevel="1" thickBot="1">
      <c r="A306" s="409"/>
      <c r="B306" s="40"/>
      <c r="C306" s="400"/>
      <c r="D306" s="400"/>
      <c r="E306" s="401"/>
      <c r="F306" s="405"/>
      <c r="G306" s="402"/>
      <c r="H306" s="402"/>
      <c r="I306" s="403">
        <f>SUM(G306:H306)</f>
        <v>0</v>
      </c>
      <c r="J306" s="402"/>
      <c r="K306" s="402"/>
      <c r="L306" s="403">
        <f>SUM(J306:K306)</f>
        <v>0</v>
      </c>
      <c r="M306" s="402"/>
      <c r="N306" s="402"/>
      <c r="O306" s="403">
        <f>SUM(M306:N306)</f>
        <v>0</v>
      </c>
      <c r="P306" s="402"/>
      <c r="Q306" s="404"/>
      <c r="R306" s="403">
        <f>SUM(P306:Q306)</f>
        <v>0</v>
      </c>
      <c r="S306" s="402"/>
      <c r="T306" s="402"/>
      <c r="U306" s="403">
        <f>SUM(S306:T306)</f>
        <v>0</v>
      </c>
      <c r="V306" s="402"/>
      <c r="W306" s="402"/>
      <c r="X306" s="403">
        <f>SUM(V306:W306)</f>
        <v>0</v>
      </c>
      <c r="Y306" s="405"/>
      <c r="Z306" s="412">
        <f>SUM(O306,L306,I306,F306,R306,U306,X306,Y306)</f>
        <v>0</v>
      </c>
    </row>
    <row r="307" spans="1:26" ht="16.5" outlineLevel="1" thickBot="1">
      <c r="A307" s="409"/>
      <c r="B307" s="590"/>
      <c r="C307" s="670" t="s">
        <v>257</v>
      </c>
      <c r="D307" s="671"/>
      <c r="E307" s="672"/>
      <c r="F307" s="312">
        <f t="shared" ref="F307:Z307" si="45">SUM(F302:F306)</f>
        <v>0</v>
      </c>
      <c r="G307" s="312">
        <f t="shared" si="45"/>
        <v>0</v>
      </c>
      <c r="H307" s="312">
        <f t="shared" si="45"/>
        <v>0</v>
      </c>
      <c r="I307" s="312">
        <f t="shared" si="45"/>
        <v>0</v>
      </c>
      <c r="J307" s="312">
        <f t="shared" si="45"/>
        <v>0</v>
      </c>
      <c r="K307" s="312">
        <f t="shared" si="45"/>
        <v>0</v>
      </c>
      <c r="L307" s="312">
        <f t="shared" si="45"/>
        <v>0</v>
      </c>
      <c r="M307" s="312">
        <f t="shared" si="45"/>
        <v>0</v>
      </c>
      <c r="N307" s="312">
        <f t="shared" si="45"/>
        <v>0</v>
      </c>
      <c r="O307" s="312">
        <f t="shared" si="45"/>
        <v>0</v>
      </c>
      <c r="P307" s="312">
        <f t="shared" si="45"/>
        <v>0</v>
      </c>
      <c r="Q307" s="312">
        <f t="shared" si="45"/>
        <v>0</v>
      </c>
      <c r="R307" s="312">
        <f t="shared" si="45"/>
        <v>0</v>
      </c>
      <c r="S307" s="312">
        <f t="shared" si="45"/>
        <v>0</v>
      </c>
      <c r="T307" s="312">
        <f t="shared" si="45"/>
        <v>0</v>
      </c>
      <c r="U307" s="312">
        <f t="shared" si="45"/>
        <v>0</v>
      </c>
      <c r="V307" s="312">
        <f t="shared" si="45"/>
        <v>0</v>
      </c>
      <c r="W307" s="312">
        <f t="shared" si="45"/>
        <v>0</v>
      </c>
      <c r="X307" s="312">
        <f t="shared" si="45"/>
        <v>0</v>
      </c>
      <c r="Y307" s="312">
        <f t="shared" si="45"/>
        <v>0</v>
      </c>
      <c r="Z307" s="312">
        <f t="shared" si="45"/>
        <v>0</v>
      </c>
    </row>
    <row r="308" spans="1:26" ht="13.5" outlineLevel="1" thickBot="1"/>
    <row r="309" spans="1:26" ht="31.35" customHeight="1" outlineLevel="1">
      <c r="B309" s="87"/>
      <c r="C309" s="673" t="s">
        <v>258</v>
      </c>
      <c r="D309" s="674"/>
      <c r="E309" s="675"/>
      <c r="G309" s="224"/>
      <c r="H309" s="224"/>
      <c r="I309" s="224"/>
      <c r="J309" s="224"/>
      <c r="K309" s="224"/>
      <c r="L309" s="224"/>
    </row>
    <row r="310" spans="1:26" ht="86.25" customHeight="1" outlineLevel="1">
      <c r="B310" s="590"/>
      <c r="C310" s="676" t="s">
        <v>259</v>
      </c>
      <c r="D310" s="677"/>
      <c r="E310" s="678"/>
      <c r="G310" s="261"/>
      <c r="H310" s="261"/>
      <c r="I310" s="261"/>
      <c r="J310" s="261"/>
      <c r="K310" s="261"/>
      <c r="L310" s="261"/>
    </row>
    <row r="311" spans="1:26" ht="76.5" customHeight="1" outlineLevel="1" thickBot="1">
      <c r="B311" s="59"/>
      <c r="C311" s="679"/>
      <c r="D311" s="680"/>
      <c r="E311" s="681"/>
      <c r="G311" s="262"/>
      <c r="H311" s="262"/>
      <c r="I311" s="262"/>
      <c r="J311" s="262"/>
      <c r="K311" s="262"/>
      <c r="L311" s="262"/>
    </row>
    <row r="313" spans="1:26" customFormat="1" ht="85.35" customHeight="1">
      <c r="A313" s="409" t="s">
        <v>260</v>
      </c>
      <c r="B313" s="60"/>
      <c r="C313" s="715" t="str">
        <f>CONCATENATE("Project 11: ",'2 - Project Admin'!E37)</f>
        <v xml:space="preserve">Project 11: </v>
      </c>
      <c r="D313" s="716"/>
      <c r="E313" s="716"/>
      <c r="F313" s="716"/>
      <c r="G313" s="716"/>
      <c r="H313" s="716"/>
      <c r="I313" s="716"/>
      <c r="J313" s="716"/>
      <c r="K313" s="716"/>
      <c r="L313" s="716"/>
      <c r="M313" s="716"/>
      <c r="N313" s="716"/>
      <c r="O313" s="716"/>
      <c r="P313" s="716"/>
      <c r="Q313" s="716"/>
      <c r="R313" s="716"/>
      <c r="S313" s="716"/>
      <c r="T313" s="716"/>
      <c r="U313" s="716"/>
      <c r="V313" s="716"/>
      <c r="W313" s="716"/>
      <c r="X313" s="716"/>
      <c r="Y313" s="716"/>
      <c r="Z313" s="717"/>
    </row>
    <row r="314" spans="1:26" customFormat="1" ht="15" customHeight="1" thickBot="1">
      <c r="A314" s="19"/>
      <c r="B314" s="1"/>
      <c r="C314" s="6"/>
      <c r="D314" s="7"/>
      <c r="E314" s="8"/>
      <c r="F314" s="8"/>
      <c r="G314" s="8"/>
      <c r="S314" s="19"/>
    </row>
    <row r="315" spans="1:26" s="25" customFormat="1" ht="21" customHeight="1" outlineLevel="1">
      <c r="A315" s="409"/>
      <c r="B315" s="590"/>
      <c r="C315" s="709" t="s">
        <v>244</v>
      </c>
      <c r="D315" s="710"/>
      <c r="E315" s="711"/>
      <c r="F315" s="665" t="s">
        <v>228</v>
      </c>
      <c r="G315" s="705" t="s">
        <v>229</v>
      </c>
      <c r="H315" s="706"/>
      <c r="I315" s="707"/>
      <c r="J315" s="705" t="s">
        <v>230</v>
      </c>
      <c r="K315" s="706"/>
      <c r="L315" s="707"/>
      <c r="M315" s="705" t="s">
        <v>231</v>
      </c>
      <c r="N315" s="706"/>
      <c r="O315" s="707"/>
      <c r="P315" s="705" t="s">
        <v>232</v>
      </c>
      <c r="Q315" s="706"/>
      <c r="R315" s="707"/>
      <c r="S315" s="705" t="s">
        <v>233</v>
      </c>
      <c r="T315" s="706"/>
      <c r="U315" s="707"/>
      <c r="V315" s="705" t="s">
        <v>234</v>
      </c>
      <c r="W315" s="706"/>
      <c r="X315" s="707"/>
      <c r="Y315" s="665" t="s">
        <v>245</v>
      </c>
      <c r="Z315" s="665" t="s">
        <v>236</v>
      </c>
    </row>
    <row r="316" spans="1:26" s="25" customFormat="1" ht="22.5" customHeight="1" outlineLevel="1" thickBot="1">
      <c r="A316" s="409"/>
      <c r="B316" s="590"/>
      <c r="C316" s="712"/>
      <c r="D316" s="713"/>
      <c r="E316" s="714"/>
      <c r="F316" s="666"/>
      <c r="G316" s="588" t="s">
        <v>237</v>
      </c>
      <c r="H316" s="205" t="s">
        <v>238</v>
      </c>
      <c r="I316" s="669" t="s">
        <v>239</v>
      </c>
      <c r="J316" s="588" t="s">
        <v>237</v>
      </c>
      <c r="K316" s="205" t="s">
        <v>238</v>
      </c>
      <c r="L316" s="669" t="s">
        <v>239</v>
      </c>
      <c r="M316" s="588" t="s">
        <v>237</v>
      </c>
      <c r="N316" s="205" t="s">
        <v>238</v>
      </c>
      <c r="O316" s="669" t="s">
        <v>239</v>
      </c>
      <c r="P316" s="588" t="s">
        <v>237</v>
      </c>
      <c r="Q316" s="205" t="s">
        <v>238</v>
      </c>
      <c r="R316" s="669" t="s">
        <v>239</v>
      </c>
      <c r="S316" s="588" t="s">
        <v>237</v>
      </c>
      <c r="T316" s="205" t="s">
        <v>238</v>
      </c>
      <c r="U316" s="669" t="s">
        <v>239</v>
      </c>
      <c r="V316" s="588" t="s">
        <v>237</v>
      </c>
      <c r="W316" s="205" t="s">
        <v>238</v>
      </c>
      <c r="X316" s="669" t="s">
        <v>239</v>
      </c>
      <c r="Y316" s="666"/>
      <c r="Z316" s="666"/>
    </row>
    <row r="317" spans="1:26" s="25" customFormat="1" ht="20.25" customHeight="1" outlineLevel="1" thickBot="1">
      <c r="A317" s="409"/>
      <c r="B317" s="590"/>
      <c r="C317" s="712"/>
      <c r="D317" s="713"/>
      <c r="E317" s="714"/>
      <c r="F317" s="704"/>
      <c r="G317" s="290" t="s">
        <v>240</v>
      </c>
      <c r="H317" s="290" t="s">
        <v>240</v>
      </c>
      <c r="I317" s="666"/>
      <c r="J317" s="290" t="s">
        <v>240</v>
      </c>
      <c r="K317" s="290" t="str">
        <f>IF(INDEX('Reference Data'!$G$5:$G$18,MATCH('Reference Data'!$C$4,'Reference Data'!$F$5:$F$21,0),1)&gt;=K$22,"Actual","Forecast")</f>
        <v>Actual</v>
      </c>
      <c r="L317" s="666"/>
      <c r="M317" s="290" t="str">
        <f>IF(INDEX('Reference Data'!$G$5:$G$18,MATCH('Reference Data'!$C$4,'Reference Data'!$F$5:$F$21,0),1)&gt;=M$22,"Actual","Forecast")</f>
        <v>Actual</v>
      </c>
      <c r="N317" s="290" t="str">
        <f>IF(INDEX('Reference Data'!$G$5:$G$18,MATCH('Reference Data'!$C$4,'Reference Data'!$F$5:$F$21,0),1)&gt;=N$22,"Actual","Forecast")</f>
        <v>Actual</v>
      </c>
      <c r="O317" s="666"/>
      <c r="P317" s="290" t="str">
        <f>IF(INDEX('Reference Data'!$G$5:$G$18,MATCH('Reference Data'!$C$4,'Reference Data'!$F$5:$F$21,0),1)&gt;=P$22,"Actual","Forecast")</f>
        <v>Actual</v>
      </c>
      <c r="Q317" s="290" t="str">
        <f>IF(INDEX('Reference Data'!$G$5:$G$18,MATCH('Reference Data'!$C$4,'Reference Data'!$F$5:$F$21,0),1)&gt;=Q$22,"Actual","Forecast")</f>
        <v>Actual</v>
      </c>
      <c r="R317" s="666"/>
      <c r="S317" s="290" t="str">
        <f>IF(INDEX('Reference Data'!$G$5:$G$18,MATCH('Reference Data'!$C$4,'Reference Data'!$F$5:$F$21,0),1)&gt;=S$22,"Actual","Forecast")</f>
        <v>Actual</v>
      </c>
      <c r="T317" s="290" t="str">
        <f>IF(INDEX('Reference Data'!$G$5:$G$18,MATCH('Reference Data'!$C$4,'Reference Data'!$F$5:$F$21,0),1)&gt;=T$22,"Actual","Forecast")</f>
        <v>Forecast</v>
      </c>
      <c r="U317" s="666"/>
      <c r="V317" s="290" t="str">
        <f>IF(INDEX('Reference Data'!$G$5:$G$18,MATCH('Reference Data'!$C$4,'Reference Data'!$F$5:$F$21,0),1)&gt;=V$22,"Actual","Forecast")</f>
        <v>Forecast</v>
      </c>
      <c r="W317" s="290" t="str">
        <f>IF(INDEX('Reference Data'!$G$5:$G$18,MATCH('Reference Data'!$C$4,'Reference Data'!$F$5:$F$21,0),1)&gt;=W$22,"Actual","Forecast")</f>
        <v>Forecast</v>
      </c>
      <c r="X317" s="666"/>
      <c r="Y317" s="666"/>
      <c r="Z317" s="666"/>
    </row>
    <row r="318" spans="1:26" ht="14.85" customHeight="1" outlineLevel="1">
      <c r="A318" s="409"/>
      <c r="B318" s="77"/>
      <c r="C318" s="682" t="s">
        <v>246</v>
      </c>
      <c r="D318" s="683"/>
      <c r="E318" s="684"/>
      <c r="F318" s="415"/>
      <c r="G318" s="381"/>
      <c r="H318" s="381"/>
      <c r="I318" s="371">
        <f>SUM(G318:H318)</f>
        <v>0</v>
      </c>
      <c r="J318" s="381"/>
      <c r="K318" s="381"/>
      <c r="L318" s="371">
        <f>SUM(J318:K318)</f>
        <v>0</v>
      </c>
      <c r="M318" s="381"/>
      <c r="N318" s="381"/>
      <c r="O318" s="371">
        <f>SUM(M318:N318)</f>
        <v>0</v>
      </c>
      <c r="P318" s="381"/>
      <c r="Q318" s="384"/>
      <c r="R318" s="371">
        <f>SUM(P318:Q318)</f>
        <v>0</v>
      </c>
      <c r="S318" s="381"/>
      <c r="T318" s="381"/>
      <c r="U318" s="371">
        <f>SUM(S318:T318)</f>
        <v>0</v>
      </c>
      <c r="V318" s="381"/>
      <c r="W318" s="381"/>
      <c r="X318" s="371">
        <f>SUM(V318:W318)</f>
        <v>0</v>
      </c>
      <c r="Y318" s="415"/>
      <c r="Z318" s="410">
        <f>SUM(O318,L318,I318,F318)+R318+U318+X318+Y318</f>
        <v>0</v>
      </c>
    </row>
    <row r="319" spans="1:26" ht="15.75" customHeight="1" outlineLevel="1">
      <c r="A319" s="409"/>
      <c r="B319" s="77"/>
      <c r="C319" s="685" t="s">
        <v>247</v>
      </c>
      <c r="D319" s="686"/>
      <c r="E319" s="687"/>
      <c r="F319" s="416"/>
      <c r="G319" s="382"/>
      <c r="H319" s="382"/>
      <c r="I319" s="372">
        <f>SUM(G319:H319)</f>
        <v>0</v>
      </c>
      <c r="J319" s="382"/>
      <c r="K319" s="382"/>
      <c r="L319" s="372">
        <f>SUM(J319:K319)</f>
        <v>0</v>
      </c>
      <c r="M319" s="382"/>
      <c r="N319" s="382"/>
      <c r="O319" s="372">
        <f>SUM(M319:N319)</f>
        <v>0</v>
      </c>
      <c r="P319" s="382"/>
      <c r="Q319" s="385"/>
      <c r="R319" s="372">
        <f>SUM(P319:Q319)</f>
        <v>0</v>
      </c>
      <c r="S319" s="382"/>
      <c r="T319" s="382"/>
      <c r="U319" s="372">
        <f>SUM(S319:T319)</f>
        <v>0</v>
      </c>
      <c r="V319" s="382"/>
      <c r="W319" s="382"/>
      <c r="X319" s="372">
        <f>SUM(V319:W319)</f>
        <v>0</v>
      </c>
      <c r="Y319" s="416"/>
      <c r="Z319" s="375">
        <f>SUM(O319,L319,I319,F319)+R319+U319+X319+Y319</f>
        <v>0</v>
      </c>
    </row>
    <row r="320" spans="1:26" ht="15.75" customHeight="1" outlineLevel="1">
      <c r="A320" s="409"/>
      <c r="B320" s="590"/>
      <c r="C320" s="688" t="s">
        <v>248</v>
      </c>
      <c r="D320" s="689"/>
      <c r="E320" s="690"/>
      <c r="F320" s="416"/>
      <c r="G320" s="382"/>
      <c r="H320" s="382"/>
      <c r="I320" s="372">
        <f>SUM(G320:H320)</f>
        <v>0</v>
      </c>
      <c r="J320" s="382"/>
      <c r="K320" s="382"/>
      <c r="L320" s="372">
        <f>SUM(J320:K320)</f>
        <v>0</v>
      </c>
      <c r="M320" s="382"/>
      <c r="N320" s="382"/>
      <c r="O320" s="372">
        <f>SUM(M320:N320)</f>
        <v>0</v>
      </c>
      <c r="P320" s="382"/>
      <c r="Q320" s="385"/>
      <c r="R320" s="372">
        <f>SUM(P320:Q320)</f>
        <v>0</v>
      </c>
      <c r="S320" s="382"/>
      <c r="T320" s="382"/>
      <c r="U320" s="372">
        <f>SUM(S320:T320)</f>
        <v>0</v>
      </c>
      <c r="V320" s="382"/>
      <c r="W320" s="382"/>
      <c r="X320" s="372">
        <f>SUM(V320:W320)</f>
        <v>0</v>
      </c>
      <c r="Y320" s="416"/>
      <c r="Z320" s="375">
        <f>SUM(O320,L320,I320,F320)+R320+U320+X320+Y320</f>
        <v>0</v>
      </c>
    </row>
    <row r="321" spans="1:26" ht="15.75" customHeight="1" outlineLevel="1">
      <c r="A321" s="409"/>
      <c r="B321" s="590"/>
      <c r="C321" s="691" t="s">
        <v>249</v>
      </c>
      <c r="D321" s="692"/>
      <c r="E321" s="693"/>
      <c r="F321" s="383">
        <f t="shared" ref="F321:Z321" si="46">F318+F319</f>
        <v>0</v>
      </c>
      <c r="G321" s="383">
        <f t="shared" si="46"/>
        <v>0</v>
      </c>
      <c r="H321" s="383">
        <f t="shared" si="46"/>
        <v>0</v>
      </c>
      <c r="I321" s="383">
        <f t="shared" si="46"/>
        <v>0</v>
      </c>
      <c r="J321" s="383">
        <f t="shared" si="46"/>
        <v>0</v>
      </c>
      <c r="K321" s="383">
        <f t="shared" si="46"/>
        <v>0</v>
      </c>
      <c r="L321" s="383">
        <f t="shared" si="46"/>
        <v>0</v>
      </c>
      <c r="M321" s="383">
        <f t="shared" si="46"/>
        <v>0</v>
      </c>
      <c r="N321" s="383">
        <f t="shared" si="46"/>
        <v>0</v>
      </c>
      <c r="O321" s="383">
        <f t="shared" si="46"/>
        <v>0</v>
      </c>
      <c r="P321" s="383">
        <f t="shared" si="46"/>
        <v>0</v>
      </c>
      <c r="Q321" s="386">
        <f t="shared" si="46"/>
        <v>0</v>
      </c>
      <c r="R321" s="383">
        <f t="shared" si="46"/>
        <v>0</v>
      </c>
      <c r="S321" s="383">
        <f t="shared" si="46"/>
        <v>0</v>
      </c>
      <c r="T321" s="383">
        <f t="shared" si="46"/>
        <v>0</v>
      </c>
      <c r="U321" s="383">
        <f t="shared" si="46"/>
        <v>0</v>
      </c>
      <c r="V321" s="383">
        <f t="shared" si="46"/>
        <v>0</v>
      </c>
      <c r="W321" s="383">
        <f t="shared" si="46"/>
        <v>0</v>
      </c>
      <c r="X321" s="383">
        <f t="shared" si="46"/>
        <v>0</v>
      </c>
      <c r="Y321" s="383">
        <f t="shared" si="46"/>
        <v>0</v>
      </c>
      <c r="Z321" s="375">
        <f t="shared" si="46"/>
        <v>0</v>
      </c>
    </row>
    <row r="322" spans="1:26" ht="15.75" customHeight="1" outlineLevel="1">
      <c r="A322" s="409"/>
      <c r="B322" s="590"/>
      <c r="C322" s="694" t="s">
        <v>250</v>
      </c>
      <c r="D322" s="695"/>
      <c r="E322" s="696"/>
      <c r="F322" s="416"/>
      <c r="G322" s="382"/>
      <c r="H322" s="382"/>
      <c r="I322" s="372">
        <f>SUM(G322:H322)</f>
        <v>0</v>
      </c>
      <c r="J322" s="382"/>
      <c r="K322" s="382"/>
      <c r="L322" s="372">
        <f>SUM(J322:K322)</f>
        <v>0</v>
      </c>
      <c r="M322" s="382"/>
      <c r="N322" s="382"/>
      <c r="O322" s="372">
        <f>SUM(M322:N322)</f>
        <v>0</v>
      </c>
      <c r="P322" s="382"/>
      <c r="Q322" s="385"/>
      <c r="R322" s="372">
        <f>SUM(P322:Q322)</f>
        <v>0</v>
      </c>
      <c r="S322" s="382"/>
      <c r="T322" s="382"/>
      <c r="U322" s="372">
        <f>SUM(S322:T322)</f>
        <v>0</v>
      </c>
      <c r="V322" s="382"/>
      <c r="W322" s="382"/>
      <c r="X322" s="372">
        <f>SUM(V322:W322)</f>
        <v>0</v>
      </c>
      <c r="Y322" s="416"/>
      <c r="Z322" s="375">
        <f>SUM(O322,L322,I322,F322)+R322+U322+X322+Y322</f>
        <v>0</v>
      </c>
    </row>
    <row r="323" spans="1:26" ht="15.75" customHeight="1" outlineLevel="1">
      <c r="A323" s="409"/>
      <c r="B323" s="590"/>
      <c r="C323" s="688" t="s">
        <v>251</v>
      </c>
      <c r="D323" s="689"/>
      <c r="E323" s="690"/>
      <c r="F323" s="416"/>
      <c r="G323" s="382"/>
      <c r="H323" s="382"/>
      <c r="I323" s="372">
        <f>SUM(G323:H323)</f>
        <v>0</v>
      </c>
      <c r="J323" s="382"/>
      <c r="K323" s="382"/>
      <c r="L323" s="372">
        <f>SUM(J323:K323)</f>
        <v>0</v>
      </c>
      <c r="M323" s="382"/>
      <c r="N323" s="382"/>
      <c r="O323" s="372">
        <f>SUM(M323:N323)</f>
        <v>0</v>
      </c>
      <c r="P323" s="382"/>
      <c r="Q323" s="385"/>
      <c r="R323" s="372">
        <f>SUM(P323:Q323)</f>
        <v>0</v>
      </c>
      <c r="S323" s="382"/>
      <c r="T323" s="382"/>
      <c r="U323" s="372">
        <f>SUM(S323:T323)</f>
        <v>0</v>
      </c>
      <c r="V323" s="382"/>
      <c r="W323" s="382"/>
      <c r="X323" s="372">
        <f>SUM(V323:W323)</f>
        <v>0</v>
      </c>
      <c r="Y323" s="416"/>
      <c r="Z323" s="375">
        <f>SUM(O323,L323,I323,F323)+R323+U323+X323+Y323</f>
        <v>0</v>
      </c>
    </row>
    <row r="324" spans="1:26" ht="15.75" customHeight="1" outlineLevel="1" thickBot="1">
      <c r="A324" s="409"/>
      <c r="B324" s="590"/>
      <c r="C324" s="697" t="s">
        <v>252</v>
      </c>
      <c r="D324" s="698"/>
      <c r="E324" s="699"/>
      <c r="F324" s="387">
        <f t="shared" ref="F324:Y324" si="47">F322</f>
        <v>0</v>
      </c>
      <c r="G324" s="387">
        <f t="shared" si="47"/>
        <v>0</v>
      </c>
      <c r="H324" s="387">
        <f t="shared" si="47"/>
        <v>0</v>
      </c>
      <c r="I324" s="387">
        <f t="shared" si="47"/>
        <v>0</v>
      </c>
      <c r="J324" s="387">
        <f t="shared" si="47"/>
        <v>0</v>
      </c>
      <c r="K324" s="387">
        <f t="shared" si="47"/>
        <v>0</v>
      </c>
      <c r="L324" s="387">
        <f t="shared" si="47"/>
        <v>0</v>
      </c>
      <c r="M324" s="387">
        <f t="shared" si="47"/>
        <v>0</v>
      </c>
      <c r="N324" s="387">
        <f t="shared" si="47"/>
        <v>0</v>
      </c>
      <c r="O324" s="387">
        <f t="shared" si="47"/>
        <v>0</v>
      </c>
      <c r="P324" s="387">
        <f t="shared" si="47"/>
        <v>0</v>
      </c>
      <c r="Q324" s="388">
        <f t="shared" si="47"/>
        <v>0</v>
      </c>
      <c r="R324" s="387">
        <f t="shared" si="47"/>
        <v>0</v>
      </c>
      <c r="S324" s="387">
        <f t="shared" si="47"/>
        <v>0</v>
      </c>
      <c r="T324" s="387">
        <f t="shared" si="47"/>
        <v>0</v>
      </c>
      <c r="U324" s="387">
        <f t="shared" si="47"/>
        <v>0</v>
      </c>
      <c r="V324" s="387">
        <f t="shared" si="47"/>
        <v>0</v>
      </c>
      <c r="W324" s="387">
        <f t="shared" si="47"/>
        <v>0</v>
      </c>
      <c r="X324" s="387">
        <f t="shared" si="47"/>
        <v>0</v>
      </c>
      <c r="Y324" s="387">
        <f t="shared" si="47"/>
        <v>0</v>
      </c>
      <c r="Z324" s="378">
        <f>SUM(O324,L324,I324,F324)+R324+U324+X324+Y324</f>
        <v>0</v>
      </c>
    </row>
    <row r="325" spans="1:26" ht="16.5" outlineLevel="1" thickBot="1">
      <c r="A325" s="409"/>
      <c r="B325" s="590"/>
      <c r="C325" s="670" t="s">
        <v>236</v>
      </c>
      <c r="D325" s="671"/>
      <c r="E325" s="700"/>
      <c r="F325" s="379">
        <f t="shared" ref="F325:Y325" si="48">F321+F324</f>
        <v>0</v>
      </c>
      <c r="G325" s="379">
        <f t="shared" si="48"/>
        <v>0</v>
      </c>
      <c r="H325" s="379">
        <f t="shared" si="48"/>
        <v>0</v>
      </c>
      <c r="I325" s="379">
        <f t="shared" si="48"/>
        <v>0</v>
      </c>
      <c r="J325" s="379">
        <f t="shared" si="48"/>
        <v>0</v>
      </c>
      <c r="K325" s="379">
        <f t="shared" si="48"/>
        <v>0</v>
      </c>
      <c r="L325" s="379">
        <f t="shared" si="48"/>
        <v>0</v>
      </c>
      <c r="M325" s="379">
        <f t="shared" si="48"/>
        <v>0</v>
      </c>
      <c r="N325" s="379">
        <f t="shared" si="48"/>
        <v>0</v>
      </c>
      <c r="O325" s="379">
        <f t="shared" si="48"/>
        <v>0</v>
      </c>
      <c r="P325" s="379">
        <f t="shared" si="48"/>
        <v>0</v>
      </c>
      <c r="Q325" s="389">
        <f t="shared" si="48"/>
        <v>0</v>
      </c>
      <c r="R325" s="379">
        <f t="shared" si="48"/>
        <v>0</v>
      </c>
      <c r="S325" s="379">
        <f t="shared" si="48"/>
        <v>0</v>
      </c>
      <c r="T325" s="379">
        <f t="shared" si="48"/>
        <v>0</v>
      </c>
      <c r="U325" s="379">
        <f t="shared" si="48"/>
        <v>0</v>
      </c>
      <c r="V325" s="379">
        <f t="shared" si="48"/>
        <v>0</v>
      </c>
      <c r="W325" s="379">
        <f t="shared" si="48"/>
        <v>0</v>
      </c>
      <c r="X325" s="379">
        <f t="shared" si="48"/>
        <v>0</v>
      </c>
      <c r="Y325" s="379">
        <f t="shared" si="48"/>
        <v>0</v>
      </c>
      <c r="Z325" s="322">
        <f>SUM(O325,L325,I325,F325)+R325+U325+X325+Y325</f>
        <v>0</v>
      </c>
    </row>
    <row r="326" spans="1:26" ht="15.75" customHeight="1" outlineLevel="1" thickBot="1">
      <c r="C326" s="22"/>
      <c r="D326" s="22"/>
      <c r="E326" s="22"/>
      <c r="F326" s="24"/>
      <c r="G326" s="23"/>
      <c r="H326" s="23"/>
      <c r="I326" s="27"/>
      <c r="J326" s="23"/>
      <c r="K326" s="23"/>
      <c r="L326" s="24"/>
      <c r="M326" s="23"/>
      <c r="N326" s="23"/>
    </row>
    <row r="327" spans="1:26" ht="21.6" customHeight="1" outlineLevel="1">
      <c r="A327" s="409"/>
      <c r="B327" s="40"/>
      <c r="C327" s="701" t="s">
        <v>253</v>
      </c>
      <c r="D327" s="702"/>
      <c r="E327" s="703"/>
      <c r="F327" s="665" t="s">
        <v>228</v>
      </c>
      <c r="G327" s="705" t="str">
        <f>G315</f>
        <v>Financial Year 2020/21 (£s)</v>
      </c>
      <c r="H327" s="706"/>
      <c r="I327" s="707"/>
      <c r="J327" s="705" t="str">
        <f>J315</f>
        <v>Financial Year 2021/22 (£s)</v>
      </c>
      <c r="K327" s="706"/>
      <c r="L327" s="707"/>
      <c r="M327" s="705" t="str">
        <f>M315</f>
        <v>Financial Year 2022/23 (£s)</v>
      </c>
      <c r="N327" s="706"/>
      <c r="O327" s="707"/>
      <c r="P327" s="705" t="str">
        <f>P315</f>
        <v>Financial Year 2023/24 (£s)</v>
      </c>
      <c r="Q327" s="706"/>
      <c r="R327" s="707"/>
      <c r="S327" s="705" t="str">
        <f>S315</f>
        <v>Financial Year 2024/25 (£s)</v>
      </c>
      <c r="T327" s="706"/>
      <c r="U327" s="708"/>
      <c r="V327" s="705" t="str">
        <f>V315</f>
        <v>Financial Year 2025/26 (£s)</v>
      </c>
      <c r="W327" s="706"/>
      <c r="X327" s="707"/>
      <c r="Y327" s="665" t="s">
        <v>245</v>
      </c>
      <c r="Z327" s="665" t="s">
        <v>236</v>
      </c>
    </row>
    <row r="328" spans="1:26" ht="22.5" customHeight="1" outlineLevel="1">
      <c r="A328" s="409"/>
      <c r="B328" s="40"/>
      <c r="C328" s="667" t="s">
        <v>254</v>
      </c>
      <c r="D328" s="667" t="s">
        <v>261</v>
      </c>
      <c r="E328" s="667" t="s">
        <v>256</v>
      </c>
      <c r="F328" s="666"/>
      <c r="G328" s="588" t="s">
        <v>237</v>
      </c>
      <c r="H328" s="205" t="s">
        <v>238</v>
      </c>
      <c r="I328" s="669" t="s">
        <v>239</v>
      </c>
      <c r="J328" s="588" t="s">
        <v>237</v>
      </c>
      <c r="K328" s="205" t="s">
        <v>238</v>
      </c>
      <c r="L328" s="669" t="s">
        <v>239</v>
      </c>
      <c r="M328" s="588" t="s">
        <v>237</v>
      </c>
      <c r="N328" s="205" t="s">
        <v>238</v>
      </c>
      <c r="O328" s="669" t="s">
        <v>239</v>
      </c>
      <c r="P328" s="588" t="s">
        <v>237</v>
      </c>
      <c r="Q328" s="205" t="s">
        <v>238</v>
      </c>
      <c r="R328" s="669" t="s">
        <v>239</v>
      </c>
      <c r="S328" s="588" t="s">
        <v>237</v>
      </c>
      <c r="T328" s="205" t="s">
        <v>238</v>
      </c>
      <c r="U328" s="669" t="s">
        <v>239</v>
      </c>
      <c r="V328" s="588" t="s">
        <v>237</v>
      </c>
      <c r="W328" s="205" t="s">
        <v>238</v>
      </c>
      <c r="X328" s="669" t="s">
        <v>239</v>
      </c>
      <c r="Y328" s="666"/>
      <c r="Z328" s="666"/>
    </row>
    <row r="329" spans="1:26" ht="22.5" customHeight="1" outlineLevel="1">
      <c r="A329" s="409"/>
      <c r="B329" s="40"/>
      <c r="C329" s="668"/>
      <c r="D329" s="668"/>
      <c r="E329" s="668"/>
      <c r="F329" s="704"/>
      <c r="G329" s="290" t="s">
        <v>240</v>
      </c>
      <c r="H329" s="290" t="s">
        <v>240</v>
      </c>
      <c r="I329" s="666"/>
      <c r="J329" s="290" t="s">
        <v>240</v>
      </c>
      <c r="K329" s="290" t="str">
        <f>IF(INDEX('Reference Data'!$G$5:$G$18,MATCH('Reference Data'!$C$4,'Reference Data'!$F$5:$F$21,0),1)&gt;=K$22,"Actual","Forecast")</f>
        <v>Actual</v>
      </c>
      <c r="L329" s="666"/>
      <c r="M329" s="290" t="str">
        <f>IF(INDEX('Reference Data'!$G$5:$G$18,MATCH('Reference Data'!$C$4,'Reference Data'!$F$5:$F$21,0),1)&gt;=M$22,"Actual","Forecast")</f>
        <v>Actual</v>
      </c>
      <c r="N329" s="290" t="str">
        <f>IF(INDEX('Reference Data'!$G$5:$G$18,MATCH('Reference Data'!$C$4,'Reference Data'!$F$5:$F$21,0),1)&gt;=N$22,"Actual","Forecast")</f>
        <v>Actual</v>
      </c>
      <c r="O329" s="666"/>
      <c r="P329" s="290" t="str">
        <f>IF(INDEX('Reference Data'!$G$5:$G$18,MATCH('Reference Data'!$C$4,'Reference Data'!$F$5:$F$21,0),1)&gt;=P$22,"Actual","Forecast")</f>
        <v>Actual</v>
      </c>
      <c r="Q329" s="290" t="str">
        <f>IF(INDEX('Reference Data'!$G$5:$G$18,MATCH('Reference Data'!$C$4,'Reference Data'!$F$5:$F$21,0),1)&gt;=Q$22,"Actual","Forecast")</f>
        <v>Actual</v>
      </c>
      <c r="R329" s="666"/>
      <c r="S329" s="290" t="str">
        <f>IF(INDEX('Reference Data'!$G$5:$G$18,MATCH('Reference Data'!$C$4,'Reference Data'!$F$5:$F$21,0),1)&gt;=S$22,"Actual","Forecast")</f>
        <v>Actual</v>
      </c>
      <c r="T329" s="290" t="str">
        <f>IF(INDEX('Reference Data'!$G$5:$G$18,MATCH('Reference Data'!$C$4,'Reference Data'!$F$5:$F$21,0),1)&gt;=T$22,"Actual","Forecast")</f>
        <v>Forecast</v>
      </c>
      <c r="U329" s="666"/>
      <c r="V329" s="290" t="str">
        <f>IF(INDEX('Reference Data'!$G$5:$G$18,MATCH('Reference Data'!$C$4,'Reference Data'!$F$5:$F$21,0),1)&gt;=V$22,"Actual","Forecast")</f>
        <v>Forecast</v>
      </c>
      <c r="W329" s="290" t="str">
        <f>IF(INDEX('Reference Data'!$G$5:$G$18,MATCH('Reference Data'!$C$4,'Reference Data'!$F$5:$F$21,0),1)&gt;=W$22,"Actual","Forecast")</f>
        <v>Forecast</v>
      </c>
      <c r="X329" s="666"/>
      <c r="Y329" s="666"/>
      <c r="Z329" s="666"/>
    </row>
    <row r="330" spans="1:26" ht="15.75" outlineLevel="1">
      <c r="A330" s="409"/>
      <c r="B330" s="40"/>
      <c r="C330" s="390"/>
      <c r="D330" s="390"/>
      <c r="E330" s="391"/>
      <c r="F330" s="398"/>
      <c r="G330" s="393"/>
      <c r="H330" s="393"/>
      <c r="I330" s="310">
        <f>SUM(G330:H330)</f>
        <v>0</v>
      </c>
      <c r="J330" s="393"/>
      <c r="K330" s="393"/>
      <c r="L330" s="310">
        <f>SUM(J330:K330)</f>
        <v>0</v>
      </c>
      <c r="M330" s="393"/>
      <c r="N330" s="393"/>
      <c r="O330" s="310">
        <f>SUM(M330:N330)</f>
        <v>0</v>
      </c>
      <c r="P330" s="393"/>
      <c r="Q330" s="396"/>
      <c r="R330" s="310">
        <f>SUM(P330:Q330)</f>
        <v>0</v>
      </c>
      <c r="S330" s="393"/>
      <c r="T330" s="393"/>
      <c r="U330" s="310">
        <f>SUM(S330:T330)</f>
        <v>0</v>
      </c>
      <c r="V330" s="393"/>
      <c r="W330" s="393"/>
      <c r="X330" s="310">
        <f>SUM(V330:W330)</f>
        <v>0</v>
      </c>
      <c r="Y330" s="398"/>
      <c r="Z330" s="411">
        <f>SUM(O330,L330,I330,F330,R330,U330,X330,Y330)</f>
        <v>0</v>
      </c>
    </row>
    <row r="331" spans="1:26" ht="15.75" outlineLevel="1">
      <c r="A331" s="409"/>
      <c r="B331" s="40"/>
      <c r="C331" s="311"/>
      <c r="D331" s="311"/>
      <c r="E331" s="392"/>
      <c r="F331" s="399"/>
      <c r="G331" s="394"/>
      <c r="H331" s="394"/>
      <c r="I331" s="395">
        <f>SUM(G331:H331)</f>
        <v>0</v>
      </c>
      <c r="J331" s="394"/>
      <c r="K331" s="394"/>
      <c r="L331" s="395">
        <f>SUM(J331:K331)</f>
        <v>0</v>
      </c>
      <c r="M331" s="394"/>
      <c r="N331" s="394"/>
      <c r="O331" s="395">
        <f>SUM(M331:N331)</f>
        <v>0</v>
      </c>
      <c r="P331" s="394"/>
      <c r="Q331" s="397"/>
      <c r="R331" s="395">
        <f>SUM(P331:Q331)</f>
        <v>0</v>
      </c>
      <c r="S331" s="394"/>
      <c r="T331" s="394"/>
      <c r="U331" s="395">
        <f>SUM(S331:T331)</f>
        <v>0</v>
      </c>
      <c r="V331" s="394"/>
      <c r="W331" s="394"/>
      <c r="X331" s="395">
        <f>SUM(V331:W331)</f>
        <v>0</v>
      </c>
      <c r="Y331" s="399"/>
      <c r="Z331" s="406">
        <f>SUM(O331,L331,I331,F331,R331,U331,X331,Y331)</f>
        <v>0</v>
      </c>
    </row>
    <row r="332" spans="1:26" ht="15.75" outlineLevel="1">
      <c r="A332" s="409"/>
      <c r="B332" s="40"/>
      <c r="C332" s="311"/>
      <c r="D332" s="311"/>
      <c r="E332" s="392"/>
      <c r="F332" s="399"/>
      <c r="G332" s="394"/>
      <c r="H332" s="394"/>
      <c r="I332" s="395">
        <f>SUM(G332:H332)</f>
        <v>0</v>
      </c>
      <c r="J332" s="394"/>
      <c r="K332" s="394"/>
      <c r="L332" s="395">
        <f>SUM(J332:K332)</f>
        <v>0</v>
      </c>
      <c r="M332" s="394"/>
      <c r="N332" s="394"/>
      <c r="O332" s="395">
        <f>SUM(M332:N332)</f>
        <v>0</v>
      </c>
      <c r="P332" s="394"/>
      <c r="Q332" s="397"/>
      <c r="R332" s="395">
        <f>SUM(P332:Q332)</f>
        <v>0</v>
      </c>
      <c r="S332" s="394"/>
      <c r="T332" s="394"/>
      <c r="U332" s="395">
        <f>SUM(S332:T332)</f>
        <v>0</v>
      </c>
      <c r="V332" s="394"/>
      <c r="W332" s="394"/>
      <c r="X332" s="395">
        <f>SUM(V332:W332)</f>
        <v>0</v>
      </c>
      <c r="Y332" s="399"/>
      <c r="Z332" s="406">
        <f>SUM(O332,L332,I332,F332,R332,U332,X332,Y332)</f>
        <v>0</v>
      </c>
    </row>
    <row r="333" spans="1:26" ht="15.75" outlineLevel="1">
      <c r="A333" s="409"/>
      <c r="B333" s="40"/>
      <c r="C333" s="311"/>
      <c r="D333" s="311"/>
      <c r="E333" s="392"/>
      <c r="F333" s="399"/>
      <c r="G333" s="394"/>
      <c r="H333" s="394"/>
      <c r="I333" s="395">
        <f>SUM(G333:H333)</f>
        <v>0</v>
      </c>
      <c r="J333" s="394"/>
      <c r="K333" s="394"/>
      <c r="L333" s="395">
        <f>SUM(J333:K333)</f>
        <v>0</v>
      </c>
      <c r="M333" s="394"/>
      <c r="N333" s="394"/>
      <c r="O333" s="395">
        <f>SUM(M333:N333)</f>
        <v>0</v>
      </c>
      <c r="P333" s="394"/>
      <c r="Q333" s="397"/>
      <c r="R333" s="395">
        <f>SUM(P333:Q333)</f>
        <v>0</v>
      </c>
      <c r="S333" s="394"/>
      <c r="T333" s="394"/>
      <c r="U333" s="395">
        <f>SUM(S333:T333)</f>
        <v>0</v>
      </c>
      <c r="V333" s="394"/>
      <c r="W333" s="394"/>
      <c r="X333" s="395">
        <f>SUM(V333:W333)</f>
        <v>0</v>
      </c>
      <c r="Y333" s="399"/>
      <c r="Z333" s="406">
        <f>SUM(O333,L333,I333,F333,R333,U333,X333,Y333)</f>
        <v>0</v>
      </c>
    </row>
    <row r="334" spans="1:26" ht="16.5" outlineLevel="1" thickBot="1">
      <c r="A334" s="409"/>
      <c r="B334" s="40"/>
      <c r="C334" s="400"/>
      <c r="D334" s="400"/>
      <c r="E334" s="401"/>
      <c r="F334" s="405"/>
      <c r="G334" s="402"/>
      <c r="H334" s="402"/>
      <c r="I334" s="403">
        <f>SUM(G334:H334)</f>
        <v>0</v>
      </c>
      <c r="J334" s="402"/>
      <c r="K334" s="402"/>
      <c r="L334" s="403">
        <f>SUM(J334:K334)</f>
        <v>0</v>
      </c>
      <c r="M334" s="402"/>
      <c r="N334" s="402"/>
      <c r="O334" s="403">
        <f>SUM(M334:N334)</f>
        <v>0</v>
      </c>
      <c r="P334" s="402"/>
      <c r="Q334" s="404"/>
      <c r="R334" s="403">
        <f>SUM(P334:Q334)</f>
        <v>0</v>
      </c>
      <c r="S334" s="402"/>
      <c r="T334" s="402"/>
      <c r="U334" s="403">
        <f>SUM(S334:T334)</f>
        <v>0</v>
      </c>
      <c r="V334" s="402"/>
      <c r="W334" s="402"/>
      <c r="X334" s="403">
        <f>SUM(V334:W334)</f>
        <v>0</v>
      </c>
      <c r="Y334" s="405"/>
      <c r="Z334" s="412">
        <f>SUM(O334,L334,I334,F334,R334,U334,X334,Y334)</f>
        <v>0</v>
      </c>
    </row>
    <row r="335" spans="1:26" ht="16.5" outlineLevel="1" thickBot="1">
      <c r="A335" s="409"/>
      <c r="B335" s="590"/>
      <c r="C335" s="670" t="s">
        <v>257</v>
      </c>
      <c r="D335" s="671"/>
      <c r="E335" s="672"/>
      <c r="F335" s="312">
        <f t="shared" ref="F335:Z335" si="49">SUM(F330:F334)</f>
        <v>0</v>
      </c>
      <c r="G335" s="312">
        <f t="shared" si="49"/>
        <v>0</v>
      </c>
      <c r="H335" s="312">
        <f t="shared" si="49"/>
        <v>0</v>
      </c>
      <c r="I335" s="312">
        <f t="shared" si="49"/>
        <v>0</v>
      </c>
      <c r="J335" s="312">
        <f t="shared" si="49"/>
        <v>0</v>
      </c>
      <c r="K335" s="312">
        <f t="shared" si="49"/>
        <v>0</v>
      </c>
      <c r="L335" s="312">
        <f t="shared" si="49"/>
        <v>0</v>
      </c>
      <c r="M335" s="312">
        <f t="shared" si="49"/>
        <v>0</v>
      </c>
      <c r="N335" s="312">
        <f t="shared" si="49"/>
        <v>0</v>
      </c>
      <c r="O335" s="312">
        <f t="shared" si="49"/>
        <v>0</v>
      </c>
      <c r="P335" s="312">
        <f t="shared" si="49"/>
        <v>0</v>
      </c>
      <c r="Q335" s="312">
        <f t="shared" si="49"/>
        <v>0</v>
      </c>
      <c r="R335" s="312">
        <f t="shared" si="49"/>
        <v>0</v>
      </c>
      <c r="S335" s="312">
        <f t="shared" si="49"/>
        <v>0</v>
      </c>
      <c r="T335" s="312">
        <f t="shared" si="49"/>
        <v>0</v>
      </c>
      <c r="U335" s="312">
        <f t="shared" si="49"/>
        <v>0</v>
      </c>
      <c r="V335" s="312">
        <f t="shared" si="49"/>
        <v>0</v>
      </c>
      <c r="W335" s="312">
        <f t="shared" si="49"/>
        <v>0</v>
      </c>
      <c r="X335" s="312">
        <f t="shared" si="49"/>
        <v>0</v>
      </c>
      <c r="Y335" s="312">
        <f t="shared" si="49"/>
        <v>0</v>
      </c>
      <c r="Z335" s="312">
        <f t="shared" si="49"/>
        <v>0</v>
      </c>
    </row>
    <row r="336" spans="1:26" ht="13.5" outlineLevel="1" thickBot="1"/>
    <row r="337" spans="1:26" ht="31.35" customHeight="1" outlineLevel="1">
      <c r="B337" s="87"/>
      <c r="C337" s="673" t="s">
        <v>258</v>
      </c>
      <c r="D337" s="674"/>
      <c r="E337" s="675"/>
      <c r="G337" s="224"/>
      <c r="H337" s="224"/>
      <c r="I337" s="224"/>
      <c r="J337" s="224"/>
      <c r="K337" s="224"/>
      <c r="L337" s="224"/>
    </row>
    <row r="338" spans="1:26" ht="86.25" customHeight="1" outlineLevel="1">
      <c r="B338" s="590"/>
      <c r="C338" s="676" t="s">
        <v>259</v>
      </c>
      <c r="D338" s="677"/>
      <c r="E338" s="678"/>
      <c r="G338" s="261"/>
      <c r="H338" s="261"/>
      <c r="I338" s="261"/>
      <c r="J338" s="261"/>
      <c r="K338" s="261"/>
      <c r="L338" s="261"/>
    </row>
    <row r="339" spans="1:26" ht="76.5" customHeight="1" outlineLevel="1" thickBot="1">
      <c r="B339" s="59"/>
      <c r="C339" s="679"/>
      <c r="D339" s="680"/>
      <c r="E339" s="681"/>
      <c r="G339" s="262"/>
      <c r="H339" s="262"/>
      <c r="I339" s="262"/>
      <c r="J339" s="262"/>
      <c r="K339" s="262"/>
      <c r="L339" s="262"/>
    </row>
    <row r="341" spans="1:26" customFormat="1" ht="85.35" customHeight="1">
      <c r="A341" s="409" t="s">
        <v>260</v>
      </c>
      <c r="B341" s="60"/>
      <c r="C341" s="715" t="str">
        <f>CONCATENATE("Project 12: ",'2 - Project Admin'!E38)</f>
        <v xml:space="preserve">Project 12: </v>
      </c>
      <c r="D341" s="716"/>
      <c r="E341" s="716"/>
      <c r="F341" s="716"/>
      <c r="G341" s="716"/>
      <c r="H341" s="716"/>
      <c r="I341" s="716"/>
      <c r="J341" s="716"/>
      <c r="K341" s="716"/>
      <c r="L341" s="716"/>
      <c r="M341" s="716"/>
      <c r="N341" s="716"/>
      <c r="O341" s="716"/>
      <c r="P341" s="716"/>
      <c r="Q341" s="716"/>
      <c r="R341" s="716"/>
      <c r="S341" s="716"/>
      <c r="T341" s="716"/>
      <c r="U341" s="716"/>
      <c r="V341" s="716"/>
      <c r="W341" s="716"/>
      <c r="X341" s="716"/>
      <c r="Y341" s="716"/>
      <c r="Z341" s="717"/>
    </row>
    <row r="342" spans="1:26" customFormat="1" ht="15" customHeight="1" thickBot="1">
      <c r="A342" s="19"/>
      <c r="B342" s="1"/>
      <c r="C342" s="6"/>
      <c r="D342" s="7"/>
      <c r="E342" s="8"/>
      <c r="F342" s="8"/>
      <c r="G342" s="8"/>
      <c r="S342" s="19"/>
    </row>
    <row r="343" spans="1:26" s="25" customFormat="1" ht="21" customHeight="1" outlineLevel="1">
      <c r="A343" s="409"/>
      <c r="B343" s="590"/>
      <c r="C343" s="709" t="s">
        <v>244</v>
      </c>
      <c r="D343" s="710"/>
      <c r="E343" s="711"/>
      <c r="F343" s="665" t="s">
        <v>228</v>
      </c>
      <c r="G343" s="705" t="s">
        <v>229</v>
      </c>
      <c r="H343" s="706"/>
      <c r="I343" s="707"/>
      <c r="J343" s="705" t="s">
        <v>230</v>
      </c>
      <c r="K343" s="706"/>
      <c r="L343" s="707"/>
      <c r="M343" s="705" t="s">
        <v>231</v>
      </c>
      <c r="N343" s="706"/>
      <c r="O343" s="707"/>
      <c r="P343" s="705" t="s">
        <v>232</v>
      </c>
      <c r="Q343" s="706"/>
      <c r="R343" s="707"/>
      <c r="S343" s="705" t="s">
        <v>233</v>
      </c>
      <c r="T343" s="706"/>
      <c r="U343" s="707"/>
      <c r="V343" s="705" t="s">
        <v>234</v>
      </c>
      <c r="W343" s="706"/>
      <c r="X343" s="707"/>
      <c r="Y343" s="665" t="s">
        <v>245</v>
      </c>
      <c r="Z343" s="665" t="s">
        <v>236</v>
      </c>
    </row>
    <row r="344" spans="1:26" s="25" customFormat="1" ht="22.5" customHeight="1" outlineLevel="1" thickBot="1">
      <c r="A344" s="409"/>
      <c r="B344" s="590"/>
      <c r="C344" s="712"/>
      <c r="D344" s="713"/>
      <c r="E344" s="714"/>
      <c r="F344" s="666"/>
      <c r="G344" s="588" t="s">
        <v>237</v>
      </c>
      <c r="H344" s="205" t="s">
        <v>238</v>
      </c>
      <c r="I344" s="669" t="s">
        <v>239</v>
      </c>
      <c r="J344" s="588" t="s">
        <v>237</v>
      </c>
      <c r="K344" s="205" t="s">
        <v>238</v>
      </c>
      <c r="L344" s="669" t="s">
        <v>239</v>
      </c>
      <c r="M344" s="588" t="s">
        <v>237</v>
      </c>
      <c r="N344" s="205" t="s">
        <v>238</v>
      </c>
      <c r="O344" s="669" t="s">
        <v>239</v>
      </c>
      <c r="P344" s="588" t="s">
        <v>237</v>
      </c>
      <c r="Q344" s="205" t="s">
        <v>238</v>
      </c>
      <c r="R344" s="669" t="s">
        <v>239</v>
      </c>
      <c r="S344" s="588" t="s">
        <v>237</v>
      </c>
      <c r="T344" s="205" t="s">
        <v>238</v>
      </c>
      <c r="U344" s="669" t="s">
        <v>239</v>
      </c>
      <c r="V344" s="588" t="s">
        <v>237</v>
      </c>
      <c r="W344" s="205" t="s">
        <v>238</v>
      </c>
      <c r="X344" s="669" t="s">
        <v>239</v>
      </c>
      <c r="Y344" s="666"/>
      <c r="Z344" s="666"/>
    </row>
    <row r="345" spans="1:26" s="25" customFormat="1" ht="20.25" customHeight="1" outlineLevel="1" thickBot="1">
      <c r="A345" s="409"/>
      <c r="B345" s="590"/>
      <c r="C345" s="712"/>
      <c r="D345" s="713"/>
      <c r="E345" s="714"/>
      <c r="F345" s="704"/>
      <c r="G345" s="290" t="s">
        <v>240</v>
      </c>
      <c r="H345" s="290" t="s">
        <v>240</v>
      </c>
      <c r="I345" s="666"/>
      <c r="J345" s="290" t="s">
        <v>240</v>
      </c>
      <c r="K345" s="290" t="str">
        <f>IF(INDEX('Reference Data'!$G$5:$G$18,MATCH('Reference Data'!$C$4,'Reference Data'!$F$5:$F$21,0),1)&gt;=K$22,"Actual","Forecast")</f>
        <v>Actual</v>
      </c>
      <c r="L345" s="666"/>
      <c r="M345" s="290" t="str">
        <f>IF(INDEX('Reference Data'!$G$5:$G$18,MATCH('Reference Data'!$C$4,'Reference Data'!$F$5:$F$21,0),1)&gt;=M$22,"Actual","Forecast")</f>
        <v>Actual</v>
      </c>
      <c r="N345" s="290" t="str">
        <f>IF(INDEX('Reference Data'!$G$5:$G$18,MATCH('Reference Data'!$C$4,'Reference Data'!$F$5:$F$21,0),1)&gt;=N$22,"Actual","Forecast")</f>
        <v>Actual</v>
      </c>
      <c r="O345" s="666"/>
      <c r="P345" s="290" t="str">
        <f>IF(INDEX('Reference Data'!$G$5:$G$18,MATCH('Reference Data'!$C$4,'Reference Data'!$F$5:$F$21,0),1)&gt;=P$22,"Actual","Forecast")</f>
        <v>Actual</v>
      </c>
      <c r="Q345" s="290" t="str">
        <f>IF(INDEX('Reference Data'!$G$5:$G$18,MATCH('Reference Data'!$C$4,'Reference Data'!$F$5:$F$21,0),1)&gt;=Q$22,"Actual","Forecast")</f>
        <v>Actual</v>
      </c>
      <c r="R345" s="666"/>
      <c r="S345" s="290" t="str">
        <f>IF(INDEX('Reference Data'!$G$5:$G$18,MATCH('Reference Data'!$C$4,'Reference Data'!$F$5:$F$21,0),1)&gt;=S$22,"Actual","Forecast")</f>
        <v>Actual</v>
      </c>
      <c r="T345" s="290" t="str">
        <f>IF(INDEX('Reference Data'!$G$5:$G$18,MATCH('Reference Data'!$C$4,'Reference Data'!$F$5:$F$21,0),1)&gt;=T$22,"Actual","Forecast")</f>
        <v>Forecast</v>
      </c>
      <c r="U345" s="666"/>
      <c r="V345" s="290" t="str">
        <f>IF(INDEX('Reference Data'!$G$5:$G$18,MATCH('Reference Data'!$C$4,'Reference Data'!$F$5:$F$21,0),1)&gt;=V$22,"Actual","Forecast")</f>
        <v>Forecast</v>
      </c>
      <c r="W345" s="290" t="str">
        <f>IF(INDEX('Reference Data'!$G$5:$G$18,MATCH('Reference Data'!$C$4,'Reference Data'!$F$5:$F$21,0),1)&gt;=W$22,"Actual","Forecast")</f>
        <v>Forecast</v>
      </c>
      <c r="X345" s="666"/>
      <c r="Y345" s="666"/>
      <c r="Z345" s="666"/>
    </row>
    <row r="346" spans="1:26" ht="14.85" customHeight="1" outlineLevel="1">
      <c r="A346" s="409"/>
      <c r="B346" s="77"/>
      <c r="C346" s="682" t="s">
        <v>246</v>
      </c>
      <c r="D346" s="683"/>
      <c r="E346" s="684"/>
      <c r="F346" s="415"/>
      <c r="G346" s="381"/>
      <c r="H346" s="381"/>
      <c r="I346" s="371">
        <f>SUM(G346:H346)</f>
        <v>0</v>
      </c>
      <c r="J346" s="381"/>
      <c r="K346" s="381"/>
      <c r="L346" s="371">
        <f>SUM(J346:K346)</f>
        <v>0</v>
      </c>
      <c r="M346" s="381"/>
      <c r="N346" s="381"/>
      <c r="O346" s="371">
        <f>SUM(M346:N346)</f>
        <v>0</v>
      </c>
      <c r="P346" s="381"/>
      <c r="Q346" s="384"/>
      <c r="R346" s="371">
        <f>SUM(P346:Q346)</f>
        <v>0</v>
      </c>
      <c r="S346" s="381"/>
      <c r="T346" s="381"/>
      <c r="U346" s="371">
        <f>SUM(S346:T346)</f>
        <v>0</v>
      </c>
      <c r="V346" s="381"/>
      <c r="W346" s="381"/>
      <c r="X346" s="371">
        <f>SUM(V346:W346)</f>
        <v>0</v>
      </c>
      <c r="Y346" s="415"/>
      <c r="Z346" s="410">
        <f>SUM(O346,L346,I346,F346)+R346+U346+X346+Y346</f>
        <v>0</v>
      </c>
    </row>
    <row r="347" spans="1:26" ht="15.75" customHeight="1" outlineLevel="1">
      <c r="A347" s="409"/>
      <c r="B347" s="77"/>
      <c r="C347" s="685" t="s">
        <v>247</v>
      </c>
      <c r="D347" s="686"/>
      <c r="E347" s="687"/>
      <c r="F347" s="416"/>
      <c r="G347" s="382"/>
      <c r="H347" s="382"/>
      <c r="I347" s="372">
        <f>SUM(G347:H347)</f>
        <v>0</v>
      </c>
      <c r="J347" s="382"/>
      <c r="K347" s="382"/>
      <c r="L347" s="372">
        <f>SUM(J347:K347)</f>
        <v>0</v>
      </c>
      <c r="M347" s="382"/>
      <c r="N347" s="382"/>
      <c r="O347" s="372">
        <f>SUM(M347:N347)</f>
        <v>0</v>
      </c>
      <c r="P347" s="382"/>
      <c r="Q347" s="385"/>
      <c r="R347" s="372">
        <f>SUM(P347:Q347)</f>
        <v>0</v>
      </c>
      <c r="S347" s="382"/>
      <c r="T347" s="382"/>
      <c r="U347" s="372">
        <f>SUM(S347:T347)</f>
        <v>0</v>
      </c>
      <c r="V347" s="382"/>
      <c r="W347" s="382"/>
      <c r="X347" s="372">
        <f>SUM(V347:W347)</f>
        <v>0</v>
      </c>
      <c r="Y347" s="416"/>
      <c r="Z347" s="375">
        <f>SUM(O347,L347,I347,F347)+R347+U347+X347+Y347</f>
        <v>0</v>
      </c>
    </row>
    <row r="348" spans="1:26" ht="15.75" customHeight="1" outlineLevel="1">
      <c r="A348" s="409"/>
      <c r="B348" s="590"/>
      <c r="C348" s="688" t="s">
        <v>248</v>
      </c>
      <c r="D348" s="689"/>
      <c r="E348" s="690"/>
      <c r="F348" s="416"/>
      <c r="G348" s="382"/>
      <c r="H348" s="382"/>
      <c r="I348" s="372">
        <f>SUM(G348:H348)</f>
        <v>0</v>
      </c>
      <c r="J348" s="382"/>
      <c r="K348" s="382"/>
      <c r="L348" s="372">
        <f>SUM(J348:K348)</f>
        <v>0</v>
      </c>
      <c r="M348" s="382"/>
      <c r="N348" s="382"/>
      <c r="O348" s="372">
        <f>SUM(M348:N348)</f>
        <v>0</v>
      </c>
      <c r="P348" s="382"/>
      <c r="Q348" s="385"/>
      <c r="R348" s="372">
        <f>SUM(P348:Q348)</f>
        <v>0</v>
      </c>
      <c r="S348" s="382"/>
      <c r="T348" s="382"/>
      <c r="U348" s="372">
        <f>SUM(S348:T348)</f>
        <v>0</v>
      </c>
      <c r="V348" s="382"/>
      <c r="W348" s="382"/>
      <c r="X348" s="372">
        <f>SUM(V348:W348)</f>
        <v>0</v>
      </c>
      <c r="Y348" s="416"/>
      <c r="Z348" s="375">
        <f>SUM(O348,L348,I348,F348)+R348+U348+X348+Y348</f>
        <v>0</v>
      </c>
    </row>
    <row r="349" spans="1:26" ht="15.75" customHeight="1" outlineLevel="1">
      <c r="A349" s="409"/>
      <c r="B349" s="590"/>
      <c r="C349" s="691" t="s">
        <v>249</v>
      </c>
      <c r="D349" s="692"/>
      <c r="E349" s="693"/>
      <c r="F349" s="383">
        <f t="shared" ref="F349:Z349" si="50">F346+F347</f>
        <v>0</v>
      </c>
      <c r="G349" s="383">
        <f t="shared" si="50"/>
        <v>0</v>
      </c>
      <c r="H349" s="383">
        <f t="shared" si="50"/>
        <v>0</v>
      </c>
      <c r="I349" s="383">
        <f t="shared" si="50"/>
        <v>0</v>
      </c>
      <c r="J349" s="383">
        <f t="shared" si="50"/>
        <v>0</v>
      </c>
      <c r="K349" s="383">
        <f t="shared" si="50"/>
        <v>0</v>
      </c>
      <c r="L349" s="383">
        <f t="shared" si="50"/>
        <v>0</v>
      </c>
      <c r="M349" s="383">
        <f t="shared" si="50"/>
        <v>0</v>
      </c>
      <c r="N349" s="383">
        <f t="shared" si="50"/>
        <v>0</v>
      </c>
      <c r="O349" s="383">
        <f t="shared" si="50"/>
        <v>0</v>
      </c>
      <c r="P349" s="383">
        <f t="shared" si="50"/>
        <v>0</v>
      </c>
      <c r="Q349" s="386">
        <f t="shared" si="50"/>
        <v>0</v>
      </c>
      <c r="R349" s="383">
        <f t="shared" si="50"/>
        <v>0</v>
      </c>
      <c r="S349" s="383">
        <f t="shared" si="50"/>
        <v>0</v>
      </c>
      <c r="T349" s="383">
        <f t="shared" si="50"/>
        <v>0</v>
      </c>
      <c r="U349" s="383">
        <f t="shared" si="50"/>
        <v>0</v>
      </c>
      <c r="V349" s="383">
        <f t="shared" si="50"/>
        <v>0</v>
      </c>
      <c r="W349" s="383">
        <f t="shared" si="50"/>
        <v>0</v>
      </c>
      <c r="X349" s="383">
        <f t="shared" si="50"/>
        <v>0</v>
      </c>
      <c r="Y349" s="383">
        <f t="shared" si="50"/>
        <v>0</v>
      </c>
      <c r="Z349" s="375">
        <f t="shared" si="50"/>
        <v>0</v>
      </c>
    </row>
    <row r="350" spans="1:26" ht="15.75" customHeight="1" outlineLevel="1">
      <c r="A350" s="409"/>
      <c r="B350" s="590"/>
      <c r="C350" s="694" t="s">
        <v>250</v>
      </c>
      <c r="D350" s="695"/>
      <c r="E350" s="696"/>
      <c r="F350" s="416"/>
      <c r="G350" s="382"/>
      <c r="H350" s="382"/>
      <c r="I350" s="372">
        <f>SUM(G350:H350)</f>
        <v>0</v>
      </c>
      <c r="J350" s="382"/>
      <c r="K350" s="382"/>
      <c r="L350" s="372">
        <f>SUM(J350:K350)</f>
        <v>0</v>
      </c>
      <c r="M350" s="382"/>
      <c r="N350" s="382"/>
      <c r="O350" s="372">
        <f>SUM(M350:N350)</f>
        <v>0</v>
      </c>
      <c r="P350" s="382"/>
      <c r="Q350" s="385"/>
      <c r="R350" s="372">
        <f>SUM(P350:Q350)</f>
        <v>0</v>
      </c>
      <c r="S350" s="382"/>
      <c r="T350" s="382"/>
      <c r="U350" s="372">
        <f>SUM(S350:T350)</f>
        <v>0</v>
      </c>
      <c r="V350" s="382"/>
      <c r="W350" s="382"/>
      <c r="X350" s="372">
        <f>SUM(V350:W350)</f>
        <v>0</v>
      </c>
      <c r="Y350" s="416"/>
      <c r="Z350" s="375">
        <f>SUM(O350,L350,I350,F350)+R350+U350+X350+Y350</f>
        <v>0</v>
      </c>
    </row>
    <row r="351" spans="1:26" ht="15.75" customHeight="1" outlineLevel="1">
      <c r="A351" s="409"/>
      <c r="B351" s="590"/>
      <c r="C351" s="688" t="s">
        <v>251</v>
      </c>
      <c r="D351" s="689"/>
      <c r="E351" s="690"/>
      <c r="F351" s="416"/>
      <c r="G351" s="382"/>
      <c r="H351" s="382"/>
      <c r="I351" s="372">
        <f>SUM(G351:H351)</f>
        <v>0</v>
      </c>
      <c r="J351" s="382"/>
      <c r="K351" s="382"/>
      <c r="L351" s="372">
        <f>SUM(J351:K351)</f>
        <v>0</v>
      </c>
      <c r="M351" s="382"/>
      <c r="N351" s="382"/>
      <c r="O351" s="372">
        <f>SUM(M351:N351)</f>
        <v>0</v>
      </c>
      <c r="P351" s="382"/>
      <c r="Q351" s="385"/>
      <c r="R351" s="372">
        <f>SUM(P351:Q351)</f>
        <v>0</v>
      </c>
      <c r="S351" s="382"/>
      <c r="T351" s="382"/>
      <c r="U351" s="372">
        <f>SUM(S351:T351)</f>
        <v>0</v>
      </c>
      <c r="V351" s="382"/>
      <c r="W351" s="382"/>
      <c r="X351" s="372">
        <f>SUM(V351:W351)</f>
        <v>0</v>
      </c>
      <c r="Y351" s="416"/>
      <c r="Z351" s="375">
        <f>SUM(O351,L351,I351,F351)+R351+U351+X351+Y351</f>
        <v>0</v>
      </c>
    </row>
    <row r="352" spans="1:26" ht="15.75" customHeight="1" outlineLevel="1" thickBot="1">
      <c r="A352" s="409"/>
      <c r="B352" s="590"/>
      <c r="C352" s="697" t="s">
        <v>252</v>
      </c>
      <c r="D352" s="698"/>
      <c r="E352" s="699"/>
      <c r="F352" s="387">
        <f t="shared" ref="F352:Y352" si="51">F350</f>
        <v>0</v>
      </c>
      <c r="G352" s="387">
        <f t="shared" si="51"/>
        <v>0</v>
      </c>
      <c r="H352" s="387">
        <f t="shared" si="51"/>
        <v>0</v>
      </c>
      <c r="I352" s="387">
        <f t="shared" si="51"/>
        <v>0</v>
      </c>
      <c r="J352" s="387">
        <f t="shared" si="51"/>
        <v>0</v>
      </c>
      <c r="K352" s="387">
        <f t="shared" si="51"/>
        <v>0</v>
      </c>
      <c r="L352" s="387">
        <f t="shared" si="51"/>
        <v>0</v>
      </c>
      <c r="M352" s="387">
        <f t="shared" si="51"/>
        <v>0</v>
      </c>
      <c r="N352" s="387">
        <f t="shared" si="51"/>
        <v>0</v>
      </c>
      <c r="O352" s="387">
        <f t="shared" si="51"/>
        <v>0</v>
      </c>
      <c r="P352" s="387">
        <f t="shared" si="51"/>
        <v>0</v>
      </c>
      <c r="Q352" s="388">
        <f t="shared" si="51"/>
        <v>0</v>
      </c>
      <c r="R352" s="387">
        <f t="shared" si="51"/>
        <v>0</v>
      </c>
      <c r="S352" s="387">
        <f t="shared" si="51"/>
        <v>0</v>
      </c>
      <c r="T352" s="387">
        <f t="shared" si="51"/>
        <v>0</v>
      </c>
      <c r="U352" s="387">
        <f t="shared" si="51"/>
        <v>0</v>
      </c>
      <c r="V352" s="387">
        <f t="shared" si="51"/>
        <v>0</v>
      </c>
      <c r="W352" s="387">
        <f t="shared" si="51"/>
        <v>0</v>
      </c>
      <c r="X352" s="387">
        <f t="shared" si="51"/>
        <v>0</v>
      </c>
      <c r="Y352" s="387">
        <f t="shared" si="51"/>
        <v>0</v>
      </c>
      <c r="Z352" s="378">
        <f>SUM(O352,L352,I352,F352)+R352+U352+X352+Y352</f>
        <v>0</v>
      </c>
    </row>
    <row r="353" spans="1:26" ht="16.5" outlineLevel="1" thickBot="1">
      <c r="A353" s="409"/>
      <c r="B353" s="590"/>
      <c r="C353" s="670" t="s">
        <v>236</v>
      </c>
      <c r="D353" s="671"/>
      <c r="E353" s="700"/>
      <c r="F353" s="379">
        <f t="shared" ref="F353:Y353" si="52">F349+F352</f>
        <v>0</v>
      </c>
      <c r="G353" s="379">
        <f t="shared" si="52"/>
        <v>0</v>
      </c>
      <c r="H353" s="379">
        <f t="shared" si="52"/>
        <v>0</v>
      </c>
      <c r="I353" s="379">
        <f t="shared" si="52"/>
        <v>0</v>
      </c>
      <c r="J353" s="379">
        <f t="shared" si="52"/>
        <v>0</v>
      </c>
      <c r="K353" s="379">
        <f t="shared" si="52"/>
        <v>0</v>
      </c>
      <c r="L353" s="379">
        <f t="shared" si="52"/>
        <v>0</v>
      </c>
      <c r="M353" s="379">
        <f t="shared" si="52"/>
        <v>0</v>
      </c>
      <c r="N353" s="379">
        <f t="shared" si="52"/>
        <v>0</v>
      </c>
      <c r="O353" s="379">
        <f t="shared" si="52"/>
        <v>0</v>
      </c>
      <c r="P353" s="379">
        <f t="shared" si="52"/>
        <v>0</v>
      </c>
      <c r="Q353" s="389">
        <f t="shared" si="52"/>
        <v>0</v>
      </c>
      <c r="R353" s="379">
        <f t="shared" si="52"/>
        <v>0</v>
      </c>
      <c r="S353" s="379">
        <f t="shared" si="52"/>
        <v>0</v>
      </c>
      <c r="T353" s="379">
        <f t="shared" si="52"/>
        <v>0</v>
      </c>
      <c r="U353" s="379">
        <f t="shared" si="52"/>
        <v>0</v>
      </c>
      <c r="V353" s="379">
        <f t="shared" si="52"/>
        <v>0</v>
      </c>
      <c r="W353" s="379">
        <f t="shared" si="52"/>
        <v>0</v>
      </c>
      <c r="X353" s="379">
        <f t="shared" si="52"/>
        <v>0</v>
      </c>
      <c r="Y353" s="379">
        <f t="shared" si="52"/>
        <v>0</v>
      </c>
      <c r="Z353" s="322">
        <f>SUM(O353,L353,I353,F353)+R353+U353+X353+Y353</f>
        <v>0</v>
      </c>
    </row>
    <row r="354" spans="1:26" ht="15.75" customHeight="1" outlineLevel="1" thickBot="1">
      <c r="C354" s="22"/>
      <c r="D354" s="22"/>
      <c r="E354" s="22"/>
      <c r="F354" s="24"/>
      <c r="G354" s="23"/>
      <c r="H354" s="23"/>
      <c r="I354" s="27"/>
      <c r="J354" s="23"/>
      <c r="K354" s="23"/>
      <c r="L354" s="24"/>
      <c r="M354" s="23"/>
      <c r="N354" s="23"/>
    </row>
    <row r="355" spans="1:26" ht="21.6" customHeight="1" outlineLevel="1">
      <c r="A355" s="409"/>
      <c r="B355" s="40"/>
      <c r="C355" s="701" t="s">
        <v>253</v>
      </c>
      <c r="D355" s="702"/>
      <c r="E355" s="703"/>
      <c r="F355" s="665" t="s">
        <v>228</v>
      </c>
      <c r="G355" s="705" t="str">
        <f>G343</f>
        <v>Financial Year 2020/21 (£s)</v>
      </c>
      <c r="H355" s="706"/>
      <c r="I355" s="707"/>
      <c r="J355" s="705" t="str">
        <f>J343</f>
        <v>Financial Year 2021/22 (£s)</v>
      </c>
      <c r="K355" s="706"/>
      <c r="L355" s="707"/>
      <c r="M355" s="705" t="str">
        <f>M343</f>
        <v>Financial Year 2022/23 (£s)</v>
      </c>
      <c r="N355" s="706"/>
      <c r="O355" s="707"/>
      <c r="P355" s="705" t="str">
        <f>P343</f>
        <v>Financial Year 2023/24 (£s)</v>
      </c>
      <c r="Q355" s="706"/>
      <c r="R355" s="707"/>
      <c r="S355" s="705" t="str">
        <f>S343</f>
        <v>Financial Year 2024/25 (£s)</v>
      </c>
      <c r="T355" s="706"/>
      <c r="U355" s="708"/>
      <c r="V355" s="705" t="str">
        <f>V343</f>
        <v>Financial Year 2025/26 (£s)</v>
      </c>
      <c r="W355" s="706"/>
      <c r="X355" s="707"/>
      <c r="Y355" s="665" t="s">
        <v>245</v>
      </c>
      <c r="Z355" s="665" t="s">
        <v>236</v>
      </c>
    </row>
    <row r="356" spans="1:26" ht="22.5" customHeight="1" outlineLevel="1">
      <c r="A356" s="409"/>
      <c r="B356" s="40"/>
      <c r="C356" s="667" t="s">
        <v>254</v>
      </c>
      <c r="D356" s="667" t="s">
        <v>261</v>
      </c>
      <c r="E356" s="667" t="s">
        <v>256</v>
      </c>
      <c r="F356" s="666"/>
      <c r="G356" s="588" t="s">
        <v>237</v>
      </c>
      <c r="H356" s="205" t="s">
        <v>238</v>
      </c>
      <c r="I356" s="669" t="s">
        <v>239</v>
      </c>
      <c r="J356" s="588" t="s">
        <v>237</v>
      </c>
      <c r="K356" s="205" t="s">
        <v>238</v>
      </c>
      <c r="L356" s="669" t="s">
        <v>239</v>
      </c>
      <c r="M356" s="588" t="s">
        <v>237</v>
      </c>
      <c r="N356" s="205" t="s">
        <v>238</v>
      </c>
      <c r="O356" s="669" t="s">
        <v>239</v>
      </c>
      <c r="P356" s="588" t="s">
        <v>237</v>
      </c>
      <c r="Q356" s="205" t="s">
        <v>238</v>
      </c>
      <c r="R356" s="669" t="s">
        <v>239</v>
      </c>
      <c r="S356" s="588" t="s">
        <v>237</v>
      </c>
      <c r="T356" s="205" t="s">
        <v>238</v>
      </c>
      <c r="U356" s="669" t="s">
        <v>239</v>
      </c>
      <c r="V356" s="588" t="s">
        <v>237</v>
      </c>
      <c r="W356" s="205" t="s">
        <v>238</v>
      </c>
      <c r="X356" s="669" t="s">
        <v>239</v>
      </c>
      <c r="Y356" s="666"/>
      <c r="Z356" s="666"/>
    </row>
    <row r="357" spans="1:26" ht="22.5" customHeight="1" outlineLevel="1">
      <c r="A357" s="409"/>
      <c r="B357" s="40"/>
      <c r="C357" s="668"/>
      <c r="D357" s="668"/>
      <c r="E357" s="668"/>
      <c r="F357" s="704"/>
      <c r="G357" s="290" t="s">
        <v>240</v>
      </c>
      <c r="H357" s="290" t="s">
        <v>240</v>
      </c>
      <c r="I357" s="666"/>
      <c r="J357" s="290" t="s">
        <v>240</v>
      </c>
      <c r="K357" s="290" t="str">
        <f>IF(INDEX('Reference Data'!$G$5:$G$18,MATCH('Reference Data'!$C$4,'Reference Data'!$F$5:$F$21,0),1)&gt;=K$22,"Actual","Forecast")</f>
        <v>Actual</v>
      </c>
      <c r="L357" s="666"/>
      <c r="M357" s="290" t="str">
        <f>IF(INDEX('Reference Data'!$G$5:$G$18,MATCH('Reference Data'!$C$4,'Reference Data'!$F$5:$F$21,0),1)&gt;=M$22,"Actual","Forecast")</f>
        <v>Actual</v>
      </c>
      <c r="N357" s="290" t="str">
        <f>IF(INDEX('Reference Data'!$G$5:$G$18,MATCH('Reference Data'!$C$4,'Reference Data'!$F$5:$F$21,0),1)&gt;=N$22,"Actual","Forecast")</f>
        <v>Actual</v>
      </c>
      <c r="O357" s="666"/>
      <c r="P357" s="290" t="str">
        <f>IF(INDEX('Reference Data'!$G$5:$G$18,MATCH('Reference Data'!$C$4,'Reference Data'!$F$5:$F$21,0),1)&gt;=P$22,"Actual","Forecast")</f>
        <v>Actual</v>
      </c>
      <c r="Q357" s="290" t="str">
        <f>IF(INDEX('Reference Data'!$G$5:$G$18,MATCH('Reference Data'!$C$4,'Reference Data'!$F$5:$F$21,0),1)&gt;=Q$22,"Actual","Forecast")</f>
        <v>Actual</v>
      </c>
      <c r="R357" s="666"/>
      <c r="S357" s="290" t="str">
        <f>IF(INDEX('Reference Data'!$G$5:$G$18,MATCH('Reference Data'!$C$4,'Reference Data'!$F$5:$F$21,0),1)&gt;=S$22,"Actual","Forecast")</f>
        <v>Actual</v>
      </c>
      <c r="T357" s="290" t="str">
        <f>IF(INDEX('Reference Data'!$G$5:$G$18,MATCH('Reference Data'!$C$4,'Reference Data'!$F$5:$F$21,0),1)&gt;=T$22,"Actual","Forecast")</f>
        <v>Forecast</v>
      </c>
      <c r="U357" s="666"/>
      <c r="V357" s="290" t="str">
        <f>IF(INDEX('Reference Data'!$G$5:$G$18,MATCH('Reference Data'!$C$4,'Reference Data'!$F$5:$F$21,0),1)&gt;=V$22,"Actual","Forecast")</f>
        <v>Forecast</v>
      </c>
      <c r="W357" s="290" t="str">
        <f>IF(INDEX('Reference Data'!$G$5:$G$18,MATCH('Reference Data'!$C$4,'Reference Data'!$F$5:$F$21,0),1)&gt;=W$22,"Actual","Forecast")</f>
        <v>Forecast</v>
      </c>
      <c r="X357" s="666"/>
      <c r="Y357" s="666"/>
      <c r="Z357" s="666"/>
    </row>
    <row r="358" spans="1:26" ht="15.75" outlineLevel="1">
      <c r="A358" s="409"/>
      <c r="B358" s="40"/>
      <c r="C358" s="390"/>
      <c r="D358" s="390"/>
      <c r="E358" s="391"/>
      <c r="F358" s="398"/>
      <c r="G358" s="393"/>
      <c r="H358" s="393"/>
      <c r="I358" s="310">
        <f>SUM(G358:H358)</f>
        <v>0</v>
      </c>
      <c r="J358" s="393"/>
      <c r="K358" s="393"/>
      <c r="L358" s="310">
        <f>SUM(J358:K358)</f>
        <v>0</v>
      </c>
      <c r="M358" s="393"/>
      <c r="N358" s="393"/>
      <c r="O358" s="310">
        <f>SUM(M358:N358)</f>
        <v>0</v>
      </c>
      <c r="P358" s="393"/>
      <c r="Q358" s="396"/>
      <c r="R358" s="310">
        <f>SUM(P358:Q358)</f>
        <v>0</v>
      </c>
      <c r="S358" s="393"/>
      <c r="T358" s="393"/>
      <c r="U358" s="310">
        <f>SUM(S358:T358)</f>
        <v>0</v>
      </c>
      <c r="V358" s="393"/>
      <c r="W358" s="393"/>
      <c r="X358" s="310">
        <f>SUM(V358:W358)</f>
        <v>0</v>
      </c>
      <c r="Y358" s="398"/>
      <c r="Z358" s="411">
        <f>SUM(O358,L358,I358,F358,R358,U358,X358,Y358)</f>
        <v>0</v>
      </c>
    </row>
    <row r="359" spans="1:26" ht="15.75" outlineLevel="1">
      <c r="A359" s="409"/>
      <c r="B359" s="40"/>
      <c r="C359" s="311"/>
      <c r="D359" s="311"/>
      <c r="E359" s="392"/>
      <c r="F359" s="399"/>
      <c r="G359" s="394"/>
      <c r="H359" s="394"/>
      <c r="I359" s="395">
        <f>SUM(G359:H359)</f>
        <v>0</v>
      </c>
      <c r="J359" s="394"/>
      <c r="K359" s="394"/>
      <c r="L359" s="395">
        <f>SUM(J359:K359)</f>
        <v>0</v>
      </c>
      <c r="M359" s="394"/>
      <c r="N359" s="394"/>
      <c r="O359" s="395">
        <f>SUM(M359:N359)</f>
        <v>0</v>
      </c>
      <c r="P359" s="394"/>
      <c r="Q359" s="397"/>
      <c r="R359" s="395">
        <f>SUM(P359:Q359)</f>
        <v>0</v>
      </c>
      <c r="S359" s="394"/>
      <c r="T359" s="394"/>
      <c r="U359" s="395">
        <f>SUM(S359:T359)</f>
        <v>0</v>
      </c>
      <c r="V359" s="394"/>
      <c r="W359" s="394"/>
      <c r="X359" s="395">
        <f>SUM(V359:W359)</f>
        <v>0</v>
      </c>
      <c r="Y359" s="399"/>
      <c r="Z359" s="406">
        <f>SUM(O359,L359,I359,F359,R359,U359,X359,Y359)</f>
        <v>0</v>
      </c>
    </row>
    <row r="360" spans="1:26" ht="15.75" outlineLevel="1">
      <c r="A360" s="409"/>
      <c r="B360" s="40"/>
      <c r="C360" s="311"/>
      <c r="D360" s="311"/>
      <c r="E360" s="392"/>
      <c r="F360" s="399"/>
      <c r="G360" s="394"/>
      <c r="H360" s="394"/>
      <c r="I360" s="395">
        <f>SUM(G360:H360)</f>
        <v>0</v>
      </c>
      <c r="J360" s="394"/>
      <c r="K360" s="394"/>
      <c r="L360" s="395">
        <f>SUM(J360:K360)</f>
        <v>0</v>
      </c>
      <c r="M360" s="394"/>
      <c r="N360" s="394"/>
      <c r="O360" s="395">
        <f>SUM(M360:N360)</f>
        <v>0</v>
      </c>
      <c r="P360" s="394"/>
      <c r="Q360" s="397"/>
      <c r="R360" s="395">
        <f>SUM(P360:Q360)</f>
        <v>0</v>
      </c>
      <c r="S360" s="394"/>
      <c r="T360" s="394"/>
      <c r="U360" s="395">
        <f>SUM(S360:T360)</f>
        <v>0</v>
      </c>
      <c r="V360" s="394"/>
      <c r="W360" s="394"/>
      <c r="X360" s="395">
        <f>SUM(V360:W360)</f>
        <v>0</v>
      </c>
      <c r="Y360" s="399"/>
      <c r="Z360" s="406">
        <f>SUM(O360,L360,I360,F360,R360,U360,X360,Y360)</f>
        <v>0</v>
      </c>
    </row>
    <row r="361" spans="1:26" ht="15.75" outlineLevel="1">
      <c r="A361" s="409"/>
      <c r="B361" s="40"/>
      <c r="C361" s="311"/>
      <c r="D361" s="311"/>
      <c r="E361" s="392"/>
      <c r="F361" s="399"/>
      <c r="G361" s="394"/>
      <c r="H361" s="394"/>
      <c r="I361" s="395">
        <f>SUM(G361:H361)</f>
        <v>0</v>
      </c>
      <c r="J361" s="394"/>
      <c r="K361" s="394"/>
      <c r="L361" s="395">
        <f>SUM(J361:K361)</f>
        <v>0</v>
      </c>
      <c r="M361" s="394"/>
      <c r="N361" s="394"/>
      <c r="O361" s="395">
        <f>SUM(M361:N361)</f>
        <v>0</v>
      </c>
      <c r="P361" s="394"/>
      <c r="Q361" s="397"/>
      <c r="R361" s="395">
        <f>SUM(P361:Q361)</f>
        <v>0</v>
      </c>
      <c r="S361" s="394"/>
      <c r="T361" s="394"/>
      <c r="U361" s="395">
        <f>SUM(S361:T361)</f>
        <v>0</v>
      </c>
      <c r="V361" s="394"/>
      <c r="W361" s="394"/>
      <c r="X361" s="395">
        <f>SUM(V361:W361)</f>
        <v>0</v>
      </c>
      <c r="Y361" s="399"/>
      <c r="Z361" s="406">
        <f>SUM(O361,L361,I361,F361,R361,U361,X361,Y361)</f>
        <v>0</v>
      </c>
    </row>
    <row r="362" spans="1:26" ht="16.5" outlineLevel="1" thickBot="1">
      <c r="A362" s="409"/>
      <c r="B362" s="40"/>
      <c r="C362" s="400"/>
      <c r="D362" s="400"/>
      <c r="E362" s="401"/>
      <c r="F362" s="405"/>
      <c r="G362" s="402"/>
      <c r="H362" s="402"/>
      <c r="I362" s="403">
        <f>SUM(G362:H362)</f>
        <v>0</v>
      </c>
      <c r="J362" s="402"/>
      <c r="K362" s="402"/>
      <c r="L362" s="403">
        <f>SUM(J362:K362)</f>
        <v>0</v>
      </c>
      <c r="M362" s="402"/>
      <c r="N362" s="402"/>
      <c r="O362" s="403">
        <f>SUM(M362:N362)</f>
        <v>0</v>
      </c>
      <c r="P362" s="402"/>
      <c r="Q362" s="404"/>
      <c r="R362" s="403">
        <f>SUM(P362:Q362)</f>
        <v>0</v>
      </c>
      <c r="S362" s="402"/>
      <c r="T362" s="402"/>
      <c r="U362" s="403">
        <f>SUM(S362:T362)</f>
        <v>0</v>
      </c>
      <c r="V362" s="402"/>
      <c r="W362" s="402"/>
      <c r="X362" s="403">
        <f>SUM(V362:W362)</f>
        <v>0</v>
      </c>
      <c r="Y362" s="405"/>
      <c r="Z362" s="412">
        <f>SUM(O362,L362,I362,F362,R362,U362,X362,Y362)</f>
        <v>0</v>
      </c>
    </row>
    <row r="363" spans="1:26" ht="16.5" outlineLevel="1" thickBot="1">
      <c r="A363" s="409"/>
      <c r="B363" s="590"/>
      <c r="C363" s="670" t="s">
        <v>257</v>
      </c>
      <c r="D363" s="671"/>
      <c r="E363" s="672"/>
      <c r="F363" s="312">
        <f t="shared" ref="F363:Z363" si="53">SUM(F358:F362)</f>
        <v>0</v>
      </c>
      <c r="G363" s="312">
        <f t="shared" si="53"/>
        <v>0</v>
      </c>
      <c r="H363" s="312">
        <f t="shared" si="53"/>
        <v>0</v>
      </c>
      <c r="I363" s="312">
        <f t="shared" si="53"/>
        <v>0</v>
      </c>
      <c r="J363" s="312">
        <f t="shared" si="53"/>
        <v>0</v>
      </c>
      <c r="K363" s="312">
        <f t="shared" si="53"/>
        <v>0</v>
      </c>
      <c r="L363" s="312">
        <f t="shared" si="53"/>
        <v>0</v>
      </c>
      <c r="M363" s="312">
        <f t="shared" si="53"/>
        <v>0</v>
      </c>
      <c r="N363" s="312">
        <f t="shared" si="53"/>
        <v>0</v>
      </c>
      <c r="O363" s="312">
        <f t="shared" si="53"/>
        <v>0</v>
      </c>
      <c r="P363" s="312">
        <f t="shared" si="53"/>
        <v>0</v>
      </c>
      <c r="Q363" s="312">
        <f t="shared" si="53"/>
        <v>0</v>
      </c>
      <c r="R363" s="312">
        <f t="shared" si="53"/>
        <v>0</v>
      </c>
      <c r="S363" s="312">
        <f t="shared" si="53"/>
        <v>0</v>
      </c>
      <c r="T363" s="312">
        <f t="shared" si="53"/>
        <v>0</v>
      </c>
      <c r="U363" s="312">
        <f t="shared" si="53"/>
        <v>0</v>
      </c>
      <c r="V363" s="312">
        <f t="shared" si="53"/>
        <v>0</v>
      </c>
      <c r="W363" s="312">
        <f t="shared" si="53"/>
        <v>0</v>
      </c>
      <c r="X363" s="312">
        <f t="shared" si="53"/>
        <v>0</v>
      </c>
      <c r="Y363" s="312">
        <f t="shared" si="53"/>
        <v>0</v>
      </c>
      <c r="Z363" s="312">
        <f t="shared" si="53"/>
        <v>0</v>
      </c>
    </row>
    <row r="364" spans="1:26" ht="13.5" outlineLevel="1" thickBot="1"/>
    <row r="365" spans="1:26" ht="31.35" customHeight="1" outlineLevel="1">
      <c r="B365" s="87"/>
      <c r="C365" s="673" t="s">
        <v>258</v>
      </c>
      <c r="D365" s="674"/>
      <c r="E365" s="675"/>
      <c r="G365" s="224"/>
      <c r="H365" s="224"/>
      <c r="I365" s="224"/>
      <c r="J365" s="224"/>
      <c r="K365" s="224"/>
      <c r="L365" s="224"/>
    </row>
    <row r="366" spans="1:26" ht="86.25" customHeight="1" outlineLevel="1">
      <c r="B366" s="590"/>
      <c r="C366" s="676" t="s">
        <v>259</v>
      </c>
      <c r="D366" s="677"/>
      <c r="E366" s="678"/>
      <c r="G366" s="261"/>
      <c r="H366" s="261"/>
      <c r="I366" s="261"/>
      <c r="J366" s="261"/>
      <c r="K366" s="261"/>
      <c r="L366" s="261"/>
    </row>
    <row r="367" spans="1:26" ht="76.5" customHeight="1" outlineLevel="1" thickBot="1">
      <c r="B367" s="59"/>
      <c r="C367" s="679"/>
      <c r="D367" s="680"/>
      <c r="E367" s="681"/>
      <c r="G367" s="262"/>
      <c r="H367" s="262"/>
      <c r="I367" s="262"/>
      <c r="J367" s="262"/>
      <c r="K367" s="262"/>
      <c r="L367" s="262"/>
    </row>
    <row r="369" spans="1:26" customFormat="1" ht="85.35" customHeight="1">
      <c r="A369" s="409" t="s">
        <v>260</v>
      </c>
      <c r="B369" s="60"/>
      <c r="C369" s="715" t="str">
        <f>CONCATENATE("Project 13: ",'2 - Project Admin'!E39)</f>
        <v xml:space="preserve">Project 13: </v>
      </c>
      <c r="D369" s="716"/>
      <c r="E369" s="716"/>
      <c r="F369" s="716"/>
      <c r="G369" s="716"/>
      <c r="H369" s="716"/>
      <c r="I369" s="716"/>
      <c r="J369" s="716"/>
      <c r="K369" s="716"/>
      <c r="L369" s="716"/>
      <c r="M369" s="716"/>
      <c r="N369" s="716"/>
      <c r="O369" s="716"/>
      <c r="P369" s="716"/>
      <c r="Q369" s="716"/>
      <c r="R369" s="716"/>
      <c r="S369" s="716"/>
      <c r="T369" s="716"/>
      <c r="U369" s="716"/>
      <c r="V369" s="716"/>
      <c r="W369" s="716"/>
      <c r="X369" s="716"/>
      <c r="Y369" s="716"/>
      <c r="Z369" s="717"/>
    </row>
    <row r="370" spans="1:26" customFormat="1" ht="15" customHeight="1" thickBot="1">
      <c r="A370" s="19"/>
      <c r="B370" s="1"/>
      <c r="C370" s="6"/>
      <c r="D370" s="7"/>
      <c r="E370" s="8"/>
      <c r="F370" s="8"/>
      <c r="G370" s="8"/>
      <c r="S370" s="19"/>
    </row>
    <row r="371" spans="1:26" s="25" customFormat="1" ht="21" customHeight="1" outlineLevel="1">
      <c r="A371" s="409"/>
      <c r="B371" s="590"/>
      <c r="C371" s="709" t="s">
        <v>244</v>
      </c>
      <c r="D371" s="710"/>
      <c r="E371" s="711"/>
      <c r="F371" s="665" t="s">
        <v>228</v>
      </c>
      <c r="G371" s="705" t="s">
        <v>229</v>
      </c>
      <c r="H371" s="706"/>
      <c r="I371" s="707"/>
      <c r="J371" s="705" t="s">
        <v>230</v>
      </c>
      <c r="K371" s="706"/>
      <c r="L371" s="707"/>
      <c r="M371" s="705" t="s">
        <v>231</v>
      </c>
      <c r="N371" s="706"/>
      <c r="O371" s="707"/>
      <c r="P371" s="705" t="s">
        <v>232</v>
      </c>
      <c r="Q371" s="706"/>
      <c r="R371" s="707"/>
      <c r="S371" s="705" t="s">
        <v>233</v>
      </c>
      <c r="T371" s="706"/>
      <c r="U371" s="707"/>
      <c r="V371" s="705" t="s">
        <v>234</v>
      </c>
      <c r="W371" s="706"/>
      <c r="X371" s="707"/>
      <c r="Y371" s="665" t="s">
        <v>245</v>
      </c>
      <c r="Z371" s="665" t="s">
        <v>236</v>
      </c>
    </row>
    <row r="372" spans="1:26" s="25" customFormat="1" ht="22.5" customHeight="1" outlineLevel="1" thickBot="1">
      <c r="A372" s="409"/>
      <c r="B372" s="590"/>
      <c r="C372" s="712"/>
      <c r="D372" s="713"/>
      <c r="E372" s="714"/>
      <c r="F372" s="666"/>
      <c r="G372" s="588" t="s">
        <v>237</v>
      </c>
      <c r="H372" s="205" t="s">
        <v>238</v>
      </c>
      <c r="I372" s="669" t="s">
        <v>239</v>
      </c>
      <c r="J372" s="588" t="s">
        <v>237</v>
      </c>
      <c r="K372" s="205" t="s">
        <v>238</v>
      </c>
      <c r="L372" s="669" t="s">
        <v>239</v>
      </c>
      <c r="M372" s="588" t="s">
        <v>237</v>
      </c>
      <c r="N372" s="205" t="s">
        <v>238</v>
      </c>
      <c r="O372" s="669" t="s">
        <v>239</v>
      </c>
      <c r="P372" s="588" t="s">
        <v>237</v>
      </c>
      <c r="Q372" s="205" t="s">
        <v>238</v>
      </c>
      <c r="R372" s="669" t="s">
        <v>239</v>
      </c>
      <c r="S372" s="588" t="s">
        <v>237</v>
      </c>
      <c r="T372" s="205" t="s">
        <v>238</v>
      </c>
      <c r="U372" s="669" t="s">
        <v>239</v>
      </c>
      <c r="V372" s="588" t="s">
        <v>237</v>
      </c>
      <c r="W372" s="205" t="s">
        <v>238</v>
      </c>
      <c r="X372" s="669" t="s">
        <v>239</v>
      </c>
      <c r="Y372" s="666"/>
      <c r="Z372" s="666"/>
    </row>
    <row r="373" spans="1:26" s="25" customFormat="1" ht="20.25" customHeight="1" outlineLevel="1" thickBot="1">
      <c r="A373" s="409"/>
      <c r="B373" s="590"/>
      <c r="C373" s="712"/>
      <c r="D373" s="713"/>
      <c r="E373" s="714"/>
      <c r="F373" s="704"/>
      <c r="G373" s="290" t="s">
        <v>240</v>
      </c>
      <c r="H373" s="290" t="s">
        <v>240</v>
      </c>
      <c r="I373" s="666"/>
      <c r="J373" s="290" t="s">
        <v>240</v>
      </c>
      <c r="K373" s="290" t="str">
        <f>IF(INDEX('Reference Data'!$G$5:$G$18,MATCH('Reference Data'!$C$4,'Reference Data'!$F$5:$F$21,0),1)&gt;=K$22,"Actual","Forecast")</f>
        <v>Actual</v>
      </c>
      <c r="L373" s="666"/>
      <c r="M373" s="290" t="str">
        <f>IF(INDEX('Reference Data'!$G$5:$G$18,MATCH('Reference Data'!$C$4,'Reference Data'!$F$5:$F$21,0),1)&gt;=M$22,"Actual","Forecast")</f>
        <v>Actual</v>
      </c>
      <c r="N373" s="290" t="str">
        <f>IF(INDEX('Reference Data'!$G$5:$G$18,MATCH('Reference Data'!$C$4,'Reference Data'!$F$5:$F$21,0),1)&gt;=N$22,"Actual","Forecast")</f>
        <v>Actual</v>
      </c>
      <c r="O373" s="666"/>
      <c r="P373" s="290" t="str">
        <f>IF(INDEX('Reference Data'!$G$5:$G$18,MATCH('Reference Data'!$C$4,'Reference Data'!$F$5:$F$21,0),1)&gt;=P$22,"Actual","Forecast")</f>
        <v>Actual</v>
      </c>
      <c r="Q373" s="290" t="str">
        <f>IF(INDEX('Reference Data'!$G$5:$G$18,MATCH('Reference Data'!$C$4,'Reference Data'!$F$5:$F$21,0),1)&gt;=Q$22,"Actual","Forecast")</f>
        <v>Actual</v>
      </c>
      <c r="R373" s="666"/>
      <c r="S373" s="290" t="str">
        <f>IF(INDEX('Reference Data'!$G$5:$G$18,MATCH('Reference Data'!$C$4,'Reference Data'!$F$5:$F$21,0),1)&gt;=S$22,"Actual","Forecast")</f>
        <v>Actual</v>
      </c>
      <c r="T373" s="290" t="str">
        <f>IF(INDEX('Reference Data'!$G$5:$G$18,MATCH('Reference Data'!$C$4,'Reference Data'!$F$5:$F$21,0),1)&gt;=T$22,"Actual","Forecast")</f>
        <v>Forecast</v>
      </c>
      <c r="U373" s="666"/>
      <c r="V373" s="290" t="str">
        <f>IF(INDEX('Reference Data'!$G$5:$G$18,MATCH('Reference Data'!$C$4,'Reference Data'!$F$5:$F$21,0),1)&gt;=V$22,"Actual","Forecast")</f>
        <v>Forecast</v>
      </c>
      <c r="W373" s="290" t="str">
        <f>IF(INDEX('Reference Data'!$G$5:$G$18,MATCH('Reference Data'!$C$4,'Reference Data'!$F$5:$F$21,0),1)&gt;=W$22,"Actual","Forecast")</f>
        <v>Forecast</v>
      </c>
      <c r="X373" s="666"/>
      <c r="Y373" s="666"/>
      <c r="Z373" s="666"/>
    </row>
    <row r="374" spans="1:26" ht="14.85" customHeight="1" outlineLevel="1">
      <c r="A374" s="409"/>
      <c r="B374" s="77"/>
      <c r="C374" s="682" t="s">
        <v>246</v>
      </c>
      <c r="D374" s="683"/>
      <c r="E374" s="684"/>
      <c r="F374" s="415"/>
      <c r="G374" s="381"/>
      <c r="H374" s="381"/>
      <c r="I374" s="371">
        <f>SUM(G374:H374)</f>
        <v>0</v>
      </c>
      <c r="J374" s="381"/>
      <c r="K374" s="381"/>
      <c r="L374" s="371">
        <f>SUM(J374:K374)</f>
        <v>0</v>
      </c>
      <c r="M374" s="381"/>
      <c r="N374" s="381"/>
      <c r="O374" s="371">
        <f>SUM(M374:N374)</f>
        <v>0</v>
      </c>
      <c r="P374" s="381"/>
      <c r="Q374" s="384"/>
      <c r="R374" s="371">
        <f>SUM(P374:Q374)</f>
        <v>0</v>
      </c>
      <c r="S374" s="381"/>
      <c r="T374" s="381"/>
      <c r="U374" s="371">
        <f>SUM(S374:T374)</f>
        <v>0</v>
      </c>
      <c r="V374" s="381"/>
      <c r="W374" s="381"/>
      <c r="X374" s="371">
        <f>SUM(V374:W374)</f>
        <v>0</v>
      </c>
      <c r="Y374" s="415"/>
      <c r="Z374" s="410">
        <f>SUM(O374,L374,I374,F374)+R374+U374+X374+Y374</f>
        <v>0</v>
      </c>
    </row>
    <row r="375" spans="1:26" ht="15.75" customHeight="1" outlineLevel="1">
      <c r="A375" s="409"/>
      <c r="B375" s="77"/>
      <c r="C375" s="685" t="s">
        <v>247</v>
      </c>
      <c r="D375" s="686"/>
      <c r="E375" s="687"/>
      <c r="F375" s="416"/>
      <c r="G375" s="382"/>
      <c r="H375" s="382"/>
      <c r="I375" s="372">
        <f>SUM(G375:H375)</f>
        <v>0</v>
      </c>
      <c r="J375" s="382"/>
      <c r="K375" s="382"/>
      <c r="L375" s="372">
        <f>SUM(J375:K375)</f>
        <v>0</v>
      </c>
      <c r="M375" s="382"/>
      <c r="N375" s="382"/>
      <c r="O375" s="372">
        <f>SUM(M375:N375)</f>
        <v>0</v>
      </c>
      <c r="P375" s="382"/>
      <c r="Q375" s="385"/>
      <c r="R375" s="372">
        <f>SUM(P375:Q375)</f>
        <v>0</v>
      </c>
      <c r="S375" s="382"/>
      <c r="T375" s="382"/>
      <c r="U375" s="372">
        <f>SUM(S375:T375)</f>
        <v>0</v>
      </c>
      <c r="V375" s="382"/>
      <c r="W375" s="382"/>
      <c r="X375" s="372">
        <f>SUM(V375:W375)</f>
        <v>0</v>
      </c>
      <c r="Y375" s="416"/>
      <c r="Z375" s="375">
        <f>SUM(O375,L375,I375,F375)+R375+U375+X375+Y375</f>
        <v>0</v>
      </c>
    </row>
    <row r="376" spans="1:26" ht="15.75" customHeight="1" outlineLevel="1">
      <c r="A376" s="409"/>
      <c r="B376" s="590"/>
      <c r="C376" s="688" t="s">
        <v>248</v>
      </c>
      <c r="D376" s="689"/>
      <c r="E376" s="690"/>
      <c r="F376" s="416"/>
      <c r="G376" s="382"/>
      <c r="H376" s="382"/>
      <c r="I376" s="372">
        <f>SUM(G376:H376)</f>
        <v>0</v>
      </c>
      <c r="J376" s="382"/>
      <c r="K376" s="382"/>
      <c r="L376" s="372">
        <f>SUM(J376:K376)</f>
        <v>0</v>
      </c>
      <c r="M376" s="382"/>
      <c r="N376" s="382"/>
      <c r="O376" s="372">
        <f>SUM(M376:N376)</f>
        <v>0</v>
      </c>
      <c r="P376" s="382"/>
      <c r="Q376" s="385"/>
      <c r="R376" s="372">
        <f>SUM(P376:Q376)</f>
        <v>0</v>
      </c>
      <c r="S376" s="382"/>
      <c r="T376" s="382"/>
      <c r="U376" s="372">
        <f>SUM(S376:T376)</f>
        <v>0</v>
      </c>
      <c r="V376" s="382"/>
      <c r="W376" s="382"/>
      <c r="X376" s="372">
        <f>SUM(V376:W376)</f>
        <v>0</v>
      </c>
      <c r="Y376" s="416"/>
      <c r="Z376" s="375">
        <f>SUM(O376,L376,I376,F376)+R376+U376+X376+Y376</f>
        <v>0</v>
      </c>
    </row>
    <row r="377" spans="1:26" ht="15.75" customHeight="1" outlineLevel="1">
      <c r="A377" s="409"/>
      <c r="B377" s="590"/>
      <c r="C377" s="691" t="s">
        <v>249</v>
      </c>
      <c r="D377" s="692"/>
      <c r="E377" s="693"/>
      <c r="F377" s="383">
        <f t="shared" ref="F377:Z377" si="54">F374+F375</f>
        <v>0</v>
      </c>
      <c r="G377" s="383">
        <f t="shared" si="54"/>
        <v>0</v>
      </c>
      <c r="H377" s="383">
        <f t="shared" si="54"/>
        <v>0</v>
      </c>
      <c r="I377" s="383">
        <f t="shared" si="54"/>
        <v>0</v>
      </c>
      <c r="J377" s="383">
        <f t="shared" si="54"/>
        <v>0</v>
      </c>
      <c r="K377" s="383">
        <f t="shared" si="54"/>
        <v>0</v>
      </c>
      <c r="L377" s="383">
        <f t="shared" si="54"/>
        <v>0</v>
      </c>
      <c r="M377" s="383">
        <f t="shared" si="54"/>
        <v>0</v>
      </c>
      <c r="N377" s="383">
        <f t="shared" si="54"/>
        <v>0</v>
      </c>
      <c r="O377" s="383">
        <f t="shared" si="54"/>
        <v>0</v>
      </c>
      <c r="P377" s="383">
        <f t="shared" si="54"/>
        <v>0</v>
      </c>
      <c r="Q377" s="386">
        <f t="shared" si="54"/>
        <v>0</v>
      </c>
      <c r="R377" s="383">
        <f t="shared" si="54"/>
        <v>0</v>
      </c>
      <c r="S377" s="383">
        <f t="shared" si="54"/>
        <v>0</v>
      </c>
      <c r="T377" s="383">
        <f t="shared" si="54"/>
        <v>0</v>
      </c>
      <c r="U377" s="383">
        <f t="shared" si="54"/>
        <v>0</v>
      </c>
      <c r="V377" s="383">
        <f t="shared" si="54"/>
        <v>0</v>
      </c>
      <c r="W377" s="383">
        <f t="shared" si="54"/>
        <v>0</v>
      </c>
      <c r="X377" s="383">
        <f t="shared" si="54"/>
        <v>0</v>
      </c>
      <c r="Y377" s="383">
        <f t="shared" si="54"/>
        <v>0</v>
      </c>
      <c r="Z377" s="375">
        <f t="shared" si="54"/>
        <v>0</v>
      </c>
    </row>
    <row r="378" spans="1:26" ht="15.75" customHeight="1" outlineLevel="1">
      <c r="A378" s="409"/>
      <c r="B378" s="590"/>
      <c r="C378" s="694" t="s">
        <v>250</v>
      </c>
      <c r="D378" s="695"/>
      <c r="E378" s="696"/>
      <c r="F378" s="416"/>
      <c r="G378" s="382"/>
      <c r="H378" s="382"/>
      <c r="I378" s="372">
        <f>SUM(G378:H378)</f>
        <v>0</v>
      </c>
      <c r="J378" s="382"/>
      <c r="K378" s="382"/>
      <c r="L378" s="372">
        <f>SUM(J378:K378)</f>
        <v>0</v>
      </c>
      <c r="M378" s="382"/>
      <c r="N378" s="382"/>
      <c r="O378" s="372">
        <f>SUM(M378:N378)</f>
        <v>0</v>
      </c>
      <c r="P378" s="382"/>
      <c r="Q378" s="385"/>
      <c r="R378" s="372">
        <f>SUM(P378:Q378)</f>
        <v>0</v>
      </c>
      <c r="S378" s="382"/>
      <c r="T378" s="382"/>
      <c r="U378" s="372">
        <f>SUM(S378:T378)</f>
        <v>0</v>
      </c>
      <c r="V378" s="382"/>
      <c r="W378" s="382"/>
      <c r="X378" s="372">
        <f>SUM(V378:W378)</f>
        <v>0</v>
      </c>
      <c r="Y378" s="416"/>
      <c r="Z378" s="375">
        <f>SUM(O378,L378,I378,F378)+R378+U378+X378+Y378</f>
        <v>0</v>
      </c>
    </row>
    <row r="379" spans="1:26" ht="15.75" customHeight="1" outlineLevel="1">
      <c r="A379" s="409"/>
      <c r="B379" s="590"/>
      <c r="C379" s="688" t="s">
        <v>251</v>
      </c>
      <c r="D379" s="689"/>
      <c r="E379" s="690"/>
      <c r="F379" s="416"/>
      <c r="G379" s="382"/>
      <c r="H379" s="382"/>
      <c r="I379" s="372">
        <f>SUM(G379:H379)</f>
        <v>0</v>
      </c>
      <c r="J379" s="382"/>
      <c r="K379" s="382"/>
      <c r="L379" s="372">
        <f>SUM(J379:K379)</f>
        <v>0</v>
      </c>
      <c r="M379" s="382"/>
      <c r="N379" s="382"/>
      <c r="O379" s="372">
        <f>SUM(M379:N379)</f>
        <v>0</v>
      </c>
      <c r="P379" s="382"/>
      <c r="Q379" s="385"/>
      <c r="R379" s="372">
        <f>SUM(P379:Q379)</f>
        <v>0</v>
      </c>
      <c r="S379" s="382"/>
      <c r="T379" s="382"/>
      <c r="U379" s="372">
        <f>SUM(S379:T379)</f>
        <v>0</v>
      </c>
      <c r="V379" s="382"/>
      <c r="W379" s="382"/>
      <c r="X379" s="372">
        <f>SUM(V379:W379)</f>
        <v>0</v>
      </c>
      <c r="Y379" s="416"/>
      <c r="Z379" s="375">
        <f>SUM(O379,L379,I379,F379)+R379+U379+X379+Y379</f>
        <v>0</v>
      </c>
    </row>
    <row r="380" spans="1:26" ht="15.75" customHeight="1" outlineLevel="1" thickBot="1">
      <c r="A380" s="409"/>
      <c r="B380" s="590"/>
      <c r="C380" s="697" t="s">
        <v>252</v>
      </c>
      <c r="D380" s="698"/>
      <c r="E380" s="699"/>
      <c r="F380" s="387">
        <f t="shared" ref="F380:Y380" si="55">F378</f>
        <v>0</v>
      </c>
      <c r="G380" s="387">
        <f t="shared" si="55"/>
        <v>0</v>
      </c>
      <c r="H380" s="387">
        <f t="shared" si="55"/>
        <v>0</v>
      </c>
      <c r="I380" s="387">
        <f t="shared" si="55"/>
        <v>0</v>
      </c>
      <c r="J380" s="387">
        <f t="shared" si="55"/>
        <v>0</v>
      </c>
      <c r="K380" s="387">
        <f t="shared" si="55"/>
        <v>0</v>
      </c>
      <c r="L380" s="387">
        <f t="shared" si="55"/>
        <v>0</v>
      </c>
      <c r="M380" s="387">
        <f t="shared" si="55"/>
        <v>0</v>
      </c>
      <c r="N380" s="387">
        <f t="shared" si="55"/>
        <v>0</v>
      </c>
      <c r="O380" s="387">
        <f t="shared" si="55"/>
        <v>0</v>
      </c>
      <c r="P380" s="387">
        <f t="shared" si="55"/>
        <v>0</v>
      </c>
      <c r="Q380" s="388">
        <f t="shared" si="55"/>
        <v>0</v>
      </c>
      <c r="R380" s="387">
        <f t="shared" si="55"/>
        <v>0</v>
      </c>
      <c r="S380" s="387">
        <f t="shared" si="55"/>
        <v>0</v>
      </c>
      <c r="T380" s="387">
        <f t="shared" si="55"/>
        <v>0</v>
      </c>
      <c r="U380" s="387">
        <f t="shared" si="55"/>
        <v>0</v>
      </c>
      <c r="V380" s="387">
        <f t="shared" si="55"/>
        <v>0</v>
      </c>
      <c r="W380" s="387">
        <f t="shared" si="55"/>
        <v>0</v>
      </c>
      <c r="X380" s="387">
        <f t="shared" si="55"/>
        <v>0</v>
      </c>
      <c r="Y380" s="387">
        <f t="shared" si="55"/>
        <v>0</v>
      </c>
      <c r="Z380" s="378">
        <f>SUM(O380,L380,I380,F380)+R380+U380+X380+Y380</f>
        <v>0</v>
      </c>
    </row>
    <row r="381" spans="1:26" ht="16.5" outlineLevel="1" thickBot="1">
      <c r="A381" s="409"/>
      <c r="B381" s="590"/>
      <c r="C381" s="670" t="s">
        <v>236</v>
      </c>
      <c r="D381" s="671"/>
      <c r="E381" s="700"/>
      <c r="F381" s="379">
        <f t="shared" ref="F381:Y381" si="56">F377+F380</f>
        <v>0</v>
      </c>
      <c r="G381" s="379">
        <f t="shared" si="56"/>
        <v>0</v>
      </c>
      <c r="H381" s="379">
        <f t="shared" si="56"/>
        <v>0</v>
      </c>
      <c r="I381" s="379">
        <f t="shared" si="56"/>
        <v>0</v>
      </c>
      <c r="J381" s="379">
        <f t="shared" si="56"/>
        <v>0</v>
      </c>
      <c r="K381" s="379">
        <f t="shared" si="56"/>
        <v>0</v>
      </c>
      <c r="L381" s="379">
        <f t="shared" si="56"/>
        <v>0</v>
      </c>
      <c r="M381" s="379">
        <f t="shared" si="56"/>
        <v>0</v>
      </c>
      <c r="N381" s="379">
        <f t="shared" si="56"/>
        <v>0</v>
      </c>
      <c r="O381" s="379">
        <f t="shared" si="56"/>
        <v>0</v>
      </c>
      <c r="P381" s="379">
        <f t="shared" si="56"/>
        <v>0</v>
      </c>
      <c r="Q381" s="389">
        <f t="shared" si="56"/>
        <v>0</v>
      </c>
      <c r="R381" s="379">
        <f t="shared" si="56"/>
        <v>0</v>
      </c>
      <c r="S381" s="379">
        <f t="shared" si="56"/>
        <v>0</v>
      </c>
      <c r="T381" s="379">
        <f t="shared" si="56"/>
        <v>0</v>
      </c>
      <c r="U381" s="379">
        <f t="shared" si="56"/>
        <v>0</v>
      </c>
      <c r="V381" s="379">
        <f t="shared" si="56"/>
        <v>0</v>
      </c>
      <c r="W381" s="379">
        <f t="shared" si="56"/>
        <v>0</v>
      </c>
      <c r="X381" s="379">
        <f t="shared" si="56"/>
        <v>0</v>
      </c>
      <c r="Y381" s="379">
        <f t="shared" si="56"/>
        <v>0</v>
      </c>
      <c r="Z381" s="322">
        <f>SUM(O381,L381,I381,F381)+R381+U381+X381+Y381</f>
        <v>0</v>
      </c>
    </row>
    <row r="382" spans="1:26" ht="15.75" customHeight="1" outlineLevel="1" thickBot="1">
      <c r="C382" s="22"/>
      <c r="D382" s="22"/>
      <c r="E382" s="22"/>
      <c r="F382" s="24"/>
      <c r="G382" s="23"/>
      <c r="H382" s="23"/>
      <c r="I382" s="27"/>
      <c r="J382" s="23"/>
      <c r="K382" s="23"/>
      <c r="L382" s="24"/>
      <c r="M382" s="23"/>
      <c r="N382" s="23"/>
    </row>
    <row r="383" spans="1:26" ht="21.6" customHeight="1" outlineLevel="1">
      <c r="A383" s="409"/>
      <c r="B383" s="40"/>
      <c r="C383" s="701" t="s">
        <v>253</v>
      </c>
      <c r="D383" s="702"/>
      <c r="E383" s="703"/>
      <c r="F383" s="665" t="s">
        <v>228</v>
      </c>
      <c r="G383" s="705" t="str">
        <f>G371</f>
        <v>Financial Year 2020/21 (£s)</v>
      </c>
      <c r="H383" s="706"/>
      <c r="I383" s="707"/>
      <c r="J383" s="705" t="str">
        <f>J371</f>
        <v>Financial Year 2021/22 (£s)</v>
      </c>
      <c r="K383" s="706"/>
      <c r="L383" s="707"/>
      <c r="M383" s="705" t="str">
        <f>M371</f>
        <v>Financial Year 2022/23 (£s)</v>
      </c>
      <c r="N383" s="706"/>
      <c r="O383" s="707"/>
      <c r="P383" s="705" t="str">
        <f>P371</f>
        <v>Financial Year 2023/24 (£s)</v>
      </c>
      <c r="Q383" s="706"/>
      <c r="R383" s="707"/>
      <c r="S383" s="705" t="str">
        <f>S371</f>
        <v>Financial Year 2024/25 (£s)</v>
      </c>
      <c r="T383" s="706"/>
      <c r="U383" s="708"/>
      <c r="V383" s="705" t="str">
        <f>V371</f>
        <v>Financial Year 2025/26 (£s)</v>
      </c>
      <c r="W383" s="706"/>
      <c r="X383" s="707"/>
      <c r="Y383" s="665" t="s">
        <v>245</v>
      </c>
      <c r="Z383" s="665" t="s">
        <v>236</v>
      </c>
    </row>
    <row r="384" spans="1:26" ht="22.5" customHeight="1" outlineLevel="1">
      <c r="A384" s="409"/>
      <c r="B384" s="40"/>
      <c r="C384" s="667" t="s">
        <v>254</v>
      </c>
      <c r="D384" s="667" t="s">
        <v>261</v>
      </c>
      <c r="E384" s="667" t="s">
        <v>256</v>
      </c>
      <c r="F384" s="666"/>
      <c r="G384" s="588" t="s">
        <v>237</v>
      </c>
      <c r="H384" s="205" t="s">
        <v>238</v>
      </c>
      <c r="I384" s="669" t="s">
        <v>239</v>
      </c>
      <c r="J384" s="588" t="s">
        <v>237</v>
      </c>
      <c r="K384" s="205" t="s">
        <v>238</v>
      </c>
      <c r="L384" s="669" t="s">
        <v>239</v>
      </c>
      <c r="M384" s="588" t="s">
        <v>237</v>
      </c>
      <c r="N384" s="205" t="s">
        <v>238</v>
      </c>
      <c r="O384" s="669" t="s">
        <v>239</v>
      </c>
      <c r="P384" s="588" t="s">
        <v>237</v>
      </c>
      <c r="Q384" s="205" t="s">
        <v>238</v>
      </c>
      <c r="R384" s="669" t="s">
        <v>239</v>
      </c>
      <c r="S384" s="588" t="s">
        <v>237</v>
      </c>
      <c r="T384" s="205" t="s">
        <v>238</v>
      </c>
      <c r="U384" s="669" t="s">
        <v>239</v>
      </c>
      <c r="V384" s="588" t="s">
        <v>237</v>
      </c>
      <c r="W384" s="205" t="s">
        <v>238</v>
      </c>
      <c r="X384" s="669" t="s">
        <v>239</v>
      </c>
      <c r="Y384" s="666"/>
      <c r="Z384" s="666"/>
    </row>
    <row r="385" spans="1:26" ht="22.5" customHeight="1" outlineLevel="1">
      <c r="A385" s="409"/>
      <c r="B385" s="40"/>
      <c r="C385" s="668"/>
      <c r="D385" s="668"/>
      <c r="E385" s="668"/>
      <c r="F385" s="704"/>
      <c r="G385" s="290" t="s">
        <v>240</v>
      </c>
      <c r="H385" s="290" t="s">
        <v>240</v>
      </c>
      <c r="I385" s="666"/>
      <c r="J385" s="290" t="s">
        <v>240</v>
      </c>
      <c r="K385" s="290" t="str">
        <f>IF(INDEX('Reference Data'!$G$5:$G$18,MATCH('Reference Data'!$C$4,'Reference Data'!$F$5:$F$21,0),1)&gt;=K$22,"Actual","Forecast")</f>
        <v>Actual</v>
      </c>
      <c r="L385" s="666"/>
      <c r="M385" s="290" t="str">
        <f>IF(INDEX('Reference Data'!$G$5:$G$18,MATCH('Reference Data'!$C$4,'Reference Data'!$F$5:$F$21,0),1)&gt;=M$22,"Actual","Forecast")</f>
        <v>Actual</v>
      </c>
      <c r="N385" s="290" t="str">
        <f>IF(INDEX('Reference Data'!$G$5:$G$18,MATCH('Reference Data'!$C$4,'Reference Data'!$F$5:$F$21,0),1)&gt;=N$22,"Actual","Forecast")</f>
        <v>Actual</v>
      </c>
      <c r="O385" s="666"/>
      <c r="P385" s="290" t="str">
        <f>IF(INDEX('Reference Data'!$G$5:$G$18,MATCH('Reference Data'!$C$4,'Reference Data'!$F$5:$F$21,0),1)&gt;=P$22,"Actual","Forecast")</f>
        <v>Actual</v>
      </c>
      <c r="Q385" s="290" t="str">
        <f>IF(INDEX('Reference Data'!$G$5:$G$18,MATCH('Reference Data'!$C$4,'Reference Data'!$F$5:$F$21,0),1)&gt;=Q$22,"Actual","Forecast")</f>
        <v>Actual</v>
      </c>
      <c r="R385" s="666"/>
      <c r="S385" s="290" t="str">
        <f>IF(INDEX('Reference Data'!$G$5:$G$18,MATCH('Reference Data'!$C$4,'Reference Data'!$F$5:$F$21,0),1)&gt;=S$22,"Actual","Forecast")</f>
        <v>Actual</v>
      </c>
      <c r="T385" s="290" t="str">
        <f>IF(INDEX('Reference Data'!$G$5:$G$18,MATCH('Reference Data'!$C$4,'Reference Data'!$F$5:$F$21,0),1)&gt;=T$22,"Actual","Forecast")</f>
        <v>Forecast</v>
      </c>
      <c r="U385" s="666"/>
      <c r="V385" s="290" t="str">
        <f>IF(INDEX('Reference Data'!$G$5:$G$18,MATCH('Reference Data'!$C$4,'Reference Data'!$F$5:$F$21,0),1)&gt;=V$22,"Actual","Forecast")</f>
        <v>Forecast</v>
      </c>
      <c r="W385" s="290" t="str">
        <f>IF(INDEX('Reference Data'!$G$5:$G$18,MATCH('Reference Data'!$C$4,'Reference Data'!$F$5:$F$21,0),1)&gt;=W$22,"Actual","Forecast")</f>
        <v>Forecast</v>
      </c>
      <c r="X385" s="666"/>
      <c r="Y385" s="666"/>
      <c r="Z385" s="666"/>
    </row>
    <row r="386" spans="1:26" ht="15.75" outlineLevel="1">
      <c r="A386" s="409"/>
      <c r="B386" s="40"/>
      <c r="C386" s="390"/>
      <c r="D386" s="390"/>
      <c r="E386" s="391"/>
      <c r="F386" s="398"/>
      <c r="G386" s="393"/>
      <c r="H386" s="393"/>
      <c r="I386" s="310">
        <f>SUM(G386:H386)</f>
        <v>0</v>
      </c>
      <c r="J386" s="393"/>
      <c r="K386" s="393"/>
      <c r="L386" s="310">
        <f>SUM(J386:K386)</f>
        <v>0</v>
      </c>
      <c r="M386" s="393"/>
      <c r="N386" s="393"/>
      <c r="O386" s="310">
        <f>SUM(M386:N386)</f>
        <v>0</v>
      </c>
      <c r="P386" s="393"/>
      <c r="Q386" s="396"/>
      <c r="R386" s="310">
        <f>SUM(P386:Q386)</f>
        <v>0</v>
      </c>
      <c r="S386" s="393"/>
      <c r="T386" s="393"/>
      <c r="U386" s="310">
        <f>SUM(S386:T386)</f>
        <v>0</v>
      </c>
      <c r="V386" s="393"/>
      <c r="W386" s="393"/>
      <c r="X386" s="310">
        <f>SUM(V386:W386)</f>
        <v>0</v>
      </c>
      <c r="Y386" s="398"/>
      <c r="Z386" s="411">
        <f>SUM(O386,L386,I386,F386,R386,U386,X386,Y386)</f>
        <v>0</v>
      </c>
    </row>
    <row r="387" spans="1:26" ht="15.75" outlineLevel="1">
      <c r="A387" s="409"/>
      <c r="B387" s="40"/>
      <c r="C387" s="311"/>
      <c r="D387" s="311"/>
      <c r="E387" s="392"/>
      <c r="F387" s="399"/>
      <c r="G387" s="394"/>
      <c r="H387" s="394"/>
      <c r="I387" s="395">
        <f>SUM(G387:H387)</f>
        <v>0</v>
      </c>
      <c r="J387" s="394"/>
      <c r="K387" s="394"/>
      <c r="L387" s="395">
        <f>SUM(J387:K387)</f>
        <v>0</v>
      </c>
      <c r="M387" s="394"/>
      <c r="N387" s="394"/>
      <c r="O387" s="395">
        <f>SUM(M387:N387)</f>
        <v>0</v>
      </c>
      <c r="P387" s="394"/>
      <c r="Q387" s="397"/>
      <c r="R387" s="395">
        <f>SUM(P387:Q387)</f>
        <v>0</v>
      </c>
      <c r="S387" s="394"/>
      <c r="T387" s="394"/>
      <c r="U387" s="395">
        <f>SUM(S387:T387)</f>
        <v>0</v>
      </c>
      <c r="V387" s="394"/>
      <c r="W387" s="394"/>
      <c r="X387" s="395">
        <f>SUM(V387:W387)</f>
        <v>0</v>
      </c>
      <c r="Y387" s="399"/>
      <c r="Z387" s="406">
        <f>SUM(O387,L387,I387,F387,R387,U387,X387,Y387)</f>
        <v>0</v>
      </c>
    </row>
    <row r="388" spans="1:26" ht="15.75" outlineLevel="1">
      <c r="A388" s="409"/>
      <c r="B388" s="40"/>
      <c r="C388" s="311"/>
      <c r="D388" s="311"/>
      <c r="E388" s="392"/>
      <c r="F388" s="399"/>
      <c r="G388" s="394"/>
      <c r="H388" s="394"/>
      <c r="I388" s="395">
        <f>SUM(G388:H388)</f>
        <v>0</v>
      </c>
      <c r="J388" s="394"/>
      <c r="K388" s="394"/>
      <c r="L388" s="395">
        <f>SUM(J388:K388)</f>
        <v>0</v>
      </c>
      <c r="M388" s="394"/>
      <c r="N388" s="394"/>
      <c r="O388" s="395">
        <f>SUM(M388:N388)</f>
        <v>0</v>
      </c>
      <c r="P388" s="394"/>
      <c r="Q388" s="397"/>
      <c r="R388" s="395">
        <f>SUM(P388:Q388)</f>
        <v>0</v>
      </c>
      <c r="S388" s="394"/>
      <c r="T388" s="394"/>
      <c r="U388" s="395">
        <f>SUM(S388:T388)</f>
        <v>0</v>
      </c>
      <c r="V388" s="394"/>
      <c r="W388" s="394"/>
      <c r="X388" s="395">
        <f>SUM(V388:W388)</f>
        <v>0</v>
      </c>
      <c r="Y388" s="399"/>
      <c r="Z388" s="406">
        <f>SUM(O388,L388,I388,F388,R388,U388,X388,Y388)</f>
        <v>0</v>
      </c>
    </row>
    <row r="389" spans="1:26" ht="15.75" outlineLevel="1">
      <c r="A389" s="409"/>
      <c r="B389" s="40"/>
      <c r="C389" s="311"/>
      <c r="D389" s="311"/>
      <c r="E389" s="392"/>
      <c r="F389" s="399"/>
      <c r="G389" s="394"/>
      <c r="H389" s="394"/>
      <c r="I389" s="395">
        <f>SUM(G389:H389)</f>
        <v>0</v>
      </c>
      <c r="J389" s="394"/>
      <c r="K389" s="394"/>
      <c r="L389" s="395">
        <f>SUM(J389:K389)</f>
        <v>0</v>
      </c>
      <c r="M389" s="394"/>
      <c r="N389" s="394"/>
      <c r="O389" s="395">
        <f>SUM(M389:N389)</f>
        <v>0</v>
      </c>
      <c r="P389" s="394"/>
      <c r="Q389" s="397"/>
      <c r="R389" s="395">
        <f>SUM(P389:Q389)</f>
        <v>0</v>
      </c>
      <c r="S389" s="394"/>
      <c r="T389" s="394"/>
      <c r="U389" s="395">
        <f>SUM(S389:T389)</f>
        <v>0</v>
      </c>
      <c r="V389" s="394"/>
      <c r="W389" s="394"/>
      <c r="X389" s="395">
        <f>SUM(V389:W389)</f>
        <v>0</v>
      </c>
      <c r="Y389" s="399"/>
      <c r="Z389" s="406">
        <f>SUM(O389,L389,I389,F389,R389,U389,X389,Y389)</f>
        <v>0</v>
      </c>
    </row>
    <row r="390" spans="1:26" ht="16.5" outlineLevel="1" thickBot="1">
      <c r="A390" s="409"/>
      <c r="B390" s="40"/>
      <c r="C390" s="400"/>
      <c r="D390" s="400"/>
      <c r="E390" s="401"/>
      <c r="F390" s="405"/>
      <c r="G390" s="402"/>
      <c r="H390" s="402"/>
      <c r="I390" s="403">
        <f>SUM(G390:H390)</f>
        <v>0</v>
      </c>
      <c r="J390" s="402"/>
      <c r="K390" s="402"/>
      <c r="L390" s="403">
        <f>SUM(J390:K390)</f>
        <v>0</v>
      </c>
      <c r="M390" s="402"/>
      <c r="N390" s="402"/>
      <c r="O390" s="403">
        <f>SUM(M390:N390)</f>
        <v>0</v>
      </c>
      <c r="P390" s="402"/>
      <c r="Q390" s="404"/>
      <c r="R390" s="403">
        <f>SUM(P390:Q390)</f>
        <v>0</v>
      </c>
      <c r="S390" s="402"/>
      <c r="T390" s="402"/>
      <c r="U390" s="403">
        <f>SUM(S390:T390)</f>
        <v>0</v>
      </c>
      <c r="V390" s="402"/>
      <c r="W390" s="402"/>
      <c r="X390" s="403">
        <f>SUM(V390:W390)</f>
        <v>0</v>
      </c>
      <c r="Y390" s="405"/>
      <c r="Z390" s="412">
        <f>SUM(O390,L390,I390,F390,R390,U390,X390,Y390)</f>
        <v>0</v>
      </c>
    </row>
    <row r="391" spans="1:26" ht="16.5" outlineLevel="1" thickBot="1">
      <c r="A391" s="409"/>
      <c r="B391" s="590"/>
      <c r="C391" s="670" t="s">
        <v>257</v>
      </c>
      <c r="D391" s="671"/>
      <c r="E391" s="672"/>
      <c r="F391" s="312">
        <f t="shared" ref="F391:Z391" si="57">SUM(F386:F390)</f>
        <v>0</v>
      </c>
      <c r="G391" s="312">
        <f t="shared" si="57"/>
        <v>0</v>
      </c>
      <c r="H391" s="312">
        <f t="shared" si="57"/>
        <v>0</v>
      </c>
      <c r="I391" s="312">
        <f t="shared" si="57"/>
        <v>0</v>
      </c>
      <c r="J391" s="312">
        <f t="shared" si="57"/>
        <v>0</v>
      </c>
      <c r="K391" s="312">
        <f t="shared" si="57"/>
        <v>0</v>
      </c>
      <c r="L391" s="312">
        <f t="shared" si="57"/>
        <v>0</v>
      </c>
      <c r="M391" s="312">
        <f t="shared" si="57"/>
        <v>0</v>
      </c>
      <c r="N391" s="312">
        <f t="shared" si="57"/>
        <v>0</v>
      </c>
      <c r="O391" s="312">
        <f t="shared" si="57"/>
        <v>0</v>
      </c>
      <c r="P391" s="312">
        <f t="shared" si="57"/>
        <v>0</v>
      </c>
      <c r="Q391" s="312">
        <f t="shared" si="57"/>
        <v>0</v>
      </c>
      <c r="R391" s="312">
        <f t="shared" si="57"/>
        <v>0</v>
      </c>
      <c r="S391" s="312">
        <f t="shared" si="57"/>
        <v>0</v>
      </c>
      <c r="T391" s="312">
        <f t="shared" si="57"/>
        <v>0</v>
      </c>
      <c r="U391" s="312">
        <f t="shared" si="57"/>
        <v>0</v>
      </c>
      <c r="V391" s="312">
        <f t="shared" si="57"/>
        <v>0</v>
      </c>
      <c r="W391" s="312">
        <f t="shared" si="57"/>
        <v>0</v>
      </c>
      <c r="X391" s="312">
        <f t="shared" si="57"/>
        <v>0</v>
      </c>
      <c r="Y391" s="312">
        <f t="shared" si="57"/>
        <v>0</v>
      </c>
      <c r="Z391" s="312">
        <f t="shared" si="57"/>
        <v>0</v>
      </c>
    </row>
    <row r="392" spans="1:26" ht="13.5" outlineLevel="1" thickBot="1"/>
    <row r="393" spans="1:26" ht="31.35" customHeight="1" outlineLevel="1">
      <c r="B393" s="87"/>
      <c r="C393" s="673" t="s">
        <v>258</v>
      </c>
      <c r="D393" s="674"/>
      <c r="E393" s="675"/>
      <c r="G393" s="224"/>
      <c r="H393" s="224"/>
      <c r="I393" s="224"/>
      <c r="J393" s="224"/>
      <c r="K393" s="224"/>
      <c r="L393" s="224"/>
    </row>
    <row r="394" spans="1:26" ht="86.25" customHeight="1" outlineLevel="1">
      <c r="B394" s="590"/>
      <c r="C394" s="676" t="s">
        <v>259</v>
      </c>
      <c r="D394" s="677"/>
      <c r="E394" s="678"/>
      <c r="G394" s="261"/>
      <c r="H394" s="261"/>
      <c r="I394" s="261"/>
      <c r="J394" s="261"/>
      <c r="K394" s="261"/>
      <c r="L394" s="261"/>
    </row>
    <row r="395" spans="1:26" ht="76.5" customHeight="1" outlineLevel="1" thickBot="1">
      <c r="B395" s="59"/>
      <c r="C395" s="679"/>
      <c r="D395" s="680"/>
      <c r="E395" s="681"/>
      <c r="G395" s="262"/>
      <c r="H395" s="262"/>
      <c r="I395" s="262"/>
      <c r="J395" s="262"/>
      <c r="K395" s="262"/>
      <c r="L395" s="262"/>
    </row>
    <row r="397" spans="1:26" customFormat="1" ht="85.35" customHeight="1">
      <c r="A397" s="409" t="s">
        <v>260</v>
      </c>
      <c r="B397" s="60"/>
      <c r="C397" s="715" t="str">
        <f>CONCATENATE("Project 14: ",'2 - Project Admin'!E40)</f>
        <v xml:space="preserve">Project 14: </v>
      </c>
      <c r="D397" s="716"/>
      <c r="E397" s="716"/>
      <c r="F397" s="716"/>
      <c r="G397" s="716"/>
      <c r="H397" s="716"/>
      <c r="I397" s="716"/>
      <c r="J397" s="716"/>
      <c r="K397" s="716"/>
      <c r="L397" s="716"/>
      <c r="M397" s="716"/>
      <c r="N397" s="716"/>
      <c r="O397" s="716"/>
      <c r="P397" s="716"/>
      <c r="Q397" s="716"/>
      <c r="R397" s="716"/>
      <c r="S397" s="716"/>
      <c r="T397" s="716"/>
      <c r="U397" s="716"/>
      <c r="V397" s="716"/>
      <c r="W397" s="716"/>
      <c r="X397" s="716"/>
      <c r="Y397" s="716"/>
      <c r="Z397" s="717"/>
    </row>
    <row r="398" spans="1:26" customFormat="1" ht="15" customHeight="1" thickBot="1">
      <c r="A398" s="19"/>
      <c r="B398" s="1"/>
      <c r="C398" s="6"/>
      <c r="D398" s="7"/>
      <c r="E398" s="8"/>
      <c r="F398" s="8"/>
      <c r="G398" s="8"/>
      <c r="S398" s="19"/>
    </row>
    <row r="399" spans="1:26" s="25" customFormat="1" ht="21" customHeight="1" outlineLevel="1">
      <c r="A399" s="409"/>
      <c r="B399" s="590"/>
      <c r="C399" s="709" t="s">
        <v>244</v>
      </c>
      <c r="D399" s="710"/>
      <c r="E399" s="711"/>
      <c r="F399" s="665" t="s">
        <v>228</v>
      </c>
      <c r="G399" s="705" t="s">
        <v>229</v>
      </c>
      <c r="H399" s="706"/>
      <c r="I399" s="707"/>
      <c r="J399" s="705" t="s">
        <v>230</v>
      </c>
      <c r="K399" s="706"/>
      <c r="L399" s="707"/>
      <c r="M399" s="705" t="s">
        <v>231</v>
      </c>
      <c r="N399" s="706"/>
      <c r="O399" s="707"/>
      <c r="P399" s="705" t="s">
        <v>232</v>
      </c>
      <c r="Q399" s="706"/>
      <c r="R399" s="707"/>
      <c r="S399" s="705" t="s">
        <v>233</v>
      </c>
      <c r="T399" s="706"/>
      <c r="U399" s="707"/>
      <c r="V399" s="705" t="s">
        <v>234</v>
      </c>
      <c r="W399" s="706"/>
      <c r="X399" s="707"/>
      <c r="Y399" s="665" t="s">
        <v>245</v>
      </c>
      <c r="Z399" s="665" t="s">
        <v>236</v>
      </c>
    </row>
    <row r="400" spans="1:26" s="25" customFormat="1" ht="22.5" customHeight="1" outlineLevel="1" thickBot="1">
      <c r="A400" s="409"/>
      <c r="B400" s="590"/>
      <c r="C400" s="712"/>
      <c r="D400" s="713"/>
      <c r="E400" s="714"/>
      <c r="F400" s="666"/>
      <c r="G400" s="588" t="s">
        <v>237</v>
      </c>
      <c r="H400" s="205" t="s">
        <v>238</v>
      </c>
      <c r="I400" s="669" t="s">
        <v>239</v>
      </c>
      <c r="J400" s="588" t="s">
        <v>237</v>
      </c>
      <c r="K400" s="205" t="s">
        <v>238</v>
      </c>
      <c r="L400" s="669" t="s">
        <v>239</v>
      </c>
      <c r="M400" s="588" t="s">
        <v>237</v>
      </c>
      <c r="N400" s="205" t="s">
        <v>238</v>
      </c>
      <c r="O400" s="669" t="s">
        <v>239</v>
      </c>
      <c r="P400" s="588" t="s">
        <v>237</v>
      </c>
      <c r="Q400" s="205" t="s">
        <v>238</v>
      </c>
      <c r="R400" s="669" t="s">
        <v>239</v>
      </c>
      <c r="S400" s="588" t="s">
        <v>237</v>
      </c>
      <c r="T400" s="205" t="s">
        <v>238</v>
      </c>
      <c r="U400" s="669" t="s">
        <v>239</v>
      </c>
      <c r="V400" s="588" t="s">
        <v>237</v>
      </c>
      <c r="W400" s="205" t="s">
        <v>238</v>
      </c>
      <c r="X400" s="669" t="s">
        <v>239</v>
      </c>
      <c r="Y400" s="666"/>
      <c r="Z400" s="666"/>
    </row>
    <row r="401" spans="1:26" s="25" customFormat="1" ht="20.25" customHeight="1" outlineLevel="1" thickBot="1">
      <c r="A401" s="409"/>
      <c r="B401" s="590"/>
      <c r="C401" s="712"/>
      <c r="D401" s="713"/>
      <c r="E401" s="714"/>
      <c r="F401" s="704"/>
      <c r="G401" s="290" t="s">
        <v>240</v>
      </c>
      <c r="H401" s="290" t="s">
        <v>240</v>
      </c>
      <c r="I401" s="666"/>
      <c r="J401" s="290" t="s">
        <v>240</v>
      </c>
      <c r="K401" s="290" t="str">
        <f>IF(INDEX('Reference Data'!$G$5:$G$18,MATCH('Reference Data'!$C$4,'Reference Data'!$F$5:$F$21,0),1)&gt;=K$22,"Actual","Forecast")</f>
        <v>Actual</v>
      </c>
      <c r="L401" s="666"/>
      <c r="M401" s="290" t="str">
        <f>IF(INDEX('Reference Data'!$G$5:$G$18,MATCH('Reference Data'!$C$4,'Reference Data'!$F$5:$F$21,0),1)&gt;=M$22,"Actual","Forecast")</f>
        <v>Actual</v>
      </c>
      <c r="N401" s="290" t="str">
        <f>IF(INDEX('Reference Data'!$G$5:$G$18,MATCH('Reference Data'!$C$4,'Reference Data'!$F$5:$F$21,0),1)&gt;=N$22,"Actual","Forecast")</f>
        <v>Actual</v>
      </c>
      <c r="O401" s="666"/>
      <c r="P401" s="290" t="str">
        <f>IF(INDEX('Reference Data'!$G$5:$G$18,MATCH('Reference Data'!$C$4,'Reference Data'!$F$5:$F$21,0),1)&gt;=P$22,"Actual","Forecast")</f>
        <v>Actual</v>
      </c>
      <c r="Q401" s="290" t="str">
        <f>IF(INDEX('Reference Data'!$G$5:$G$18,MATCH('Reference Data'!$C$4,'Reference Data'!$F$5:$F$21,0),1)&gt;=Q$22,"Actual","Forecast")</f>
        <v>Actual</v>
      </c>
      <c r="R401" s="666"/>
      <c r="S401" s="290" t="str">
        <f>IF(INDEX('Reference Data'!$G$5:$G$18,MATCH('Reference Data'!$C$4,'Reference Data'!$F$5:$F$21,0),1)&gt;=S$22,"Actual","Forecast")</f>
        <v>Actual</v>
      </c>
      <c r="T401" s="290" t="str">
        <f>IF(INDEX('Reference Data'!$G$5:$G$18,MATCH('Reference Data'!$C$4,'Reference Data'!$F$5:$F$21,0),1)&gt;=T$22,"Actual","Forecast")</f>
        <v>Forecast</v>
      </c>
      <c r="U401" s="666"/>
      <c r="V401" s="290" t="str">
        <f>IF(INDEX('Reference Data'!$G$5:$G$18,MATCH('Reference Data'!$C$4,'Reference Data'!$F$5:$F$21,0),1)&gt;=V$22,"Actual","Forecast")</f>
        <v>Forecast</v>
      </c>
      <c r="W401" s="290" t="str">
        <f>IF(INDEX('Reference Data'!$G$5:$G$18,MATCH('Reference Data'!$C$4,'Reference Data'!$F$5:$F$21,0),1)&gt;=W$22,"Actual","Forecast")</f>
        <v>Forecast</v>
      </c>
      <c r="X401" s="666"/>
      <c r="Y401" s="666"/>
      <c r="Z401" s="666"/>
    </row>
    <row r="402" spans="1:26" ht="14.85" customHeight="1" outlineLevel="1">
      <c r="A402" s="409"/>
      <c r="B402" s="77"/>
      <c r="C402" s="682" t="s">
        <v>246</v>
      </c>
      <c r="D402" s="683"/>
      <c r="E402" s="684"/>
      <c r="F402" s="415"/>
      <c r="G402" s="381"/>
      <c r="H402" s="381"/>
      <c r="I402" s="371">
        <f>SUM(G402:H402)</f>
        <v>0</v>
      </c>
      <c r="J402" s="381"/>
      <c r="K402" s="381"/>
      <c r="L402" s="371">
        <f>SUM(J402:K402)</f>
        <v>0</v>
      </c>
      <c r="M402" s="381"/>
      <c r="N402" s="381"/>
      <c r="O402" s="371">
        <f>SUM(M402:N402)</f>
        <v>0</v>
      </c>
      <c r="P402" s="381"/>
      <c r="Q402" s="384"/>
      <c r="R402" s="371">
        <f>SUM(P402:Q402)</f>
        <v>0</v>
      </c>
      <c r="S402" s="381"/>
      <c r="T402" s="381"/>
      <c r="U402" s="371">
        <f>SUM(S402:T402)</f>
        <v>0</v>
      </c>
      <c r="V402" s="381"/>
      <c r="W402" s="381"/>
      <c r="X402" s="371">
        <f>SUM(V402:W402)</f>
        <v>0</v>
      </c>
      <c r="Y402" s="415"/>
      <c r="Z402" s="410">
        <f>SUM(O402,L402,I402,F402)+R402+U402+X402+Y402</f>
        <v>0</v>
      </c>
    </row>
    <row r="403" spans="1:26" ht="15.75" customHeight="1" outlineLevel="1">
      <c r="A403" s="409"/>
      <c r="B403" s="77"/>
      <c r="C403" s="685" t="s">
        <v>247</v>
      </c>
      <c r="D403" s="686"/>
      <c r="E403" s="687"/>
      <c r="F403" s="416"/>
      <c r="G403" s="382"/>
      <c r="H403" s="382"/>
      <c r="I403" s="372">
        <f>SUM(G403:H403)</f>
        <v>0</v>
      </c>
      <c r="J403" s="382"/>
      <c r="K403" s="382"/>
      <c r="L403" s="372">
        <f>SUM(J403:K403)</f>
        <v>0</v>
      </c>
      <c r="M403" s="382"/>
      <c r="N403" s="382"/>
      <c r="O403" s="372">
        <f>SUM(M403:N403)</f>
        <v>0</v>
      </c>
      <c r="P403" s="382"/>
      <c r="Q403" s="385"/>
      <c r="R403" s="372">
        <f>SUM(P403:Q403)</f>
        <v>0</v>
      </c>
      <c r="S403" s="382"/>
      <c r="T403" s="382"/>
      <c r="U403" s="372">
        <f>SUM(S403:T403)</f>
        <v>0</v>
      </c>
      <c r="V403" s="382"/>
      <c r="W403" s="382"/>
      <c r="X403" s="372">
        <f>SUM(V403:W403)</f>
        <v>0</v>
      </c>
      <c r="Y403" s="416"/>
      <c r="Z403" s="375">
        <f>SUM(O403,L403,I403,F403)+R403+U403+X403+Y403</f>
        <v>0</v>
      </c>
    </row>
    <row r="404" spans="1:26" ht="15.75" customHeight="1" outlineLevel="1">
      <c r="A404" s="409"/>
      <c r="B404" s="590"/>
      <c r="C404" s="688" t="s">
        <v>248</v>
      </c>
      <c r="D404" s="689"/>
      <c r="E404" s="690"/>
      <c r="F404" s="416"/>
      <c r="G404" s="382"/>
      <c r="H404" s="382"/>
      <c r="I404" s="372">
        <f>SUM(G404:H404)</f>
        <v>0</v>
      </c>
      <c r="J404" s="382"/>
      <c r="K404" s="382"/>
      <c r="L404" s="372">
        <f>SUM(J404:K404)</f>
        <v>0</v>
      </c>
      <c r="M404" s="382"/>
      <c r="N404" s="382"/>
      <c r="O404" s="372">
        <f>SUM(M404:N404)</f>
        <v>0</v>
      </c>
      <c r="P404" s="382"/>
      <c r="Q404" s="385"/>
      <c r="R404" s="372">
        <f>SUM(P404:Q404)</f>
        <v>0</v>
      </c>
      <c r="S404" s="382"/>
      <c r="T404" s="382"/>
      <c r="U404" s="372">
        <f>SUM(S404:T404)</f>
        <v>0</v>
      </c>
      <c r="V404" s="382"/>
      <c r="W404" s="382"/>
      <c r="X404" s="372">
        <f>SUM(V404:W404)</f>
        <v>0</v>
      </c>
      <c r="Y404" s="416"/>
      <c r="Z404" s="375">
        <f>SUM(O404,L404,I404,F404)+R404+U404+X404+Y404</f>
        <v>0</v>
      </c>
    </row>
    <row r="405" spans="1:26" ht="15.75" customHeight="1" outlineLevel="1">
      <c r="A405" s="409"/>
      <c r="B405" s="590"/>
      <c r="C405" s="691" t="s">
        <v>249</v>
      </c>
      <c r="D405" s="692"/>
      <c r="E405" s="693"/>
      <c r="F405" s="383">
        <f t="shared" ref="F405:Z405" si="58">F402+F403</f>
        <v>0</v>
      </c>
      <c r="G405" s="383">
        <f t="shared" si="58"/>
        <v>0</v>
      </c>
      <c r="H405" s="383">
        <f t="shared" si="58"/>
        <v>0</v>
      </c>
      <c r="I405" s="383">
        <f t="shared" si="58"/>
        <v>0</v>
      </c>
      <c r="J405" s="383">
        <f t="shared" si="58"/>
        <v>0</v>
      </c>
      <c r="K405" s="383">
        <f t="shared" si="58"/>
        <v>0</v>
      </c>
      <c r="L405" s="383">
        <f t="shared" si="58"/>
        <v>0</v>
      </c>
      <c r="M405" s="383">
        <f t="shared" si="58"/>
        <v>0</v>
      </c>
      <c r="N405" s="383">
        <f t="shared" si="58"/>
        <v>0</v>
      </c>
      <c r="O405" s="383">
        <f t="shared" si="58"/>
        <v>0</v>
      </c>
      <c r="P405" s="383">
        <f t="shared" si="58"/>
        <v>0</v>
      </c>
      <c r="Q405" s="386">
        <f t="shared" si="58"/>
        <v>0</v>
      </c>
      <c r="R405" s="383">
        <f t="shared" si="58"/>
        <v>0</v>
      </c>
      <c r="S405" s="383">
        <f t="shared" si="58"/>
        <v>0</v>
      </c>
      <c r="T405" s="383">
        <f t="shared" si="58"/>
        <v>0</v>
      </c>
      <c r="U405" s="383">
        <f t="shared" si="58"/>
        <v>0</v>
      </c>
      <c r="V405" s="383">
        <f t="shared" si="58"/>
        <v>0</v>
      </c>
      <c r="W405" s="383">
        <f t="shared" si="58"/>
        <v>0</v>
      </c>
      <c r="X405" s="383">
        <f t="shared" si="58"/>
        <v>0</v>
      </c>
      <c r="Y405" s="383">
        <f t="shared" si="58"/>
        <v>0</v>
      </c>
      <c r="Z405" s="375">
        <f t="shared" si="58"/>
        <v>0</v>
      </c>
    </row>
    <row r="406" spans="1:26" ht="15.75" customHeight="1" outlineLevel="1">
      <c r="A406" s="409"/>
      <c r="B406" s="590"/>
      <c r="C406" s="694" t="s">
        <v>250</v>
      </c>
      <c r="D406" s="695"/>
      <c r="E406" s="696"/>
      <c r="F406" s="416"/>
      <c r="G406" s="382"/>
      <c r="H406" s="382"/>
      <c r="I406" s="372">
        <f>SUM(G406:H406)</f>
        <v>0</v>
      </c>
      <c r="J406" s="382"/>
      <c r="K406" s="382"/>
      <c r="L406" s="372">
        <f>SUM(J406:K406)</f>
        <v>0</v>
      </c>
      <c r="M406" s="382"/>
      <c r="N406" s="382"/>
      <c r="O406" s="372">
        <f>SUM(M406:N406)</f>
        <v>0</v>
      </c>
      <c r="P406" s="382"/>
      <c r="Q406" s="385"/>
      <c r="R406" s="372">
        <f>SUM(P406:Q406)</f>
        <v>0</v>
      </c>
      <c r="S406" s="382"/>
      <c r="T406" s="382"/>
      <c r="U406" s="372">
        <f>SUM(S406:T406)</f>
        <v>0</v>
      </c>
      <c r="V406" s="382"/>
      <c r="W406" s="382"/>
      <c r="X406" s="372">
        <f>SUM(V406:W406)</f>
        <v>0</v>
      </c>
      <c r="Y406" s="416"/>
      <c r="Z406" s="375">
        <f>SUM(O406,L406,I406,F406)+R406+U406+X406+Y406</f>
        <v>0</v>
      </c>
    </row>
    <row r="407" spans="1:26" ht="15.75" customHeight="1" outlineLevel="1">
      <c r="A407" s="409"/>
      <c r="B407" s="590"/>
      <c r="C407" s="688" t="s">
        <v>251</v>
      </c>
      <c r="D407" s="689"/>
      <c r="E407" s="690"/>
      <c r="F407" s="416"/>
      <c r="G407" s="382"/>
      <c r="H407" s="382"/>
      <c r="I407" s="372">
        <f>SUM(G407:H407)</f>
        <v>0</v>
      </c>
      <c r="J407" s="382"/>
      <c r="K407" s="382"/>
      <c r="L407" s="372">
        <f>SUM(J407:K407)</f>
        <v>0</v>
      </c>
      <c r="M407" s="382"/>
      <c r="N407" s="382"/>
      <c r="O407" s="372">
        <f>SUM(M407:N407)</f>
        <v>0</v>
      </c>
      <c r="P407" s="382"/>
      <c r="Q407" s="385"/>
      <c r="R407" s="372">
        <f>SUM(P407:Q407)</f>
        <v>0</v>
      </c>
      <c r="S407" s="382"/>
      <c r="T407" s="382"/>
      <c r="U407" s="372">
        <f>SUM(S407:T407)</f>
        <v>0</v>
      </c>
      <c r="V407" s="382"/>
      <c r="W407" s="382"/>
      <c r="X407" s="372">
        <f>SUM(V407:W407)</f>
        <v>0</v>
      </c>
      <c r="Y407" s="416"/>
      <c r="Z407" s="375">
        <f>SUM(O407,L407,I407,F407)+R407+U407+X407+Y407</f>
        <v>0</v>
      </c>
    </row>
    <row r="408" spans="1:26" ht="15.75" customHeight="1" outlineLevel="1" thickBot="1">
      <c r="A408" s="409"/>
      <c r="B408" s="590"/>
      <c r="C408" s="697" t="s">
        <v>252</v>
      </c>
      <c r="D408" s="698"/>
      <c r="E408" s="699"/>
      <c r="F408" s="387">
        <f t="shared" ref="F408:Y408" si="59">F406</f>
        <v>0</v>
      </c>
      <c r="G408" s="387">
        <f t="shared" si="59"/>
        <v>0</v>
      </c>
      <c r="H408" s="387">
        <f t="shared" si="59"/>
        <v>0</v>
      </c>
      <c r="I408" s="387">
        <f t="shared" si="59"/>
        <v>0</v>
      </c>
      <c r="J408" s="387">
        <f t="shared" si="59"/>
        <v>0</v>
      </c>
      <c r="K408" s="387">
        <f t="shared" si="59"/>
        <v>0</v>
      </c>
      <c r="L408" s="387">
        <f t="shared" si="59"/>
        <v>0</v>
      </c>
      <c r="M408" s="387">
        <f t="shared" si="59"/>
        <v>0</v>
      </c>
      <c r="N408" s="387">
        <f t="shared" si="59"/>
        <v>0</v>
      </c>
      <c r="O408" s="387">
        <f t="shared" si="59"/>
        <v>0</v>
      </c>
      <c r="P408" s="387">
        <f t="shared" si="59"/>
        <v>0</v>
      </c>
      <c r="Q408" s="388">
        <f t="shared" si="59"/>
        <v>0</v>
      </c>
      <c r="R408" s="387">
        <f t="shared" si="59"/>
        <v>0</v>
      </c>
      <c r="S408" s="387">
        <f t="shared" si="59"/>
        <v>0</v>
      </c>
      <c r="T408" s="387">
        <f t="shared" si="59"/>
        <v>0</v>
      </c>
      <c r="U408" s="387">
        <f t="shared" si="59"/>
        <v>0</v>
      </c>
      <c r="V408" s="387">
        <f t="shared" si="59"/>
        <v>0</v>
      </c>
      <c r="W408" s="387">
        <f t="shared" si="59"/>
        <v>0</v>
      </c>
      <c r="X408" s="387">
        <f t="shared" si="59"/>
        <v>0</v>
      </c>
      <c r="Y408" s="387">
        <f t="shared" si="59"/>
        <v>0</v>
      </c>
      <c r="Z408" s="378">
        <f>SUM(O408,L408,I408,F408)+R408+U408+X408+Y408</f>
        <v>0</v>
      </c>
    </row>
    <row r="409" spans="1:26" ht="16.5" outlineLevel="1" thickBot="1">
      <c r="A409" s="409"/>
      <c r="B409" s="590"/>
      <c r="C409" s="670" t="s">
        <v>236</v>
      </c>
      <c r="D409" s="671"/>
      <c r="E409" s="700"/>
      <c r="F409" s="379">
        <f t="shared" ref="F409:Y409" si="60">F405+F408</f>
        <v>0</v>
      </c>
      <c r="G409" s="379">
        <f t="shared" si="60"/>
        <v>0</v>
      </c>
      <c r="H409" s="379">
        <f t="shared" si="60"/>
        <v>0</v>
      </c>
      <c r="I409" s="379">
        <f t="shared" si="60"/>
        <v>0</v>
      </c>
      <c r="J409" s="379">
        <f t="shared" si="60"/>
        <v>0</v>
      </c>
      <c r="K409" s="379">
        <f t="shared" si="60"/>
        <v>0</v>
      </c>
      <c r="L409" s="379">
        <f t="shared" si="60"/>
        <v>0</v>
      </c>
      <c r="M409" s="379">
        <f t="shared" si="60"/>
        <v>0</v>
      </c>
      <c r="N409" s="379">
        <f t="shared" si="60"/>
        <v>0</v>
      </c>
      <c r="O409" s="379">
        <f t="shared" si="60"/>
        <v>0</v>
      </c>
      <c r="P409" s="379">
        <f t="shared" si="60"/>
        <v>0</v>
      </c>
      <c r="Q409" s="389">
        <f t="shared" si="60"/>
        <v>0</v>
      </c>
      <c r="R409" s="379">
        <f t="shared" si="60"/>
        <v>0</v>
      </c>
      <c r="S409" s="379">
        <f t="shared" si="60"/>
        <v>0</v>
      </c>
      <c r="T409" s="379">
        <f t="shared" si="60"/>
        <v>0</v>
      </c>
      <c r="U409" s="379">
        <f t="shared" si="60"/>
        <v>0</v>
      </c>
      <c r="V409" s="379">
        <f t="shared" si="60"/>
        <v>0</v>
      </c>
      <c r="W409" s="379">
        <f t="shared" si="60"/>
        <v>0</v>
      </c>
      <c r="X409" s="379">
        <f t="shared" si="60"/>
        <v>0</v>
      </c>
      <c r="Y409" s="379">
        <f t="shared" si="60"/>
        <v>0</v>
      </c>
      <c r="Z409" s="322">
        <f>SUM(O409,L409,I409,F409)+R409+U409+X409+Y409</f>
        <v>0</v>
      </c>
    </row>
    <row r="410" spans="1:26" ht="15.75" customHeight="1" outlineLevel="1" thickBot="1">
      <c r="C410" s="22"/>
      <c r="D410" s="22"/>
      <c r="E410" s="22"/>
      <c r="F410" s="24"/>
      <c r="G410" s="23"/>
      <c r="H410" s="23"/>
      <c r="I410" s="27"/>
      <c r="J410" s="23"/>
      <c r="K410" s="23"/>
      <c r="L410" s="24"/>
      <c r="M410" s="23"/>
      <c r="N410" s="23"/>
    </row>
    <row r="411" spans="1:26" ht="21.6" customHeight="1" outlineLevel="1">
      <c r="A411" s="409"/>
      <c r="B411" s="40"/>
      <c r="C411" s="701" t="s">
        <v>253</v>
      </c>
      <c r="D411" s="702"/>
      <c r="E411" s="703"/>
      <c r="F411" s="665" t="s">
        <v>228</v>
      </c>
      <c r="G411" s="705" t="str">
        <f>G399</f>
        <v>Financial Year 2020/21 (£s)</v>
      </c>
      <c r="H411" s="706"/>
      <c r="I411" s="707"/>
      <c r="J411" s="705" t="str">
        <f>J399</f>
        <v>Financial Year 2021/22 (£s)</v>
      </c>
      <c r="K411" s="706"/>
      <c r="L411" s="707"/>
      <c r="M411" s="705" t="str">
        <f>M399</f>
        <v>Financial Year 2022/23 (£s)</v>
      </c>
      <c r="N411" s="706"/>
      <c r="O411" s="707"/>
      <c r="P411" s="705" t="str">
        <f>P399</f>
        <v>Financial Year 2023/24 (£s)</v>
      </c>
      <c r="Q411" s="706"/>
      <c r="R411" s="707"/>
      <c r="S411" s="705" t="str">
        <f>S399</f>
        <v>Financial Year 2024/25 (£s)</v>
      </c>
      <c r="T411" s="706"/>
      <c r="U411" s="708"/>
      <c r="V411" s="705" t="str">
        <f>V399</f>
        <v>Financial Year 2025/26 (£s)</v>
      </c>
      <c r="W411" s="706"/>
      <c r="X411" s="707"/>
      <c r="Y411" s="665" t="s">
        <v>245</v>
      </c>
      <c r="Z411" s="665" t="s">
        <v>236</v>
      </c>
    </row>
    <row r="412" spans="1:26" ht="22.5" customHeight="1" outlineLevel="1">
      <c r="A412" s="409"/>
      <c r="B412" s="40"/>
      <c r="C412" s="667" t="s">
        <v>254</v>
      </c>
      <c r="D412" s="667" t="s">
        <v>261</v>
      </c>
      <c r="E412" s="667" t="s">
        <v>256</v>
      </c>
      <c r="F412" s="666"/>
      <c r="G412" s="588" t="s">
        <v>237</v>
      </c>
      <c r="H412" s="205" t="s">
        <v>238</v>
      </c>
      <c r="I412" s="669" t="s">
        <v>239</v>
      </c>
      <c r="J412" s="588" t="s">
        <v>237</v>
      </c>
      <c r="K412" s="205" t="s">
        <v>238</v>
      </c>
      <c r="L412" s="669" t="s">
        <v>239</v>
      </c>
      <c r="M412" s="588" t="s">
        <v>237</v>
      </c>
      <c r="N412" s="205" t="s">
        <v>238</v>
      </c>
      <c r="O412" s="669" t="s">
        <v>239</v>
      </c>
      <c r="P412" s="588" t="s">
        <v>237</v>
      </c>
      <c r="Q412" s="205" t="s">
        <v>238</v>
      </c>
      <c r="R412" s="669" t="s">
        <v>239</v>
      </c>
      <c r="S412" s="588" t="s">
        <v>237</v>
      </c>
      <c r="T412" s="205" t="s">
        <v>238</v>
      </c>
      <c r="U412" s="669" t="s">
        <v>239</v>
      </c>
      <c r="V412" s="588" t="s">
        <v>237</v>
      </c>
      <c r="W412" s="205" t="s">
        <v>238</v>
      </c>
      <c r="X412" s="669" t="s">
        <v>239</v>
      </c>
      <c r="Y412" s="666"/>
      <c r="Z412" s="666"/>
    </row>
    <row r="413" spans="1:26" ht="22.5" customHeight="1" outlineLevel="1">
      <c r="A413" s="409"/>
      <c r="B413" s="40"/>
      <c r="C413" s="668"/>
      <c r="D413" s="668"/>
      <c r="E413" s="668"/>
      <c r="F413" s="704"/>
      <c r="G413" s="290" t="s">
        <v>240</v>
      </c>
      <c r="H413" s="290" t="s">
        <v>240</v>
      </c>
      <c r="I413" s="666"/>
      <c r="J413" s="290" t="s">
        <v>240</v>
      </c>
      <c r="K413" s="290" t="str">
        <f>IF(INDEX('Reference Data'!$G$5:$G$18,MATCH('Reference Data'!$C$4,'Reference Data'!$F$5:$F$21,0),1)&gt;=K$22,"Actual","Forecast")</f>
        <v>Actual</v>
      </c>
      <c r="L413" s="666"/>
      <c r="M413" s="290" t="str">
        <f>IF(INDEX('Reference Data'!$G$5:$G$18,MATCH('Reference Data'!$C$4,'Reference Data'!$F$5:$F$21,0),1)&gt;=M$22,"Actual","Forecast")</f>
        <v>Actual</v>
      </c>
      <c r="N413" s="290" t="str">
        <f>IF(INDEX('Reference Data'!$G$5:$G$18,MATCH('Reference Data'!$C$4,'Reference Data'!$F$5:$F$21,0),1)&gt;=N$22,"Actual","Forecast")</f>
        <v>Actual</v>
      </c>
      <c r="O413" s="666"/>
      <c r="P413" s="290" t="str">
        <f>IF(INDEX('Reference Data'!$G$5:$G$18,MATCH('Reference Data'!$C$4,'Reference Data'!$F$5:$F$21,0),1)&gt;=P$22,"Actual","Forecast")</f>
        <v>Actual</v>
      </c>
      <c r="Q413" s="290" t="str">
        <f>IF(INDEX('Reference Data'!$G$5:$G$18,MATCH('Reference Data'!$C$4,'Reference Data'!$F$5:$F$21,0),1)&gt;=Q$22,"Actual","Forecast")</f>
        <v>Actual</v>
      </c>
      <c r="R413" s="666"/>
      <c r="S413" s="290" t="str">
        <f>IF(INDEX('Reference Data'!$G$5:$G$18,MATCH('Reference Data'!$C$4,'Reference Data'!$F$5:$F$21,0),1)&gt;=S$22,"Actual","Forecast")</f>
        <v>Actual</v>
      </c>
      <c r="T413" s="290" t="str">
        <f>IF(INDEX('Reference Data'!$G$5:$G$18,MATCH('Reference Data'!$C$4,'Reference Data'!$F$5:$F$21,0),1)&gt;=T$22,"Actual","Forecast")</f>
        <v>Forecast</v>
      </c>
      <c r="U413" s="666"/>
      <c r="V413" s="290" t="str">
        <f>IF(INDEX('Reference Data'!$G$5:$G$18,MATCH('Reference Data'!$C$4,'Reference Data'!$F$5:$F$21,0),1)&gt;=V$22,"Actual","Forecast")</f>
        <v>Forecast</v>
      </c>
      <c r="W413" s="290" t="str">
        <f>IF(INDEX('Reference Data'!$G$5:$G$18,MATCH('Reference Data'!$C$4,'Reference Data'!$F$5:$F$21,0),1)&gt;=W$22,"Actual","Forecast")</f>
        <v>Forecast</v>
      </c>
      <c r="X413" s="666"/>
      <c r="Y413" s="666"/>
      <c r="Z413" s="666"/>
    </row>
    <row r="414" spans="1:26" ht="15.75" outlineLevel="1">
      <c r="A414" s="409"/>
      <c r="B414" s="40"/>
      <c r="C414" s="390"/>
      <c r="D414" s="390"/>
      <c r="E414" s="391"/>
      <c r="F414" s="398"/>
      <c r="G414" s="393"/>
      <c r="H414" s="393"/>
      <c r="I414" s="310">
        <f>SUM(G414:H414)</f>
        <v>0</v>
      </c>
      <c r="J414" s="393"/>
      <c r="K414" s="393"/>
      <c r="L414" s="310">
        <f>SUM(J414:K414)</f>
        <v>0</v>
      </c>
      <c r="M414" s="393"/>
      <c r="N414" s="393"/>
      <c r="O414" s="310">
        <f>SUM(M414:N414)</f>
        <v>0</v>
      </c>
      <c r="P414" s="393"/>
      <c r="Q414" s="396"/>
      <c r="R414" s="310">
        <f>SUM(P414:Q414)</f>
        <v>0</v>
      </c>
      <c r="S414" s="393"/>
      <c r="T414" s="393"/>
      <c r="U414" s="310">
        <f>SUM(S414:T414)</f>
        <v>0</v>
      </c>
      <c r="V414" s="393"/>
      <c r="W414" s="393"/>
      <c r="X414" s="310">
        <f>SUM(V414:W414)</f>
        <v>0</v>
      </c>
      <c r="Y414" s="398"/>
      <c r="Z414" s="411">
        <f>SUM(O414,L414,I414,F414,R414,U414,X414,Y414)</f>
        <v>0</v>
      </c>
    </row>
    <row r="415" spans="1:26" ht="15.75" outlineLevel="1">
      <c r="A415" s="409"/>
      <c r="B415" s="40"/>
      <c r="C415" s="311"/>
      <c r="D415" s="311"/>
      <c r="E415" s="392"/>
      <c r="F415" s="399"/>
      <c r="G415" s="394"/>
      <c r="H415" s="394"/>
      <c r="I415" s="395">
        <f>SUM(G415:H415)</f>
        <v>0</v>
      </c>
      <c r="J415" s="394"/>
      <c r="K415" s="394"/>
      <c r="L415" s="395">
        <f>SUM(J415:K415)</f>
        <v>0</v>
      </c>
      <c r="M415" s="394"/>
      <c r="N415" s="394"/>
      <c r="O415" s="395">
        <f>SUM(M415:N415)</f>
        <v>0</v>
      </c>
      <c r="P415" s="394"/>
      <c r="Q415" s="397"/>
      <c r="R415" s="395">
        <f>SUM(P415:Q415)</f>
        <v>0</v>
      </c>
      <c r="S415" s="394"/>
      <c r="T415" s="394"/>
      <c r="U415" s="395">
        <f>SUM(S415:T415)</f>
        <v>0</v>
      </c>
      <c r="V415" s="394"/>
      <c r="W415" s="394"/>
      <c r="X415" s="395">
        <f>SUM(V415:W415)</f>
        <v>0</v>
      </c>
      <c r="Y415" s="399"/>
      <c r="Z415" s="406">
        <f>SUM(O415,L415,I415,F415,R415,U415,X415,Y415)</f>
        <v>0</v>
      </c>
    </row>
    <row r="416" spans="1:26" ht="15.75" outlineLevel="1">
      <c r="A416" s="409"/>
      <c r="B416" s="40"/>
      <c r="C416" s="311"/>
      <c r="D416" s="311"/>
      <c r="E416" s="392"/>
      <c r="F416" s="399"/>
      <c r="G416" s="394"/>
      <c r="H416" s="394"/>
      <c r="I416" s="395">
        <f>SUM(G416:H416)</f>
        <v>0</v>
      </c>
      <c r="J416" s="394"/>
      <c r="K416" s="394"/>
      <c r="L416" s="395">
        <f>SUM(J416:K416)</f>
        <v>0</v>
      </c>
      <c r="M416" s="394"/>
      <c r="N416" s="394"/>
      <c r="O416" s="395">
        <f>SUM(M416:N416)</f>
        <v>0</v>
      </c>
      <c r="P416" s="394"/>
      <c r="Q416" s="397"/>
      <c r="R416" s="395">
        <f>SUM(P416:Q416)</f>
        <v>0</v>
      </c>
      <c r="S416" s="394"/>
      <c r="T416" s="394"/>
      <c r="U416" s="395">
        <f>SUM(S416:T416)</f>
        <v>0</v>
      </c>
      <c r="V416" s="394"/>
      <c r="W416" s="394"/>
      <c r="X416" s="395">
        <f>SUM(V416:W416)</f>
        <v>0</v>
      </c>
      <c r="Y416" s="399"/>
      <c r="Z416" s="406">
        <f>SUM(O416,L416,I416,F416,R416,U416,X416,Y416)</f>
        <v>0</v>
      </c>
    </row>
    <row r="417" spans="1:26" ht="15.75" outlineLevel="1">
      <c r="A417" s="409"/>
      <c r="B417" s="40"/>
      <c r="C417" s="311"/>
      <c r="D417" s="311"/>
      <c r="E417" s="392"/>
      <c r="F417" s="399"/>
      <c r="G417" s="394"/>
      <c r="H417" s="394"/>
      <c r="I417" s="395">
        <f>SUM(G417:H417)</f>
        <v>0</v>
      </c>
      <c r="J417" s="394"/>
      <c r="K417" s="394"/>
      <c r="L417" s="395">
        <f>SUM(J417:K417)</f>
        <v>0</v>
      </c>
      <c r="M417" s="394"/>
      <c r="N417" s="394"/>
      <c r="O417" s="395">
        <f>SUM(M417:N417)</f>
        <v>0</v>
      </c>
      <c r="P417" s="394"/>
      <c r="Q417" s="397"/>
      <c r="R417" s="395">
        <f>SUM(P417:Q417)</f>
        <v>0</v>
      </c>
      <c r="S417" s="394"/>
      <c r="T417" s="394"/>
      <c r="U417" s="395">
        <f>SUM(S417:T417)</f>
        <v>0</v>
      </c>
      <c r="V417" s="394"/>
      <c r="W417" s="394"/>
      <c r="X417" s="395">
        <f>SUM(V417:W417)</f>
        <v>0</v>
      </c>
      <c r="Y417" s="399"/>
      <c r="Z417" s="406">
        <f>SUM(O417,L417,I417,F417,R417,U417,X417,Y417)</f>
        <v>0</v>
      </c>
    </row>
    <row r="418" spans="1:26" ht="16.5" outlineLevel="1" thickBot="1">
      <c r="A418" s="409"/>
      <c r="B418" s="40"/>
      <c r="C418" s="400"/>
      <c r="D418" s="400"/>
      <c r="E418" s="401"/>
      <c r="F418" s="405"/>
      <c r="G418" s="402"/>
      <c r="H418" s="402"/>
      <c r="I418" s="403">
        <f>SUM(G418:H418)</f>
        <v>0</v>
      </c>
      <c r="J418" s="402"/>
      <c r="K418" s="402"/>
      <c r="L418" s="403">
        <f>SUM(J418:K418)</f>
        <v>0</v>
      </c>
      <c r="M418" s="402"/>
      <c r="N418" s="402"/>
      <c r="O418" s="403">
        <f>SUM(M418:N418)</f>
        <v>0</v>
      </c>
      <c r="P418" s="402"/>
      <c r="Q418" s="404"/>
      <c r="R418" s="403">
        <f>SUM(P418:Q418)</f>
        <v>0</v>
      </c>
      <c r="S418" s="402"/>
      <c r="T418" s="402"/>
      <c r="U418" s="403">
        <f>SUM(S418:T418)</f>
        <v>0</v>
      </c>
      <c r="V418" s="402"/>
      <c r="W418" s="402"/>
      <c r="X418" s="403">
        <f>SUM(V418:W418)</f>
        <v>0</v>
      </c>
      <c r="Y418" s="405"/>
      <c r="Z418" s="412">
        <f>SUM(O418,L418,I418,F418,R418,U418,X418,Y418)</f>
        <v>0</v>
      </c>
    </row>
    <row r="419" spans="1:26" ht="16.5" outlineLevel="1" thickBot="1">
      <c r="A419" s="409"/>
      <c r="B419" s="590"/>
      <c r="C419" s="670" t="s">
        <v>257</v>
      </c>
      <c r="D419" s="671"/>
      <c r="E419" s="672"/>
      <c r="F419" s="312">
        <f t="shared" ref="F419:Z419" si="61">SUM(F414:F418)</f>
        <v>0</v>
      </c>
      <c r="G419" s="312">
        <f t="shared" si="61"/>
        <v>0</v>
      </c>
      <c r="H419" s="312">
        <f t="shared" si="61"/>
        <v>0</v>
      </c>
      <c r="I419" s="312">
        <f t="shared" si="61"/>
        <v>0</v>
      </c>
      <c r="J419" s="312">
        <f t="shared" si="61"/>
        <v>0</v>
      </c>
      <c r="K419" s="312">
        <f t="shared" si="61"/>
        <v>0</v>
      </c>
      <c r="L419" s="312">
        <f t="shared" si="61"/>
        <v>0</v>
      </c>
      <c r="M419" s="312">
        <f t="shared" si="61"/>
        <v>0</v>
      </c>
      <c r="N419" s="312">
        <f t="shared" si="61"/>
        <v>0</v>
      </c>
      <c r="O419" s="312">
        <f t="shared" si="61"/>
        <v>0</v>
      </c>
      <c r="P419" s="312">
        <f t="shared" si="61"/>
        <v>0</v>
      </c>
      <c r="Q419" s="312">
        <f t="shared" si="61"/>
        <v>0</v>
      </c>
      <c r="R419" s="312">
        <f t="shared" si="61"/>
        <v>0</v>
      </c>
      <c r="S419" s="312">
        <f t="shared" si="61"/>
        <v>0</v>
      </c>
      <c r="T419" s="312">
        <f t="shared" si="61"/>
        <v>0</v>
      </c>
      <c r="U419" s="312">
        <f t="shared" si="61"/>
        <v>0</v>
      </c>
      <c r="V419" s="312">
        <f t="shared" si="61"/>
        <v>0</v>
      </c>
      <c r="W419" s="312">
        <f t="shared" si="61"/>
        <v>0</v>
      </c>
      <c r="X419" s="312">
        <f t="shared" si="61"/>
        <v>0</v>
      </c>
      <c r="Y419" s="312">
        <f t="shared" si="61"/>
        <v>0</v>
      </c>
      <c r="Z419" s="312">
        <f t="shared" si="61"/>
        <v>0</v>
      </c>
    </row>
    <row r="420" spans="1:26" ht="13.5" outlineLevel="1" thickBot="1"/>
    <row r="421" spans="1:26" ht="31.35" customHeight="1" outlineLevel="1">
      <c r="B421" s="87"/>
      <c r="C421" s="673" t="s">
        <v>258</v>
      </c>
      <c r="D421" s="674"/>
      <c r="E421" s="675"/>
      <c r="G421" s="224"/>
      <c r="H421" s="224"/>
      <c r="I421" s="224"/>
      <c r="J421" s="224"/>
      <c r="K421" s="224"/>
      <c r="L421" s="224"/>
    </row>
    <row r="422" spans="1:26" ht="86.25" customHeight="1" outlineLevel="1">
      <c r="B422" s="590"/>
      <c r="C422" s="676" t="s">
        <v>259</v>
      </c>
      <c r="D422" s="677"/>
      <c r="E422" s="678"/>
      <c r="G422" s="261"/>
      <c r="H422" s="261"/>
      <c r="I422" s="261"/>
      <c r="J422" s="261"/>
      <c r="K422" s="261"/>
      <c r="L422" s="261"/>
    </row>
    <row r="423" spans="1:26" ht="76.5" customHeight="1" outlineLevel="1" thickBot="1">
      <c r="B423" s="59"/>
      <c r="C423" s="679"/>
      <c r="D423" s="680"/>
      <c r="E423" s="681"/>
      <c r="G423" s="262"/>
      <c r="H423" s="262"/>
      <c r="I423" s="262"/>
      <c r="J423" s="262"/>
      <c r="K423" s="262"/>
      <c r="L423" s="262"/>
    </row>
    <row r="425" spans="1:26" customFormat="1" ht="85.35" customHeight="1">
      <c r="A425" s="409" t="s">
        <v>260</v>
      </c>
      <c r="B425" s="60"/>
      <c r="C425" s="715" t="str">
        <f>CONCATENATE("Project 15: ",'2 - Project Admin'!E41)</f>
        <v xml:space="preserve">Project 15: </v>
      </c>
      <c r="D425" s="716"/>
      <c r="E425" s="716"/>
      <c r="F425" s="716"/>
      <c r="G425" s="716"/>
      <c r="H425" s="716"/>
      <c r="I425" s="716"/>
      <c r="J425" s="716"/>
      <c r="K425" s="716"/>
      <c r="L425" s="716"/>
      <c r="M425" s="716"/>
      <c r="N425" s="716"/>
      <c r="O425" s="716"/>
      <c r="P425" s="716"/>
      <c r="Q425" s="716"/>
      <c r="R425" s="716"/>
      <c r="S425" s="716"/>
      <c r="T425" s="716"/>
      <c r="U425" s="716"/>
      <c r="V425" s="716"/>
      <c r="W425" s="716"/>
      <c r="X425" s="716"/>
      <c r="Y425" s="716"/>
      <c r="Z425" s="717"/>
    </row>
    <row r="426" spans="1:26" customFormat="1" ht="15" customHeight="1" thickBot="1">
      <c r="A426" s="19"/>
      <c r="B426" s="1"/>
      <c r="C426" s="6"/>
      <c r="D426" s="7"/>
      <c r="E426" s="8"/>
      <c r="F426" s="8"/>
      <c r="G426" s="8"/>
      <c r="S426" s="19"/>
    </row>
    <row r="427" spans="1:26" s="25" customFormat="1" ht="21" customHeight="1" outlineLevel="1">
      <c r="A427" s="409"/>
      <c r="B427" s="590"/>
      <c r="C427" s="709" t="s">
        <v>244</v>
      </c>
      <c r="D427" s="710"/>
      <c r="E427" s="711"/>
      <c r="F427" s="665" t="s">
        <v>228</v>
      </c>
      <c r="G427" s="705" t="s">
        <v>229</v>
      </c>
      <c r="H427" s="706"/>
      <c r="I427" s="707"/>
      <c r="J427" s="705" t="s">
        <v>230</v>
      </c>
      <c r="K427" s="706"/>
      <c r="L427" s="707"/>
      <c r="M427" s="705" t="s">
        <v>231</v>
      </c>
      <c r="N427" s="706"/>
      <c r="O427" s="707"/>
      <c r="P427" s="705" t="s">
        <v>232</v>
      </c>
      <c r="Q427" s="706"/>
      <c r="R427" s="707"/>
      <c r="S427" s="705" t="s">
        <v>233</v>
      </c>
      <c r="T427" s="706"/>
      <c r="U427" s="707"/>
      <c r="V427" s="705" t="s">
        <v>234</v>
      </c>
      <c r="W427" s="706"/>
      <c r="X427" s="707"/>
      <c r="Y427" s="665" t="s">
        <v>245</v>
      </c>
      <c r="Z427" s="665" t="s">
        <v>236</v>
      </c>
    </row>
    <row r="428" spans="1:26" s="25" customFormat="1" ht="22.5" customHeight="1" outlineLevel="1" thickBot="1">
      <c r="A428" s="409"/>
      <c r="B428" s="590"/>
      <c r="C428" s="712"/>
      <c r="D428" s="713"/>
      <c r="E428" s="714"/>
      <c r="F428" s="666"/>
      <c r="G428" s="588" t="s">
        <v>237</v>
      </c>
      <c r="H428" s="205" t="s">
        <v>238</v>
      </c>
      <c r="I428" s="669" t="s">
        <v>239</v>
      </c>
      <c r="J428" s="588" t="s">
        <v>237</v>
      </c>
      <c r="K428" s="205" t="s">
        <v>238</v>
      </c>
      <c r="L428" s="669" t="s">
        <v>239</v>
      </c>
      <c r="M428" s="588" t="s">
        <v>237</v>
      </c>
      <c r="N428" s="205" t="s">
        <v>238</v>
      </c>
      <c r="O428" s="669" t="s">
        <v>239</v>
      </c>
      <c r="P428" s="588" t="s">
        <v>237</v>
      </c>
      <c r="Q428" s="205" t="s">
        <v>238</v>
      </c>
      <c r="R428" s="669" t="s">
        <v>239</v>
      </c>
      <c r="S428" s="588" t="s">
        <v>237</v>
      </c>
      <c r="T428" s="205" t="s">
        <v>238</v>
      </c>
      <c r="U428" s="669" t="s">
        <v>239</v>
      </c>
      <c r="V428" s="588" t="s">
        <v>237</v>
      </c>
      <c r="W428" s="205" t="s">
        <v>238</v>
      </c>
      <c r="X428" s="669" t="s">
        <v>239</v>
      </c>
      <c r="Y428" s="666"/>
      <c r="Z428" s="666"/>
    </row>
    <row r="429" spans="1:26" s="25" customFormat="1" ht="20.25" customHeight="1" outlineLevel="1" thickBot="1">
      <c r="A429" s="409"/>
      <c r="B429" s="590"/>
      <c r="C429" s="712"/>
      <c r="D429" s="713"/>
      <c r="E429" s="714"/>
      <c r="F429" s="704"/>
      <c r="G429" s="290" t="s">
        <v>240</v>
      </c>
      <c r="H429" s="290" t="s">
        <v>240</v>
      </c>
      <c r="I429" s="666"/>
      <c r="J429" s="290" t="s">
        <v>240</v>
      </c>
      <c r="K429" s="290" t="str">
        <f>IF(INDEX('Reference Data'!$G$5:$G$18,MATCH('Reference Data'!$C$4,'Reference Data'!$F$5:$F$21,0),1)&gt;=K$22,"Actual","Forecast")</f>
        <v>Actual</v>
      </c>
      <c r="L429" s="666"/>
      <c r="M429" s="290" t="str">
        <f>IF(INDEX('Reference Data'!$G$5:$G$18,MATCH('Reference Data'!$C$4,'Reference Data'!$F$5:$F$21,0),1)&gt;=M$22,"Actual","Forecast")</f>
        <v>Actual</v>
      </c>
      <c r="N429" s="290" t="str">
        <f>IF(INDEX('Reference Data'!$G$5:$G$18,MATCH('Reference Data'!$C$4,'Reference Data'!$F$5:$F$21,0),1)&gt;=N$22,"Actual","Forecast")</f>
        <v>Actual</v>
      </c>
      <c r="O429" s="666"/>
      <c r="P429" s="290" t="str">
        <f>IF(INDEX('Reference Data'!$G$5:$G$18,MATCH('Reference Data'!$C$4,'Reference Data'!$F$5:$F$21,0),1)&gt;=P$22,"Actual","Forecast")</f>
        <v>Actual</v>
      </c>
      <c r="Q429" s="290" t="str">
        <f>IF(INDEX('Reference Data'!$G$5:$G$18,MATCH('Reference Data'!$C$4,'Reference Data'!$F$5:$F$21,0),1)&gt;=Q$22,"Actual","Forecast")</f>
        <v>Actual</v>
      </c>
      <c r="R429" s="666"/>
      <c r="S429" s="290" t="str">
        <f>IF(INDEX('Reference Data'!$G$5:$G$18,MATCH('Reference Data'!$C$4,'Reference Data'!$F$5:$F$21,0),1)&gt;=S$22,"Actual","Forecast")</f>
        <v>Actual</v>
      </c>
      <c r="T429" s="290" t="str">
        <f>IF(INDEX('Reference Data'!$G$5:$G$18,MATCH('Reference Data'!$C$4,'Reference Data'!$F$5:$F$21,0),1)&gt;=T$22,"Actual","Forecast")</f>
        <v>Forecast</v>
      </c>
      <c r="U429" s="666"/>
      <c r="V429" s="290" t="str">
        <f>IF(INDEX('Reference Data'!$G$5:$G$18,MATCH('Reference Data'!$C$4,'Reference Data'!$F$5:$F$21,0),1)&gt;=V$22,"Actual","Forecast")</f>
        <v>Forecast</v>
      </c>
      <c r="W429" s="290" t="str">
        <f>IF(INDEX('Reference Data'!$G$5:$G$18,MATCH('Reference Data'!$C$4,'Reference Data'!$F$5:$F$21,0),1)&gt;=W$22,"Actual","Forecast")</f>
        <v>Forecast</v>
      </c>
      <c r="X429" s="666"/>
      <c r="Y429" s="666"/>
      <c r="Z429" s="666"/>
    </row>
    <row r="430" spans="1:26" ht="14.85" customHeight="1" outlineLevel="1">
      <c r="A430" s="409"/>
      <c r="B430" s="77"/>
      <c r="C430" s="682" t="s">
        <v>246</v>
      </c>
      <c r="D430" s="683"/>
      <c r="E430" s="684"/>
      <c r="F430" s="415"/>
      <c r="G430" s="381"/>
      <c r="H430" s="381"/>
      <c r="I430" s="371">
        <f>SUM(G430:H430)</f>
        <v>0</v>
      </c>
      <c r="J430" s="381"/>
      <c r="K430" s="381"/>
      <c r="L430" s="371">
        <f>SUM(J430:K430)</f>
        <v>0</v>
      </c>
      <c r="M430" s="381"/>
      <c r="N430" s="381"/>
      <c r="O430" s="371">
        <f>SUM(M430:N430)</f>
        <v>0</v>
      </c>
      <c r="P430" s="381"/>
      <c r="Q430" s="384"/>
      <c r="R430" s="371">
        <f>SUM(P430:Q430)</f>
        <v>0</v>
      </c>
      <c r="S430" s="381"/>
      <c r="T430" s="381"/>
      <c r="U430" s="371">
        <f>SUM(S430:T430)</f>
        <v>0</v>
      </c>
      <c r="V430" s="381"/>
      <c r="W430" s="381"/>
      <c r="X430" s="371">
        <f>SUM(V430:W430)</f>
        <v>0</v>
      </c>
      <c r="Y430" s="415"/>
      <c r="Z430" s="410">
        <f>SUM(O430,L430,I430,F430)+R430+U430+X430+Y430</f>
        <v>0</v>
      </c>
    </row>
    <row r="431" spans="1:26" ht="15.75" customHeight="1" outlineLevel="1">
      <c r="A431" s="409"/>
      <c r="B431" s="77"/>
      <c r="C431" s="685" t="s">
        <v>247</v>
      </c>
      <c r="D431" s="686"/>
      <c r="E431" s="687"/>
      <c r="F431" s="416"/>
      <c r="G431" s="382"/>
      <c r="H431" s="382"/>
      <c r="I431" s="372">
        <f>SUM(G431:H431)</f>
        <v>0</v>
      </c>
      <c r="J431" s="382"/>
      <c r="K431" s="382"/>
      <c r="L431" s="372">
        <f>SUM(J431:K431)</f>
        <v>0</v>
      </c>
      <c r="M431" s="382"/>
      <c r="N431" s="382"/>
      <c r="O431" s="372">
        <f>SUM(M431:N431)</f>
        <v>0</v>
      </c>
      <c r="P431" s="382"/>
      <c r="Q431" s="385"/>
      <c r="R431" s="372">
        <f>SUM(P431:Q431)</f>
        <v>0</v>
      </c>
      <c r="S431" s="382"/>
      <c r="T431" s="382"/>
      <c r="U431" s="372">
        <f>SUM(S431:T431)</f>
        <v>0</v>
      </c>
      <c r="V431" s="382"/>
      <c r="W431" s="382"/>
      <c r="X431" s="372">
        <f>SUM(V431:W431)</f>
        <v>0</v>
      </c>
      <c r="Y431" s="416"/>
      <c r="Z431" s="375">
        <f>SUM(O431,L431,I431,F431)+R431+U431+X431+Y431</f>
        <v>0</v>
      </c>
    </row>
    <row r="432" spans="1:26" ht="15.75" customHeight="1" outlineLevel="1">
      <c r="A432" s="409"/>
      <c r="B432" s="590"/>
      <c r="C432" s="688" t="s">
        <v>248</v>
      </c>
      <c r="D432" s="689"/>
      <c r="E432" s="690"/>
      <c r="F432" s="416"/>
      <c r="G432" s="382"/>
      <c r="H432" s="382"/>
      <c r="I432" s="372">
        <f>SUM(G432:H432)</f>
        <v>0</v>
      </c>
      <c r="J432" s="382"/>
      <c r="K432" s="382"/>
      <c r="L432" s="372">
        <f>SUM(J432:K432)</f>
        <v>0</v>
      </c>
      <c r="M432" s="382"/>
      <c r="N432" s="382"/>
      <c r="O432" s="372">
        <f>SUM(M432:N432)</f>
        <v>0</v>
      </c>
      <c r="P432" s="382"/>
      <c r="Q432" s="385"/>
      <c r="R432" s="372">
        <f>SUM(P432:Q432)</f>
        <v>0</v>
      </c>
      <c r="S432" s="382"/>
      <c r="T432" s="382"/>
      <c r="U432" s="372">
        <f>SUM(S432:T432)</f>
        <v>0</v>
      </c>
      <c r="V432" s="382"/>
      <c r="W432" s="382"/>
      <c r="X432" s="372">
        <f>SUM(V432:W432)</f>
        <v>0</v>
      </c>
      <c r="Y432" s="416"/>
      <c r="Z432" s="375">
        <f>SUM(O432,L432,I432,F432)+R432+U432+X432+Y432</f>
        <v>0</v>
      </c>
    </row>
    <row r="433" spans="1:26" ht="15.75" customHeight="1" outlineLevel="1">
      <c r="A433" s="409"/>
      <c r="B433" s="590"/>
      <c r="C433" s="691" t="s">
        <v>249</v>
      </c>
      <c r="D433" s="692"/>
      <c r="E433" s="693"/>
      <c r="F433" s="383">
        <f t="shared" ref="F433:Z433" si="62">F430+F431</f>
        <v>0</v>
      </c>
      <c r="G433" s="383">
        <f t="shared" si="62"/>
        <v>0</v>
      </c>
      <c r="H433" s="383">
        <f t="shared" si="62"/>
        <v>0</v>
      </c>
      <c r="I433" s="383">
        <f t="shared" si="62"/>
        <v>0</v>
      </c>
      <c r="J433" s="383">
        <f t="shared" si="62"/>
        <v>0</v>
      </c>
      <c r="K433" s="383">
        <f t="shared" si="62"/>
        <v>0</v>
      </c>
      <c r="L433" s="383">
        <f t="shared" si="62"/>
        <v>0</v>
      </c>
      <c r="M433" s="383">
        <f t="shared" si="62"/>
        <v>0</v>
      </c>
      <c r="N433" s="383">
        <f t="shared" si="62"/>
        <v>0</v>
      </c>
      <c r="O433" s="383">
        <f t="shared" si="62"/>
        <v>0</v>
      </c>
      <c r="P433" s="383">
        <f t="shared" si="62"/>
        <v>0</v>
      </c>
      <c r="Q433" s="386">
        <f t="shared" si="62"/>
        <v>0</v>
      </c>
      <c r="R433" s="383">
        <f t="shared" si="62"/>
        <v>0</v>
      </c>
      <c r="S433" s="383">
        <f t="shared" si="62"/>
        <v>0</v>
      </c>
      <c r="T433" s="383">
        <f t="shared" si="62"/>
        <v>0</v>
      </c>
      <c r="U433" s="383">
        <f t="shared" si="62"/>
        <v>0</v>
      </c>
      <c r="V433" s="383">
        <f t="shared" si="62"/>
        <v>0</v>
      </c>
      <c r="W433" s="383">
        <f t="shared" si="62"/>
        <v>0</v>
      </c>
      <c r="X433" s="383">
        <f t="shared" si="62"/>
        <v>0</v>
      </c>
      <c r="Y433" s="383">
        <f t="shared" si="62"/>
        <v>0</v>
      </c>
      <c r="Z433" s="375">
        <f t="shared" si="62"/>
        <v>0</v>
      </c>
    </row>
    <row r="434" spans="1:26" ht="15.75" customHeight="1" outlineLevel="1">
      <c r="A434" s="409"/>
      <c r="B434" s="590"/>
      <c r="C434" s="694" t="s">
        <v>250</v>
      </c>
      <c r="D434" s="695"/>
      <c r="E434" s="696"/>
      <c r="F434" s="416"/>
      <c r="G434" s="382"/>
      <c r="H434" s="382"/>
      <c r="I434" s="372">
        <f>SUM(G434:H434)</f>
        <v>0</v>
      </c>
      <c r="J434" s="382"/>
      <c r="K434" s="382"/>
      <c r="L434" s="372">
        <f>SUM(J434:K434)</f>
        <v>0</v>
      </c>
      <c r="M434" s="382"/>
      <c r="N434" s="382"/>
      <c r="O434" s="372">
        <f>SUM(M434:N434)</f>
        <v>0</v>
      </c>
      <c r="P434" s="382"/>
      <c r="Q434" s="385"/>
      <c r="R434" s="372">
        <f>SUM(P434:Q434)</f>
        <v>0</v>
      </c>
      <c r="S434" s="382"/>
      <c r="T434" s="382"/>
      <c r="U434" s="372">
        <f>SUM(S434:T434)</f>
        <v>0</v>
      </c>
      <c r="V434" s="382"/>
      <c r="W434" s="382"/>
      <c r="X434" s="372">
        <f>SUM(V434:W434)</f>
        <v>0</v>
      </c>
      <c r="Y434" s="416"/>
      <c r="Z434" s="375">
        <f>SUM(O434,L434,I434,F434)+R434+U434+X434+Y434</f>
        <v>0</v>
      </c>
    </row>
    <row r="435" spans="1:26" ht="15.75" customHeight="1" outlineLevel="1">
      <c r="A435" s="409"/>
      <c r="B435" s="590"/>
      <c r="C435" s="688" t="s">
        <v>251</v>
      </c>
      <c r="D435" s="689"/>
      <c r="E435" s="690"/>
      <c r="F435" s="416"/>
      <c r="G435" s="382"/>
      <c r="H435" s="382"/>
      <c r="I435" s="372">
        <f>SUM(G435:H435)</f>
        <v>0</v>
      </c>
      <c r="J435" s="382"/>
      <c r="K435" s="382"/>
      <c r="L435" s="372">
        <f>SUM(J435:K435)</f>
        <v>0</v>
      </c>
      <c r="M435" s="382"/>
      <c r="N435" s="382"/>
      <c r="O435" s="372">
        <f>SUM(M435:N435)</f>
        <v>0</v>
      </c>
      <c r="P435" s="382"/>
      <c r="Q435" s="385"/>
      <c r="R435" s="372">
        <f>SUM(P435:Q435)</f>
        <v>0</v>
      </c>
      <c r="S435" s="382"/>
      <c r="T435" s="382"/>
      <c r="U435" s="372">
        <f>SUM(S435:T435)</f>
        <v>0</v>
      </c>
      <c r="V435" s="382"/>
      <c r="W435" s="382"/>
      <c r="X435" s="372">
        <f>SUM(V435:W435)</f>
        <v>0</v>
      </c>
      <c r="Y435" s="416"/>
      <c r="Z435" s="375">
        <f>SUM(O435,L435,I435,F435)+R435+U435+X435+Y435</f>
        <v>0</v>
      </c>
    </row>
    <row r="436" spans="1:26" ht="15.75" customHeight="1" outlineLevel="1" thickBot="1">
      <c r="A436" s="409"/>
      <c r="B436" s="590"/>
      <c r="C436" s="697" t="s">
        <v>252</v>
      </c>
      <c r="D436" s="698"/>
      <c r="E436" s="699"/>
      <c r="F436" s="387">
        <f t="shared" ref="F436:Y436" si="63">F434</f>
        <v>0</v>
      </c>
      <c r="G436" s="387">
        <f t="shared" si="63"/>
        <v>0</v>
      </c>
      <c r="H436" s="387">
        <f t="shared" si="63"/>
        <v>0</v>
      </c>
      <c r="I436" s="387">
        <f t="shared" si="63"/>
        <v>0</v>
      </c>
      <c r="J436" s="387">
        <f t="shared" si="63"/>
        <v>0</v>
      </c>
      <c r="K436" s="387">
        <f t="shared" si="63"/>
        <v>0</v>
      </c>
      <c r="L436" s="387">
        <f t="shared" si="63"/>
        <v>0</v>
      </c>
      <c r="M436" s="387">
        <f t="shared" si="63"/>
        <v>0</v>
      </c>
      <c r="N436" s="387">
        <f t="shared" si="63"/>
        <v>0</v>
      </c>
      <c r="O436" s="387">
        <f t="shared" si="63"/>
        <v>0</v>
      </c>
      <c r="P436" s="387">
        <f t="shared" si="63"/>
        <v>0</v>
      </c>
      <c r="Q436" s="388">
        <f t="shared" si="63"/>
        <v>0</v>
      </c>
      <c r="R436" s="387">
        <f t="shared" si="63"/>
        <v>0</v>
      </c>
      <c r="S436" s="387">
        <f t="shared" si="63"/>
        <v>0</v>
      </c>
      <c r="T436" s="387">
        <f t="shared" si="63"/>
        <v>0</v>
      </c>
      <c r="U436" s="387">
        <f t="shared" si="63"/>
        <v>0</v>
      </c>
      <c r="V436" s="387">
        <f t="shared" si="63"/>
        <v>0</v>
      </c>
      <c r="W436" s="387">
        <f t="shared" si="63"/>
        <v>0</v>
      </c>
      <c r="X436" s="387">
        <f t="shared" si="63"/>
        <v>0</v>
      </c>
      <c r="Y436" s="387">
        <f t="shared" si="63"/>
        <v>0</v>
      </c>
      <c r="Z436" s="378">
        <f>SUM(O436,L436,I436,F436)+R436+U436+X436+Y436</f>
        <v>0</v>
      </c>
    </row>
    <row r="437" spans="1:26" ht="16.5" outlineLevel="1" thickBot="1">
      <c r="A437" s="409"/>
      <c r="B437" s="590"/>
      <c r="C437" s="670" t="s">
        <v>236</v>
      </c>
      <c r="D437" s="671"/>
      <c r="E437" s="700"/>
      <c r="F437" s="379">
        <f t="shared" ref="F437:Y437" si="64">F433+F436</f>
        <v>0</v>
      </c>
      <c r="G437" s="379">
        <f t="shared" si="64"/>
        <v>0</v>
      </c>
      <c r="H437" s="379">
        <f t="shared" si="64"/>
        <v>0</v>
      </c>
      <c r="I437" s="379">
        <f t="shared" si="64"/>
        <v>0</v>
      </c>
      <c r="J437" s="379">
        <f t="shared" si="64"/>
        <v>0</v>
      </c>
      <c r="K437" s="379">
        <f t="shared" si="64"/>
        <v>0</v>
      </c>
      <c r="L437" s="379">
        <f t="shared" si="64"/>
        <v>0</v>
      </c>
      <c r="M437" s="379">
        <f t="shared" si="64"/>
        <v>0</v>
      </c>
      <c r="N437" s="379">
        <f t="shared" si="64"/>
        <v>0</v>
      </c>
      <c r="O437" s="379">
        <f t="shared" si="64"/>
        <v>0</v>
      </c>
      <c r="P437" s="379">
        <f t="shared" si="64"/>
        <v>0</v>
      </c>
      <c r="Q437" s="389">
        <f t="shared" si="64"/>
        <v>0</v>
      </c>
      <c r="R437" s="379">
        <f t="shared" si="64"/>
        <v>0</v>
      </c>
      <c r="S437" s="379">
        <f t="shared" si="64"/>
        <v>0</v>
      </c>
      <c r="T437" s="379">
        <f t="shared" si="64"/>
        <v>0</v>
      </c>
      <c r="U437" s="379">
        <f t="shared" si="64"/>
        <v>0</v>
      </c>
      <c r="V437" s="379">
        <f t="shared" si="64"/>
        <v>0</v>
      </c>
      <c r="W437" s="379">
        <f t="shared" si="64"/>
        <v>0</v>
      </c>
      <c r="X437" s="379">
        <f t="shared" si="64"/>
        <v>0</v>
      </c>
      <c r="Y437" s="379">
        <f t="shared" si="64"/>
        <v>0</v>
      </c>
      <c r="Z437" s="322">
        <f>SUM(O437,L437,I437,F437)+R437+U437+X437+Y437</f>
        <v>0</v>
      </c>
    </row>
    <row r="438" spans="1:26" ht="15.75" customHeight="1" outlineLevel="1" thickBot="1">
      <c r="C438" s="22"/>
      <c r="D438" s="22"/>
      <c r="E438" s="22"/>
      <c r="F438" s="24"/>
      <c r="G438" s="23"/>
      <c r="H438" s="23"/>
      <c r="I438" s="27"/>
      <c r="J438" s="23"/>
      <c r="K438" s="23"/>
      <c r="L438" s="24"/>
      <c r="M438" s="23"/>
      <c r="N438" s="23"/>
    </row>
    <row r="439" spans="1:26" ht="21.6" customHeight="1" outlineLevel="1">
      <c r="A439" s="409"/>
      <c r="B439" s="40"/>
      <c r="C439" s="701" t="s">
        <v>253</v>
      </c>
      <c r="D439" s="702"/>
      <c r="E439" s="703"/>
      <c r="F439" s="665" t="s">
        <v>228</v>
      </c>
      <c r="G439" s="705" t="str">
        <f>G427</f>
        <v>Financial Year 2020/21 (£s)</v>
      </c>
      <c r="H439" s="706"/>
      <c r="I439" s="707"/>
      <c r="J439" s="705" t="str">
        <f>J427</f>
        <v>Financial Year 2021/22 (£s)</v>
      </c>
      <c r="K439" s="706"/>
      <c r="L439" s="707"/>
      <c r="M439" s="705" t="str">
        <f>M427</f>
        <v>Financial Year 2022/23 (£s)</v>
      </c>
      <c r="N439" s="706"/>
      <c r="O439" s="707"/>
      <c r="P439" s="705" t="str">
        <f>P427</f>
        <v>Financial Year 2023/24 (£s)</v>
      </c>
      <c r="Q439" s="706"/>
      <c r="R439" s="707"/>
      <c r="S439" s="705" t="str">
        <f>S427</f>
        <v>Financial Year 2024/25 (£s)</v>
      </c>
      <c r="T439" s="706"/>
      <c r="U439" s="708"/>
      <c r="V439" s="705" t="str">
        <f>V427</f>
        <v>Financial Year 2025/26 (£s)</v>
      </c>
      <c r="W439" s="706"/>
      <c r="X439" s="707"/>
      <c r="Y439" s="665" t="s">
        <v>245</v>
      </c>
      <c r="Z439" s="665" t="s">
        <v>236</v>
      </c>
    </row>
    <row r="440" spans="1:26" ht="22.5" customHeight="1" outlineLevel="1">
      <c r="A440" s="409"/>
      <c r="B440" s="40"/>
      <c r="C440" s="667" t="s">
        <v>254</v>
      </c>
      <c r="D440" s="667" t="s">
        <v>261</v>
      </c>
      <c r="E440" s="667" t="s">
        <v>256</v>
      </c>
      <c r="F440" s="666"/>
      <c r="G440" s="588" t="s">
        <v>237</v>
      </c>
      <c r="H440" s="205" t="s">
        <v>238</v>
      </c>
      <c r="I440" s="669" t="s">
        <v>239</v>
      </c>
      <c r="J440" s="588" t="s">
        <v>237</v>
      </c>
      <c r="K440" s="205" t="s">
        <v>238</v>
      </c>
      <c r="L440" s="669" t="s">
        <v>239</v>
      </c>
      <c r="M440" s="588" t="s">
        <v>237</v>
      </c>
      <c r="N440" s="205" t="s">
        <v>238</v>
      </c>
      <c r="O440" s="669" t="s">
        <v>239</v>
      </c>
      <c r="P440" s="588" t="s">
        <v>237</v>
      </c>
      <c r="Q440" s="205" t="s">
        <v>238</v>
      </c>
      <c r="R440" s="669" t="s">
        <v>239</v>
      </c>
      <c r="S440" s="588" t="s">
        <v>237</v>
      </c>
      <c r="T440" s="205" t="s">
        <v>238</v>
      </c>
      <c r="U440" s="669" t="s">
        <v>239</v>
      </c>
      <c r="V440" s="588" t="s">
        <v>237</v>
      </c>
      <c r="W440" s="205" t="s">
        <v>238</v>
      </c>
      <c r="X440" s="669" t="s">
        <v>239</v>
      </c>
      <c r="Y440" s="666"/>
      <c r="Z440" s="666"/>
    </row>
    <row r="441" spans="1:26" ht="22.5" customHeight="1" outlineLevel="1">
      <c r="A441" s="409"/>
      <c r="B441" s="40"/>
      <c r="C441" s="668"/>
      <c r="D441" s="668"/>
      <c r="E441" s="668"/>
      <c r="F441" s="704"/>
      <c r="G441" s="290" t="s">
        <v>240</v>
      </c>
      <c r="H441" s="290" t="s">
        <v>240</v>
      </c>
      <c r="I441" s="666"/>
      <c r="J441" s="290" t="s">
        <v>240</v>
      </c>
      <c r="K441" s="290" t="str">
        <f>IF(INDEX('Reference Data'!$G$5:$G$18,MATCH('Reference Data'!$C$4,'Reference Data'!$F$5:$F$21,0),1)&gt;=K$22,"Actual","Forecast")</f>
        <v>Actual</v>
      </c>
      <c r="L441" s="666"/>
      <c r="M441" s="290" t="str">
        <f>IF(INDEX('Reference Data'!$G$5:$G$18,MATCH('Reference Data'!$C$4,'Reference Data'!$F$5:$F$21,0),1)&gt;=M$22,"Actual","Forecast")</f>
        <v>Actual</v>
      </c>
      <c r="N441" s="290" t="str">
        <f>IF(INDEX('Reference Data'!$G$5:$G$18,MATCH('Reference Data'!$C$4,'Reference Data'!$F$5:$F$21,0),1)&gt;=N$22,"Actual","Forecast")</f>
        <v>Actual</v>
      </c>
      <c r="O441" s="666"/>
      <c r="P441" s="290" t="str">
        <f>IF(INDEX('Reference Data'!$G$5:$G$18,MATCH('Reference Data'!$C$4,'Reference Data'!$F$5:$F$21,0),1)&gt;=P$22,"Actual","Forecast")</f>
        <v>Actual</v>
      </c>
      <c r="Q441" s="290" t="str">
        <f>IF(INDEX('Reference Data'!$G$5:$G$18,MATCH('Reference Data'!$C$4,'Reference Data'!$F$5:$F$21,0),1)&gt;=Q$22,"Actual","Forecast")</f>
        <v>Actual</v>
      </c>
      <c r="R441" s="666"/>
      <c r="S441" s="290" t="str">
        <f>IF(INDEX('Reference Data'!$G$5:$G$18,MATCH('Reference Data'!$C$4,'Reference Data'!$F$5:$F$21,0),1)&gt;=S$22,"Actual","Forecast")</f>
        <v>Actual</v>
      </c>
      <c r="T441" s="290" t="str">
        <f>IF(INDEX('Reference Data'!$G$5:$G$18,MATCH('Reference Data'!$C$4,'Reference Data'!$F$5:$F$21,0),1)&gt;=T$22,"Actual","Forecast")</f>
        <v>Forecast</v>
      </c>
      <c r="U441" s="666"/>
      <c r="V441" s="290" t="str">
        <f>IF(INDEX('Reference Data'!$G$5:$G$18,MATCH('Reference Data'!$C$4,'Reference Data'!$F$5:$F$21,0),1)&gt;=V$22,"Actual","Forecast")</f>
        <v>Forecast</v>
      </c>
      <c r="W441" s="290" t="str">
        <f>IF(INDEX('Reference Data'!$G$5:$G$18,MATCH('Reference Data'!$C$4,'Reference Data'!$F$5:$F$21,0),1)&gt;=W$22,"Actual","Forecast")</f>
        <v>Forecast</v>
      </c>
      <c r="X441" s="666"/>
      <c r="Y441" s="666"/>
      <c r="Z441" s="666"/>
    </row>
    <row r="442" spans="1:26" ht="15.75" outlineLevel="1">
      <c r="A442" s="409"/>
      <c r="B442" s="40"/>
      <c r="C442" s="390"/>
      <c r="D442" s="390"/>
      <c r="E442" s="391"/>
      <c r="F442" s="398"/>
      <c r="G442" s="393"/>
      <c r="H442" s="393"/>
      <c r="I442" s="310">
        <f>SUM(G442:H442)</f>
        <v>0</v>
      </c>
      <c r="J442" s="393"/>
      <c r="K442" s="393"/>
      <c r="L442" s="310">
        <f>SUM(J442:K442)</f>
        <v>0</v>
      </c>
      <c r="M442" s="393"/>
      <c r="N442" s="393"/>
      <c r="O442" s="310">
        <f>SUM(M442:N442)</f>
        <v>0</v>
      </c>
      <c r="P442" s="393"/>
      <c r="Q442" s="396"/>
      <c r="R442" s="310">
        <f>SUM(P442:Q442)</f>
        <v>0</v>
      </c>
      <c r="S442" s="393"/>
      <c r="T442" s="393"/>
      <c r="U442" s="310">
        <f>SUM(S442:T442)</f>
        <v>0</v>
      </c>
      <c r="V442" s="393"/>
      <c r="W442" s="393"/>
      <c r="X442" s="310">
        <f>SUM(V442:W442)</f>
        <v>0</v>
      </c>
      <c r="Y442" s="398"/>
      <c r="Z442" s="411">
        <f>SUM(O442,L442,I442,F442,R442,U442,X442,Y442)</f>
        <v>0</v>
      </c>
    </row>
    <row r="443" spans="1:26" ht="15.75" outlineLevel="1">
      <c r="A443" s="409"/>
      <c r="B443" s="40"/>
      <c r="C443" s="311"/>
      <c r="D443" s="311"/>
      <c r="E443" s="392"/>
      <c r="F443" s="399"/>
      <c r="G443" s="394"/>
      <c r="H443" s="394"/>
      <c r="I443" s="395">
        <f>SUM(G443:H443)</f>
        <v>0</v>
      </c>
      <c r="J443" s="394"/>
      <c r="K443" s="394"/>
      <c r="L443" s="395">
        <f>SUM(J443:K443)</f>
        <v>0</v>
      </c>
      <c r="M443" s="394"/>
      <c r="N443" s="394"/>
      <c r="O443" s="395">
        <f>SUM(M443:N443)</f>
        <v>0</v>
      </c>
      <c r="P443" s="394"/>
      <c r="Q443" s="397"/>
      <c r="R443" s="395">
        <f>SUM(P443:Q443)</f>
        <v>0</v>
      </c>
      <c r="S443" s="394"/>
      <c r="T443" s="394"/>
      <c r="U443" s="395">
        <f>SUM(S443:T443)</f>
        <v>0</v>
      </c>
      <c r="V443" s="394"/>
      <c r="W443" s="394"/>
      <c r="X443" s="395">
        <f>SUM(V443:W443)</f>
        <v>0</v>
      </c>
      <c r="Y443" s="399"/>
      <c r="Z443" s="406">
        <f>SUM(O443,L443,I443,F443,R443,U443,X443,Y443)</f>
        <v>0</v>
      </c>
    </row>
    <row r="444" spans="1:26" ht="15.75" outlineLevel="1">
      <c r="A444" s="409"/>
      <c r="B444" s="40"/>
      <c r="C444" s="311"/>
      <c r="D444" s="311"/>
      <c r="E444" s="392"/>
      <c r="F444" s="399"/>
      <c r="G444" s="394"/>
      <c r="H444" s="394"/>
      <c r="I444" s="395">
        <f>SUM(G444:H444)</f>
        <v>0</v>
      </c>
      <c r="J444" s="394"/>
      <c r="K444" s="394"/>
      <c r="L444" s="395">
        <f>SUM(J444:K444)</f>
        <v>0</v>
      </c>
      <c r="M444" s="394"/>
      <c r="N444" s="394"/>
      <c r="O444" s="395">
        <f>SUM(M444:N444)</f>
        <v>0</v>
      </c>
      <c r="P444" s="394"/>
      <c r="Q444" s="397"/>
      <c r="R444" s="395">
        <f>SUM(P444:Q444)</f>
        <v>0</v>
      </c>
      <c r="S444" s="394"/>
      <c r="T444" s="394"/>
      <c r="U444" s="395">
        <f>SUM(S444:T444)</f>
        <v>0</v>
      </c>
      <c r="V444" s="394"/>
      <c r="W444" s="394"/>
      <c r="X444" s="395">
        <f>SUM(V444:W444)</f>
        <v>0</v>
      </c>
      <c r="Y444" s="399"/>
      <c r="Z444" s="406">
        <f>SUM(O444,L444,I444,F444,R444,U444,X444,Y444)</f>
        <v>0</v>
      </c>
    </row>
    <row r="445" spans="1:26" ht="15.75" outlineLevel="1">
      <c r="A445" s="409"/>
      <c r="B445" s="40"/>
      <c r="C445" s="311"/>
      <c r="D445" s="311"/>
      <c r="E445" s="392"/>
      <c r="F445" s="399"/>
      <c r="G445" s="394"/>
      <c r="H445" s="394"/>
      <c r="I445" s="395">
        <f>SUM(G445:H445)</f>
        <v>0</v>
      </c>
      <c r="J445" s="394"/>
      <c r="K445" s="394"/>
      <c r="L445" s="395">
        <f>SUM(J445:K445)</f>
        <v>0</v>
      </c>
      <c r="M445" s="394"/>
      <c r="N445" s="394"/>
      <c r="O445" s="395">
        <f>SUM(M445:N445)</f>
        <v>0</v>
      </c>
      <c r="P445" s="394"/>
      <c r="Q445" s="397"/>
      <c r="R445" s="395">
        <f>SUM(P445:Q445)</f>
        <v>0</v>
      </c>
      <c r="S445" s="394"/>
      <c r="T445" s="394"/>
      <c r="U445" s="395">
        <f>SUM(S445:T445)</f>
        <v>0</v>
      </c>
      <c r="V445" s="394"/>
      <c r="W445" s="394"/>
      <c r="X445" s="395">
        <f>SUM(V445:W445)</f>
        <v>0</v>
      </c>
      <c r="Y445" s="399"/>
      <c r="Z445" s="406">
        <f>SUM(O445,L445,I445,F445,R445,U445,X445,Y445)</f>
        <v>0</v>
      </c>
    </row>
    <row r="446" spans="1:26" ht="16.5" outlineLevel="1" thickBot="1">
      <c r="A446" s="409"/>
      <c r="B446" s="40"/>
      <c r="C446" s="400"/>
      <c r="D446" s="400"/>
      <c r="E446" s="401"/>
      <c r="F446" s="405"/>
      <c r="G446" s="402"/>
      <c r="H446" s="402"/>
      <c r="I446" s="403">
        <f>SUM(G446:H446)</f>
        <v>0</v>
      </c>
      <c r="J446" s="402"/>
      <c r="K446" s="402"/>
      <c r="L446" s="403">
        <f>SUM(J446:K446)</f>
        <v>0</v>
      </c>
      <c r="M446" s="402"/>
      <c r="N446" s="402"/>
      <c r="O446" s="403">
        <f>SUM(M446:N446)</f>
        <v>0</v>
      </c>
      <c r="P446" s="402"/>
      <c r="Q446" s="404"/>
      <c r="R446" s="403">
        <f>SUM(P446:Q446)</f>
        <v>0</v>
      </c>
      <c r="S446" s="402"/>
      <c r="T446" s="402"/>
      <c r="U446" s="403">
        <f>SUM(S446:T446)</f>
        <v>0</v>
      </c>
      <c r="V446" s="402"/>
      <c r="W446" s="402"/>
      <c r="X446" s="403">
        <f>SUM(V446:W446)</f>
        <v>0</v>
      </c>
      <c r="Y446" s="405"/>
      <c r="Z446" s="412">
        <f>SUM(O446,L446,I446,F446,R446,U446,X446,Y446)</f>
        <v>0</v>
      </c>
    </row>
    <row r="447" spans="1:26" ht="16.5" outlineLevel="1" thickBot="1">
      <c r="A447" s="409"/>
      <c r="B447" s="590"/>
      <c r="C447" s="670" t="s">
        <v>257</v>
      </c>
      <c r="D447" s="671"/>
      <c r="E447" s="672"/>
      <c r="F447" s="312">
        <f t="shared" ref="F447:Z447" si="65">SUM(F442:F446)</f>
        <v>0</v>
      </c>
      <c r="G447" s="312">
        <f t="shared" si="65"/>
        <v>0</v>
      </c>
      <c r="H447" s="312">
        <f t="shared" si="65"/>
        <v>0</v>
      </c>
      <c r="I447" s="312">
        <f t="shared" si="65"/>
        <v>0</v>
      </c>
      <c r="J447" s="312">
        <f t="shared" si="65"/>
        <v>0</v>
      </c>
      <c r="K447" s="312">
        <f t="shared" si="65"/>
        <v>0</v>
      </c>
      <c r="L447" s="312">
        <f t="shared" si="65"/>
        <v>0</v>
      </c>
      <c r="M447" s="312">
        <f t="shared" si="65"/>
        <v>0</v>
      </c>
      <c r="N447" s="312">
        <f t="shared" si="65"/>
        <v>0</v>
      </c>
      <c r="O447" s="312">
        <f t="shared" si="65"/>
        <v>0</v>
      </c>
      <c r="P447" s="312">
        <f t="shared" si="65"/>
        <v>0</v>
      </c>
      <c r="Q447" s="312">
        <f t="shared" si="65"/>
        <v>0</v>
      </c>
      <c r="R447" s="312">
        <f t="shared" si="65"/>
        <v>0</v>
      </c>
      <c r="S447" s="312">
        <f t="shared" si="65"/>
        <v>0</v>
      </c>
      <c r="T447" s="312">
        <f t="shared" si="65"/>
        <v>0</v>
      </c>
      <c r="U447" s="312">
        <f t="shared" si="65"/>
        <v>0</v>
      </c>
      <c r="V447" s="312">
        <f t="shared" si="65"/>
        <v>0</v>
      </c>
      <c r="W447" s="312">
        <f t="shared" si="65"/>
        <v>0</v>
      </c>
      <c r="X447" s="312">
        <f t="shared" si="65"/>
        <v>0</v>
      </c>
      <c r="Y447" s="312">
        <f t="shared" si="65"/>
        <v>0</v>
      </c>
      <c r="Z447" s="312">
        <f t="shared" si="65"/>
        <v>0</v>
      </c>
    </row>
    <row r="448" spans="1:26" ht="13.5" outlineLevel="1" thickBot="1"/>
    <row r="449" spans="1:26" ht="31.35" customHeight="1" outlineLevel="1">
      <c r="B449" s="87"/>
      <c r="C449" s="673" t="s">
        <v>258</v>
      </c>
      <c r="D449" s="674"/>
      <c r="E449" s="675"/>
      <c r="G449" s="224"/>
      <c r="H449" s="224"/>
      <c r="I449" s="224"/>
      <c r="J449" s="224"/>
      <c r="K449" s="224"/>
      <c r="L449" s="224"/>
    </row>
    <row r="450" spans="1:26" ht="86.25" customHeight="1" outlineLevel="1">
      <c r="B450" s="590"/>
      <c r="C450" s="676" t="s">
        <v>259</v>
      </c>
      <c r="D450" s="677"/>
      <c r="E450" s="678"/>
      <c r="G450" s="261"/>
      <c r="H450" s="261"/>
      <c r="I450" s="261"/>
      <c r="J450" s="261"/>
      <c r="K450" s="261"/>
      <c r="L450" s="261"/>
    </row>
    <row r="451" spans="1:26" ht="76.5" customHeight="1" outlineLevel="1" thickBot="1">
      <c r="B451" s="59"/>
      <c r="C451" s="679"/>
      <c r="D451" s="680"/>
      <c r="E451" s="681"/>
      <c r="G451" s="262"/>
      <c r="H451" s="262"/>
      <c r="I451" s="262"/>
      <c r="J451" s="262"/>
      <c r="K451" s="262"/>
      <c r="L451" s="262"/>
    </row>
    <row r="453" spans="1:26" customFormat="1" ht="85.35" customHeight="1">
      <c r="A453" s="409" t="s">
        <v>260</v>
      </c>
      <c r="B453" s="60"/>
      <c r="C453" s="715" t="str">
        <f>CONCATENATE("Project 16: ",'2 - Project Admin'!E42)</f>
        <v xml:space="preserve">Project 16: </v>
      </c>
      <c r="D453" s="716"/>
      <c r="E453" s="716"/>
      <c r="F453" s="716"/>
      <c r="G453" s="716"/>
      <c r="H453" s="716"/>
      <c r="I453" s="716"/>
      <c r="J453" s="716"/>
      <c r="K453" s="716"/>
      <c r="L453" s="716"/>
      <c r="M453" s="716"/>
      <c r="N453" s="716"/>
      <c r="O453" s="716"/>
      <c r="P453" s="716"/>
      <c r="Q453" s="716"/>
      <c r="R453" s="716"/>
      <c r="S453" s="716"/>
      <c r="T453" s="716"/>
      <c r="U453" s="716"/>
      <c r="V453" s="716"/>
      <c r="W453" s="716"/>
      <c r="X453" s="716"/>
      <c r="Y453" s="716"/>
      <c r="Z453" s="717"/>
    </row>
    <row r="454" spans="1:26" customFormat="1" ht="15" customHeight="1" thickBot="1">
      <c r="A454" s="19"/>
      <c r="B454" s="1"/>
      <c r="C454" s="6"/>
      <c r="D454" s="7"/>
      <c r="E454" s="8"/>
      <c r="F454" s="8"/>
      <c r="G454" s="8"/>
      <c r="S454" s="19"/>
    </row>
    <row r="455" spans="1:26" s="25" customFormat="1" ht="21" customHeight="1" outlineLevel="1">
      <c r="A455" s="409"/>
      <c r="B455" s="590"/>
      <c r="C455" s="709" t="s">
        <v>244</v>
      </c>
      <c r="D455" s="710"/>
      <c r="E455" s="711"/>
      <c r="F455" s="665" t="s">
        <v>228</v>
      </c>
      <c r="G455" s="705" t="s">
        <v>229</v>
      </c>
      <c r="H455" s="706"/>
      <c r="I455" s="707"/>
      <c r="J455" s="705" t="s">
        <v>230</v>
      </c>
      <c r="K455" s="706"/>
      <c r="L455" s="707"/>
      <c r="M455" s="705" t="s">
        <v>231</v>
      </c>
      <c r="N455" s="706"/>
      <c r="O455" s="707"/>
      <c r="P455" s="705" t="s">
        <v>232</v>
      </c>
      <c r="Q455" s="706"/>
      <c r="R455" s="707"/>
      <c r="S455" s="705" t="s">
        <v>233</v>
      </c>
      <c r="T455" s="706"/>
      <c r="U455" s="707"/>
      <c r="V455" s="705" t="s">
        <v>234</v>
      </c>
      <c r="W455" s="706"/>
      <c r="X455" s="707"/>
      <c r="Y455" s="665" t="s">
        <v>245</v>
      </c>
      <c r="Z455" s="665" t="s">
        <v>236</v>
      </c>
    </row>
    <row r="456" spans="1:26" s="25" customFormat="1" ht="22.5" customHeight="1" outlineLevel="1" thickBot="1">
      <c r="A456" s="409"/>
      <c r="B456" s="590"/>
      <c r="C456" s="712"/>
      <c r="D456" s="713"/>
      <c r="E456" s="714"/>
      <c r="F456" s="666"/>
      <c r="G456" s="588" t="s">
        <v>237</v>
      </c>
      <c r="H456" s="205" t="s">
        <v>238</v>
      </c>
      <c r="I456" s="669" t="s">
        <v>239</v>
      </c>
      <c r="J456" s="588" t="s">
        <v>237</v>
      </c>
      <c r="K456" s="205" t="s">
        <v>238</v>
      </c>
      <c r="L456" s="669" t="s">
        <v>239</v>
      </c>
      <c r="M456" s="588" t="s">
        <v>237</v>
      </c>
      <c r="N456" s="205" t="s">
        <v>238</v>
      </c>
      <c r="O456" s="669" t="s">
        <v>239</v>
      </c>
      <c r="P456" s="588" t="s">
        <v>237</v>
      </c>
      <c r="Q456" s="205" t="s">
        <v>238</v>
      </c>
      <c r="R456" s="669" t="s">
        <v>239</v>
      </c>
      <c r="S456" s="588" t="s">
        <v>237</v>
      </c>
      <c r="T456" s="205" t="s">
        <v>238</v>
      </c>
      <c r="U456" s="669" t="s">
        <v>239</v>
      </c>
      <c r="V456" s="588" t="s">
        <v>237</v>
      </c>
      <c r="W456" s="205" t="s">
        <v>238</v>
      </c>
      <c r="X456" s="669" t="s">
        <v>239</v>
      </c>
      <c r="Y456" s="666"/>
      <c r="Z456" s="666"/>
    </row>
    <row r="457" spans="1:26" s="25" customFormat="1" ht="20.25" customHeight="1" outlineLevel="1" thickBot="1">
      <c r="A457" s="409"/>
      <c r="B457" s="590"/>
      <c r="C457" s="712"/>
      <c r="D457" s="713"/>
      <c r="E457" s="714"/>
      <c r="F457" s="704"/>
      <c r="G457" s="290" t="s">
        <v>240</v>
      </c>
      <c r="H457" s="290" t="s">
        <v>240</v>
      </c>
      <c r="I457" s="666"/>
      <c r="J457" s="290" t="s">
        <v>240</v>
      </c>
      <c r="K457" s="290" t="str">
        <f>IF(INDEX('Reference Data'!$G$5:$G$18,MATCH('Reference Data'!$C$4,'Reference Data'!$F$5:$F$21,0),1)&gt;=K$22,"Actual","Forecast")</f>
        <v>Actual</v>
      </c>
      <c r="L457" s="666"/>
      <c r="M457" s="290" t="str">
        <f>IF(INDEX('Reference Data'!$G$5:$G$18,MATCH('Reference Data'!$C$4,'Reference Data'!$F$5:$F$21,0),1)&gt;=M$22,"Actual","Forecast")</f>
        <v>Actual</v>
      </c>
      <c r="N457" s="290" t="str">
        <f>IF(INDEX('Reference Data'!$G$5:$G$18,MATCH('Reference Data'!$C$4,'Reference Data'!$F$5:$F$21,0),1)&gt;=N$22,"Actual","Forecast")</f>
        <v>Actual</v>
      </c>
      <c r="O457" s="666"/>
      <c r="P457" s="290" t="str">
        <f>IF(INDEX('Reference Data'!$G$5:$G$18,MATCH('Reference Data'!$C$4,'Reference Data'!$F$5:$F$21,0),1)&gt;=P$22,"Actual","Forecast")</f>
        <v>Actual</v>
      </c>
      <c r="Q457" s="290" t="str">
        <f>IF(INDEX('Reference Data'!$G$5:$G$18,MATCH('Reference Data'!$C$4,'Reference Data'!$F$5:$F$21,0),1)&gt;=Q$22,"Actual","Forecast")</f>
        <v>Actual</v>
      </c>
      <c r="R457" s="666"/>
      <c r="S457" s="290" t="str">
        <f>IF(INDEX('Reference Data'!$G$5:$G$18,MATCH('Reference Data'!$C$4,'Reference Data'!$F$5:$F$21,0),1)&gt;=S$22,"Actual","Forecast")</f>
        <v>Actual</v>
      </c>
      <c r="T457" s="290" t="str">
        <f>IF(INDEX('Reference Data'!$G$5:$G$18,MATCH('Reference Data'!$C$4,'Reference Data'!$F$5:$F$21,0),1)&gt;=T$22,"Actual","Forecast")</f>
        <v>Forecast</v>
      </c>
      <c r="U457" s="666"/>
      <c r="V457" s="290" t="str">
        <f>IF(INDEX('Reference Data'!$G$5:$G$18,MATCH('Reference Data'!$C$4,'Reference Data'!$F$5:$F$21,0),1)&gt;=V$22,"Actual","Forecast")</f>
        <v>Forecast</v>
      </c>
      <c r="W457" s="290" t="str">
        <f>IF(INDEX('Reference Data'!$G$5:$G$18,MATCH('Reference Data'!$C$4,'Reference Data'!$F$5:$F$21,0),1)&gt;=W$22,"Actual","Forecast")</f>
        <v>Forecast</v>
      </c>
      <c r="X457" s="666"/>
      <c r="Y457" s="666"/>
      <c r="Z457" s="666"/>
    </row>
    <row r="458" spans="1:26" ht="14.85" customHeight="1" outlineLevel="1">
      <c r="A458" s="409"/>
      <c r="B458" s="77"/>
      <c r="C458" s="682" t="s">
        <v>246</v>
      </c>
      <c r="D458" s="683"/>
      <c r="E458" s="684"/>
      <c r="F458" s="415"/>
      <c r="G458" s="381"/>
      <c r="H458" s="381"/>
      <c r="I458" s="371">
        <f>SUM(G458:H458)</f>
        <v>0</v>
      </c>
      <c r="J458" s="381"/>
      <c r="K458" s="381"/>
      <c r="L458" s="371">
        <f>SUM(J458:K458)</f>
        <v>0</v>
      </c>
      <c r="M458" s="381"/>
      <c r="N458" s="381"/>
      <c r="O458" s="371">
        <f>SUM(M458:N458)</f>
        <v>0</v>
      </c>
      <c r="P458" s="381"/>
      <c r="Q458" s="384"/>
      <c r="R458" s="371">
        <f>SUM(P458:Q458)</f>
        <v>0</v>
      </c>
      <c r="S458" s="381"/>
      <c r="T458" s="381"/>
      <c r="U458" s="371">
        <f>SUM(S458:T458)</f>
        <v>0</v>
      </c>
      <c r="V458" s="381"/>
      <c r="W458" s="381"/>
      <c r="X458" s="371">
        <f>SUM(V458:W458)</f>
        <v>0</v>
      </c>
      <c r="Y458" s="415"/>
      <c r="Z458" s="410">
        <f>SUM(O458,L458,I458,F458)+R458+U458+X458+Y458</f>
        <v>0</v>
      </c>
    </row>
    <row r="459" spans="1:26" ht="15.75" customHeight="1" outlineLevel="1">
      <c r="A459" s="409"/>
      <c r="B459" s="77"/>
      <c r="C459" s="685" t="s">
        <v>247</v>
      </c>
      <c r="D459" s="686"/>
      <c r="E459" s="687"/>
      <c r="F459" s="416"/>
      <c r="G459" s="382"/>
      <c r="H459" s="382"/>
      <c r="I459" s="372">
        <f>SUM(G459:H459)</f>
        <v>0</v>
      </c>
      <c r="J459" s="382"/>
      <c r="K459" s="382"/>
      <c r="L459" s="372">
        <f>SUM(J459:K459)</f>
        <v>0</v>
      </c>
      <c r="M459" s="382"/>
      <c r="N459" s="382"/>
      <c r="O459" s="372">
        <f>SUM(M459:N459)</f>
        <v>0</v>
      </c>
      <c r="P459" s="382"/>
      <c r="Q459" s="385"/>
      <c r="R459" s="372">
        <f>SUM(P459:Q459)</f>
        <v>0</v>
      </c>
      <c r="S459" s="382"/>
      <c r="T459" s="382"/>
      <c r="U459" s="372">
        <f>SUM(S459:T459)</f>
        <v>0</v>
      </c>
      <c r="V459" s="382"/>
      <c r="W459" s="382"/>
      <c r="X459" s="372">
        <f>SUM(V459:W459)</f>
        <v>0</v>
      </c>
      <c r="Y459" s="416"/>
      <c r="Z459" s="375">
        <f>SUM(O459,L459,I459,F459)+R459+U459+X459+Y459</f>
        <v>0</v>
      </c>
    </row>
    <row r="460" spans="1:26" ht="15.75" customHeight="1" outlineLevel="1">
      <c r="A460" s="409"/>
      <c r="B460" s="590"/>
      <c r="C460" s="688" t="s">
        <v>248</v>
      </c>
      <c r="D460" s="689"/>
      <c r="E460" s="690"/>
      <c r="F460" s="416"/>
      <c r="G460" s="382"/>
      <c r="H460" s="382"/>
      <c r="I460" s="372">
        <f>SUM(G460:H460)</f>
        <v>0</v>
      </c>
      <c r="J460" s="382"/>
      <c r="K460" s="382"/>
      <c r="L460" s="372">
        <f>SUM(J460:K460)</f>
        <v>0</v>
      </c>
      <c r="M460" s="382"/>
      <c r="N460" s="382"/>
      <c r="O460" s="372">
        <f>SUM(M460:N460)</f>
        <v>0</v>
      </c>
      <c r="P460" s="382"/>
      <c r="Q460" s="385"/>
      <c r="R460" s="372">
        <f>SUM(P460:Q460)</f>
        <v>0</v>
      </c>
      <c r="S460" s="382"/>
      <c r="T460" s="382"/>
      <c r="U460" s="372">
        <f>SUM(S460:T460)</f>
        <v>0</v>
      </c>
      <c r="V460" s="382"/>
      <c r="W460" s="382"/>
      <c r="X460" s="372">
        <f>SUM(V460:W460)</f>
        <v>0</v>
      </c>
      <c r="Y460" s="416"/>
      <c r="Z460" s="375">
        <f>SUM(O460,L460,I460,F460)+R460+U460+X460+Y460</f>
        <v>0</v>
      </c>
    </row>
    <row r="461" spans="1:26" ht="15.75" customHeight="1" outlineLevel="1">
      <c r="A461" s="409"/>
      <c r="B461" s="590"/>
      <c r="C461" s="691" t="s">
        <v>249</v>
      </c>
      <c r="D461" s="692"/>
      <c r="E461" s="693"/>
      <c r="F461" s="383">
        <f t="shared" ref="F461:Z461" si="66">F458+F459</f>
        <v>0</v>
      </c>
      <c r="G461" s="383">
        <f t="shared" si="66"/>
        <v>0</v>
      </c>
      <c r="H461" s="383">
        <f t="shared" si="66"/>
        <v>0</v>
      </c>
      <c r="I461" s="383">
        <f t="shared" si="66"/>
        <v>0</v>
      </c>
      <c r="J461" s="383">
        <f t="shared" si="66"/>
        <v>0</v>
      </c>
      <c r="K461" s="383">
        <f t="shared" si="66"/>
        <v>0</v>
      </c>
      <c r="L461" s="383">
        <f t="shared" si="66"/>
        <v>0</v>
      </c>
      <c r="M461" s="383">
        <f t="shared" si="66"/>
        <v>0</v>
      </c>
      <c r="N461" s="383">
        <f t="shared" si="66"/>
        <v>0</v>
      </c>
      <c r="O461" s="383">
        <f t="shared" si="66"/>
        <v>0</v>
      </c>
      <c r="P461" s="383">
        <f t="shared" si="66"/>
        <v>0</v>
      </c>
      <c r="Q461" s="386">
        <f t="shared" si="66"/>
        <v>0</v>
      </c>
      <c r="R461" s="383">
        <f t="shared" si="66"/>
        <v>0</v>
      </c>
      <c r="S461" s="383">
        <f t="shared" si="66"/>
        <v>0</v>
      </c>
      <c r="T461" s="383">
        <f t="shared" si="66"/>
        <v>0</v>
      </c>
      <c r="U461" s="383">
        <f t="shared" si="66"/>
        <v>0</v>
      </c>
      <c r="V461" s="383">
        <f t="shared" si="66"/>
        <v>0</v>
      </c>
      <c r="W461" s="383">
        <f t="shared" si="66"/>
        <v>0</v>
      </c>
      <c r="X461" s="383">
        <f t="shared" si="66"/>
        <v>0</v>
      </c>
      <c r="Y461" s="383">
        <f t="shared" si="66"/>
        <v>0</v>
      </c>
      <c r="Z461" s="375">
        <f t="shared" si="66"/>
        <v>0</v>
      </c>
    </row>
    <row r="462" spans="1:26" ht="15.75" customHeight="1" outlineLevel="1">
      <c r="A462" s="409"/>
      <c r="B462" s="590"/>
      <c r="C462" s="694" t="s">
        <v>250</v>
      </c>
      <c r="D462" s="695"/>
      <c r="E462" s="696"/>
      <c r="F462" s="416"/>
      <c r="G462" s="382"/>
      <c r="H462" s="382"/>
      <c r="I462" s="372">
        <f>SUM(G462:H462)</f>
        <v>0</v>
      </c>
      <c r="J462" s="382"/>
      <c r="K462" s="382"/>
      <c r="L462" s="372">
        <f>SUM(J462:K462)</f>
        <v>0</v>
      </c>
      <c r="M462" s="382"/>
      <c r="N462" s="382"/>
      <c r="O462" s="372">
        <f>SUM(M462:N462)</f>
        <v>0</v>
      </c>
      <c r="P462" s="382"/>
      <c r="Q462" s="385"/>
      <c r="R462" s="372">
        <f>SUM(P462:Q462)</f>
        <v>0</v>
      </c>
      <c r="S462" s="382"/>
      <c r="T462" s="382"/>
      <c r="U462" s="372">
        <f>SUM(S462:T462)</f>
        <v>0</v>
      </c>
      <c r="V462" s="382"/>
      <c r="W462" s="382"/>
      <c r="X462" s="372">
        <f>SUM(V462:W462)</f>
        <v>0</v>
      </c>
      <c r="Y462" s="416"/>
      <c r="Z462" s="375">
        <f>SUM(O462,L462,I462,F462)+R462+U462+X462+Y462</f>
        <v>0</v>
      </c>
    </row>
    <row r="463" spans="1:26" ht="15.75" customHeight="1" outlineLevel="1">
      <c r="A463" s="409"/>
      <c r="B463" s="590"/>
      <c r="C463" s="688" t="s">
        <v>251</v>
      </c>
      <c r="D463" s="689"/>
      <c r="E463" s="690"/>
      <c r="F463" s="416"/>
      <c r="G463" s="382"/>
      <c r="H463" s="382"/>
      <c r="I463" s="372">
        <f>SUM(G463:H463)</f>
        <v>0</v>
      </c>
      <c r="J463" s="382"/>
      <c r="K463" s="382"/>
      <c r="L463" s="372">
        <f>SUM(J463:K463)</f>
        <v>0</v>
      </c>
      <c r="M463" s="382"/>
      <c r="N463" s="382"/>
      <c r="O463" s="372">
        <f>SUM(M463:N463)</f>
        <v>0</v>
      </c>
      <c r="P463" s="382"/>
      <c r="Q463" s="385"/>
      <c r="R463" s="372">
        <f>SUM(P463:Q463)</f>
        <v>0</v>
      </c>
      <c r="S463" s="382"/>
      <c r="T463" s="382"/>
      <c r="U463" s="372">
        <f>SUM(S463:T463)</f>
        <v>0</v>
      </c>
      <c r="V463" s="382"/>
      <c r="W463" s="382"/>
      <c r="X463" s="372">
        <f>SUM(V463:W463)</f>
        <v>0</v>
      </c>
      <c r="Y463" s="416"/>
      <c r="Z463" s="375">
        <f>SUM(O463,L463,I463,F463)+R463+U463+X463+Y463</f>
        <v>0</v>
      </c>
    </row>
    <row r="464" spans="1:26" ht="15.75" customHeight="1" outlineLevel="1" thickBot="1">
      <c r="A464" s="409"/>
      <c r="B464" s="590"/>
      <c r="C464" s="697" t="s">
        <v>252</v>
      </c>
      <c r="D464" s="698"/>
      <c r="E464" s="699"/>
      <c r="F464" s="387">
        <f t="shared" ref="F464:Y464" si="67">F462</f>
        <v>0</v>
      </c>
      <c r="G464" s="387">
        <f t="shared" si="67"/>
        <v>0</v>
      </c>
      <c r="H464" s="387">
        <f t="shared" si="67"/>
        <v>0</v>
      </c>
      <c r="I464" s="387">
        <f t="shared" si="67"/>
        <v>0</v>
      </c>
      <c r="J464" s="387">
        <f t="shared" si="67"/>
        <v>0</v>
      </c>
      <c r="K464" s="387">
        <f t="shared" si="67"/>
        <v>0</v>
      </c>
      <c r="L464" s="387">
        <f t="shared" si="67"/>
        <v>0</v>
      </c>
      <c r="M464" s="387">
        <f t="shared" si="67"/>
        <v>0</v>
      </c>
      <c r="N464" s="387">
        <f t="shared" si="67"/>
        <v>0</v>
      </c>
      <c r="O464" s="387">
        <f t="shared" si="67"/>
        <v>0</v>
      </c>
      <c r="P464" s="387">
        <f t="shared" si="67"/>
        <v>0</v>
      </c>
      <c r="Q464" s="388">
        <f t="shared" si="67"/>
        <v>0</v>
      </c>
      <c r="R464" s="387">
        <f t="shared" si="67"/>
        <v>0</v>
      </c>
      <c r="S464" s="387">
        <f t="shared" si="67"/>
        <v>0</v>
      </c>
      <c r="T464" s="387">
        <f t="shared" si="67"/>
        <v>0</v>
      </c>
      <c r="U464" s="387">
        <f t="shared" si="67"/>
        <v>0</v>
      </c>
      <c r="V464" s="387">
        <f t="shared" si="67"/>
        <v>0</v>
      </c>
      <c r="W464" s="387">
        <f t="shared" si="67"/>
        <v>0</v>
      </c>
      <c r="X464" s="387">
        <f t="shared" si="67"/>
        <v>0</v>
      </c>
      <c r="Y464" s="387">
        <f t="shared" si="67"/>
        <v>0</v>
      </c>
      <c r="Z464" s="378">
        <f>SUM(O464,L464,I464,F464)+R464+U464+X464+Y464</f>
        <v>0</v>
      </c>
    </row>
    <row r="465" spans="1:26" ht="16.5" outlineLevel="1" thickBot="1">
      <c r="A465" s="409"/>
      <c r="B465" s="590"/>
      <c r="C465" s="670" t="s">
        <v>236</v>
      </c>
      <c r="D465" s="671"/>
      <c r="E465" s="700"/>
      <c r="F465" s="379">
        <f t="shared" ref="F465:Y465" si="68">F461+F464</f>
        <v>0</v>
      </c>
      <c r="G465" s="379">
        <f t="shared" si="68"/>
        <v>0</v>
      </c>
      <c r="H465" s="379">
        <f t="shared" si="68"/>
        <v>0</v>
      </c>
      <c r="I465" s="379">
        <f t="shared" si="68"/>
        <v>0</v>
      </c>
      <c r="J465" s="379">
        <f t="shared" si="68"/>
        <v>0</v>
      </c>
      <c r="K465" s="379">
        <f t="shared" si="68"/>
        <v>0</v>
      </c>
      <c r="L465" s="379">
        <f t="shared" si="68"/>
        <v>0</v>
      </c>
      <c r="M465" s="379">
        <f t="shared" si="68"/>
        <v>0</v>
      </c>
      <c r="N465" s="379">
        <f t="shared" si="68"/>
        <v>0</v>
      </c>
      <c r="O465" s="379">
        <f t="shared" si="68"/>
        <v>0</v>
      </c>
      <c r="P465" s="379">
        <f t="shared" si="68"/>
        <v>0</v>
      </c>
      <c r="Q465" s="389">
        <f t="shared" si="68"/>
        <v>0</v>
      </c>
      <c r="R465" s="379">
        <f t="shared" si="68"/>
        <v>0</v>
      </c>
      <c r="S465" s="379">
        <f t="shared" si="68"/>
        <v>0</v>
      </c>
      <c r="T465" s="379">
        <f t="shared" si="68"/>
        <v>0</v>
      </c>
      <c r="U465" s="379">
        <f t="shared" si="68"/>
        <v>0</v>
      </c>
      <c r="V465" s="379">
        <f t="shared" si="68"/>
        <v>0</v>
      </c>
      <c r="W465" s="379">
        <f t="shared" si="68"/>
        <v>0</v>
      </c>
      <c r="X465" s="379">
        <f t="shared" si="68"/>
        <v>0</v>
      </c>
      <c r="Y465" s="379">
        <f t="shared" si="68"/>
        <v>0</v>
      </c>
      <c r="Z465" s="322">
        <f>SUM(O465,L465,I465,F465)+R465+U465+X465+Y465</f>
        <v>0</v>
      </c>
    </row>
    <row r="466" spans="1:26" ht="15.75" customHeight="1" outlineLevel="1" thickBot="1">
      <c r="C466" s="22"/>
      <c r="D466" s="22"/>
      <c r="E466" s="22"/>
      <c r="F466" s="24"/>
      <c r="G466" s="23"/>
      <c r="H466" s="23"/>
      <c r="I466" s="27"/>
      <c r="J466" s="23"/>
      <c r="K466" s="23"/>
      <c r="L466" s="24"/>
      <c r="M466" s="23"/>
      <c r="N466" s="23"/>
    </row>
    <row r="467" spans="1:26" ht="21.6" customHeight="1" outlineLevel="1">
      <c r="A467" s="409"/>
      <c r="B467" s="40"/>
      <c r="C467" s="701" t="s">
        <v>253</v>
      </c>
      <c r="D467" s="702"/>
      <c r="E467" s="703"/>
      <c r="F467" s="665" t="s">
        <v>228</v>
      </c>
      <c r="G467" s="705" t="str">
        <f>G455</f>
        <v>Financial Year 2020/21 (£s)</v>
      </c>
      <c r="H467" s="706"/>
      <c r="I467" s="707"/>
      <c r="J467" s="705" t="str">
        <f>J455</f>
        <v>Financial Year 2021/22 (£s)</v>
      </c>
      <c r="K467" s="706"/>
      <c r="L467" s="707"/>
      <c r="M467" s="705" t="str">
        <f>M455</f>
        <v>Financial Year 2022/23 (£s)</v>
      </c>
      <c r="N467" s="706"/>
      <c r="O467" s="707"/>
      <c r="P467" s="705" t="str">
        <f>P455</f>
        <v>Financial Year 2023/24 (£s)</v>
      </c>
      <c r="Q467" s="706"/>
      <c r="R467" s="707"/>
      <c r="S467" s="705" t="str">
        <f>S455</f>
        <v>Financial Year 2024/25 (£s)</v>
      </c>
      <c r="T467" s="706"/>
      <c r="U467" s="708"/>
      <c r="V467" s="705" t="str">
        <f>V455</f>
        <v>Financial Year 2025/26 (£s)</v>
      </c>
      <c r="W467" s="706"/>
      <c r="X467" s="707"/>
      <c r="Y467" s="665" t="s">
        <v>245</v>
      </c>
      <c r="Z467" s="665" t="s">
        <v>236</v>
      </c>
    </row>
    <row r="468" spans="1:26" ht="22.5" customHeight="1" outlineLevel="1">
      <c r="A468" s="409"/>
      <c r="B468" s="40"/>
      <c r="C468" s="667" t="s">
        <v>254</v>
      </c>
      <c r="D468" s="667" t="s">
        <v>261</v>
      </c>
      <c r="E468" s="667" t="s">
        <v>256</v>
      </c>
      <c r="F468" s="666"/>
      <c r="G468" s="588" t="s">
        <v>237</v>
      </c>
      <c r="H468" s="205" t="s">
        <v>238</v>
      </c>
      <c r="I468" s="669" t="s">
        <v>239</v>
      </c>
      <c r="J468" s="588" t="s">
        <v>237</v>
      </c>
      <c r="K468" s="205" t="s">
        <v>238</v>
      </c>
      <c r="L468" s="669" t="s">
        <v>239</v>
      </c>
      <c r="M468" s="588" t="s">
        <v>237</v>
      </c>
      <c r="N468" s="205" t="s">
        <v>238</v>
      </c>
      <c r="O468" s="669" t="s">
        <v>239</v>
      </c>
      <c r="P468" s="588" t="s">
        <v>237</v>
      </c>
      <c r="Q468" s="205" t="s">
        <v>238</v>
      </c>
      <c r="R468" s="669" t="s">
        <v>239</v>
      </c>
      <c r="S468" s="588" t="s">
        <v>237</v>
      </c>
      <c r="T468" s="205" t="s">
        <v>238</v>
      </c>
      <c r="U468" s="669" t="s">
        <v>239</v>
      </c>
      <c r="V468" s="588" t="s">
        <v>237</v>
      </c>
      <c r="W468" s="205" t="s">
        <v>238</v>
      </c>
      <c r="X468" s="669" t="s">
        <v>239</v>
      </c>
      <c r="Y468" s="666"/>
      <c r="Z468" s="666"/>
    </row>
    <row r="469" spans="1:26" ht="22.5" customHeight="1" outlineLevel="1">
      <c r="A469" s="409"/>
      <c r="B469" s="40"/>
      <c r="C469" s="668"/>
      <c r="D469" s="668"/>
      <c r="E469" s="668"/>
      <c r="F469" s="704"/>
      <c r="G469" s="290" t="s">
        <v>240</v>
      </c>
      <c r="H469" s="290" t="s">
        <v>240</v>
      </c>
      <c r="I469" s="666"/>
      <c r="J469" s="290" t="s">
        <v>240</v>
      </c>
      <c r="K469" s="290" t="str">
        <f>IF(INDEX('Reference Data'!$G$5:$G$18,MATCH('Reference Data'!$C$4,'Reference Data'!$F$5:$F$21,0),1)&gt;=K$22,"Actual","Forecast")</f>
        <v>Actual</v>
      </c>
      <c r="L469" s="666"/>
      <c r="M469" s="290" t="str">
        <f>IF(INDEX('Reference Data'!$G$5:$G$18,MATCH('Reference Data'!$C$4,'Reference Data'!$F$5:$F$21,0),1)&gt;=M$22,"Actual","Forecast")</f>
        <v>Actual</v>
      </c>
      <c r="N469" s="290" t="str">
        <f>IF(INDEX('Reference Data'!$G$5:$G$18,MATCH('Reference Data'!$C$4,'Reference Data'!$F$5:$F$21,0),1)&gt;=N$22,"Actual","Forecast")</f>
        <v>Actual</v>
      </c>
      <c r="O469" s="666"/>
      <c r="P469" s="290" t="str">
        <f>IF(INDEX('Reference Data'!$G$5:$G$18,MATCH('Reference Data'!$C$4,'Reference Data'!$F$5:$F$21,0),1)&gt;=P$22,"Actual","Forecast")</f>
        <v>Actual</v>
      </c>
      <c r="Q469" s="290" t="str">
        <f>IF(INDEX('Reference Data'!$G$5:$G$18,MATCH('Reference Data'!$C$4,'Reference Data'!$F$5:$F$21,0),1)&gt;=Q$22,"Actual","Forecast")</f>
        <v>Actual</v>
      </c>
      <c r="R469" s="666"/>
      <c r="S469" s="290" t="str">
        <f>IF(INDEX('Reference Data'!$G$5:$G$18,MATCH('Reference Data'!$C$4,'Reference Data'!$F$5:$F$21,0),1)&gt;=S$22,"Actual","Forecast")</f>
        <v>Actual</v>
      </c>
      <c r="T469" s="290" t="str">
        <f>IF(INDEX('Reference Data'!$G$5:$G$18,MATCH('Reference Data'!$C$4,'Reference Data'!$F$5:$F$21,0),1)&gt;=T$22,"Actual","Forecast")</f>
        <v>Forecast</v>
      </c>
      <c r="U469" s="666"/>
      <c r="V469" s="290" t="str">
        <f>IF(INDEX('Reference Data'!$G$5:$G$18,MATCH('Reference Data'!$C$4,'Reference Data'!$F$5:$F$21,0),1)&gt;=V$22,"Actual","Forecast")</f>
        <v>Forecast</v>
      </c>
      <c r="W469" s="290" t="str">
        <f>IF(INDEX('Reference Data'!$G$5:$G$18,MATCH('Reference Data'!$C$4,'Reference Data'!$F$5:$F$21,0),1)&gt;=W$22,"Actual","Forecast")</f>
        <v>Forecast</v>
      </c>
      <c r="X469" s="666"/>
      <c r="Y469" s="666"/>
      <c r="Z469" s="666"/>
    </row>
    <row r="470" spans="1:26" ht="15.75" outlineLevel="1">
      <c r="A470" s="409"/>
      <c r="B470" s="40"/>
      <c r="C470" s="390"/>
      <c r="D470" s="390"/>
      <c r="E470" s="391"/>
      <c r="F470" s="398"/>
      <c r="G470" s="393"/>
      <c r="H470" s="393"/>
      <c r="I470" s="310">
        <f>SUM(G470:H470)</f>
        <v>0</v>
      </c>
      <c r="J470" s="393"/>
      <c r="K470" s="393"/>
      <c r="L470" s="310">
        <f>SUM(J470:K470)</f>
        <v>0</v>
      </c>
      <c r="M470" s="393"/>
      <c r="N470" s="393"/>
      <c r="O470" s="310">
        <f>SUM(M470:N470)</f>
        <v>0</v>
      </c>
      <c r="P470" s="393"/>
      <c r="Q470" s="396"/>
      <c r="R470" s="310">
        <f>SUM(P470:Q470)</f>
        <v>0</v>
      </c>
      <c r="S470" s="393"/>
      <c r="T470" s="393"/>
      <c r="U470" s="310">
        <f>SUM(S470:T470)</f>
        <v>0</v>
      </c>
      <c r="V470" s="393"/>
      <c r="W470" s="393"/>
      <c r="X470" s="310">
        <f>SUM(V470:W470)</f>
        <v>0</v>
      </c>
      <c r="Y470" s="398"/>
      <c r="Z470" s="411">
        <f>SUM(O470,L470,I470,F470,R470,U470,X470,Y470)</f>
        <v>0</v>
      </c>
    </row>
    <row r="471" spans="1:26" ht="15.75" outlineLevel="1">
      <c r="A471" s="409"/>
      <c r="B471" s="40"/>
      <c r="C471" s="311"/>
      <c r="D471" s="311"/>
      <c r="E471" s="392"/>
      <c r="F471" s="399"/>
      <c r="G471" s="394"/>
      <c r="H471" s="394"/>
      <c r="I471" s="395">
        <f>SUM(G471:H471)</f>
        <v>0</v>
      </c>
      <c r="J471" s="394"/>
      <c r="K471" s="394"/>
      <c r="L471" s="395">
        <f>SUM(J471:K471)</f>
        <v>0</v>
      </c>
      <c r="M471" s="394"/>
      <c r="N471" s="394"/>
      <c r="O471" s="395">
        <f>SUM(M471:N471)</f>
        <v>0</v>
      </c>
      <c r="P471" s="394"/>
      <c r="Q471" s="397"/>
      <c r="R471" s="395">
        <f>SUM(P471:Q471)</f>
        <v>0</v>
      </c>
      <c r="S471" s="394"/>
      <c r="T471" s="394"/>
      <c r="U471" s="395">
        <f>SUM(S471:T471)</f>
        <v>0</v>
      </c>
      <c r="V471" s="394"/>
      <c r="W471" s="394"/>
      <c r="X471" s="395">
        <f>SUM(V471:W471)</f>
        <v>0</v>
      </c>
      <c r="Y471" s="399"/>
      <c r="Z471" s="406">
        <f>SUM(O471,L471,I471,F471,R471,U471,X471,Y471)</f>
        <v>0</v>
      </c>
    </row>
    <row r="472" spans="1:26" ht="15.75" outlineLevel="1">
      <c r="A472" s="409"/>
      <c r="B472" s="40"/>
      <c r="C472" s="311"/>
      <c r="D472" s="311"/>
      <c r="E472" s="392"/>
      <c r="F472" s="399"/>
      <c r="G472" s="394"/>
      <c r="H472" s="394"/>
      <c r="I472" s="395">
        <f>SUM(G472:H472)</f>
        <v>0</v>
      </c>
      <c r="J472" s="394"/>
      <c r="K472" s="394"/>
      <c r="L472" s="395">
        <f>SUM(J472:K472)</f>
        <v>0</v>
      </c>
      <c r="M472" s="394"/>
      <c r="N472" s="394"/>
      <c r="O472" s="395">
        <f>SUM(M472:N472)</f>
        <v>0</v>
      </c>
      <c r="P472" s="394"/>
      <c r="Q472" s="397"/>
      <c r="R472" s="395">
        <f>SUM(P472:Q472)</f>
        <v>0</v>
      </c>
      <c r="S472" s="394"/>
      <c r="T472" s="394"/>
      <c r="U472" s="395">
        <f>SUM(S472:T472)</f>
        <v>0</v>
      </c>
      <c r="V472" s="394"/>
      <c r="W472" s="394"/>
      <c r="X472" s="395">
        <f>SUM(V472:W472)</f>
        <v>0</v>
      </c>
      <c r="Y472" s="399"/>
      <c r="Z472" s="406">
        <f>SUM(O472,L472,I472,F472,R472,U472,X472,Y472)</f>
        <v>0</v>
      </c>
    </row>
    <row r="473" spans="1:26" ht="15.75" outlineLevel="1">
      <c r="A473" s="409"/>
      <c r="B473" s="40"/>
      <c r="C473" s="311"/>
      <c r="D473" s="311"/>
      <c r="E473" s="392"/>
      <c r="F473" s="399"/>
      <c r="G473" s="394"/>
      <c r="H473" s="394"/>
      <c r="I473" s="395">
        <f>SUM(G473:H473)</f>
        <v>0</v>
      </c>
      <c r="J473" s="394"/>
      <c r="K473" s="394"/>
      <c r="L473" s="395">
        <f>SUM(J473:K473)</f>
        <v>0</v>
      </c>
      <c r="M473" s="394"/>
      <c r="N473" s="394"/>
      <c r="O473" s="395">
        <f>SUM(M473:N473)</f>
        <v>0</v>
      </c>
      <c r="P473" s="394"/>
      <c r="Q473" s="397"/>
      <c r="R473" s="395">
        <f>SUM(P473:Q473)</f>
        <v>0</v>
      </c>
      <c r="S473" s="394"/>
      <c r="T473" s="394"/>
      <c r="U473" s="395">
        <f>SUM(S473:T473)</f>
        <v>0</v>
      </c>
      <c r="V473" s="394"/>
      <c r="W473" s="394"/>
      <c r="X473" s="395">
        <f>SUM(V473:W473)</f>
        <v>0</v>
      </c>
      <c r="Y473" s="399"/>
      <c r="Z473" s="406">
        <f>SUM(O473,L473,I473,F473,R473,U473,X473,Y473)</f>
        <v>0</v>
      </c>
    </row>
    <row r="474" spans="1:26" ht="16.5" outlineLevel="1" thickBot="1">
      <c r="A474" s="409"/>
      <c r="B474" s="40"/>
      <c r="C474" s="400"/>
      <c r="D474" s="400"/>
      <c r="E474" s="401"/>
      <c r="F474" s="405"/>
      <c r="G474" s="402"/>
      <c r="H474" s="402"/>
      <c r="I474" s="403">
        <f>SUM(G474:H474)</f>
        <v>0</v>
      </c>
      <c r="J474" s="402"/>
      <c r="K474" s="402"/>
      <c r="L474" s="403">
        <f>SUM(J474:K474)</f>
        <v>0</v>
      </c>
      <c r="M474" s="402"/>
      <c r="N474" s="402"/>
      <c r="O474" s="403">
        <f>SUM(M474:N474)</f>
        <v>0</v>
      </c>
      <c r="P474" s="402"/>
      <c r="Q474" s="404"/>
      <c r="R474" s="403">
        <f>SUM(P474:Q474)</f>
        <v>0</v>
      </c>
      <c r="S474" s="402"/>
      <c r="T474" s="402"/>
      <c r="U474" s="403">
        <f>SUM(S474:T474)</f>
        <v>0</v>
      </c>
      <c r="V474" s="402"/>
      <c r="W474" s="402"/>
      <c r="X474" s="403">
        <f>SUM(V474:W474)</f>
        <v>0</v>
      </c>
      <c r="Y474" s="405"/>
      <c r="Z474" s="412">
        <f>SUM(O474,L474,I474,F474,R474,U474,X474,Y474)</f>
        <v>0</v>
      </c>
    </row>
    <row r="475" spans="1:26" ht="16.5" outlineLevel="1" thickBot="1">
      <c r="A475" s="409"/>
      <c r="B475" s="590"/>
      <c r="C475" s="670" t="s">
        <v>257</v>
      </c>
      <c r="D475" s="671"/>
      <c r="E475" s="672"/>
      <c r="F475" s="312">
        <f t="shared" ref="F475:Z475" si="69">SUM(F470:F474)</f>
        <v>0</v>
      </c>
      <c r="G475" s="312">
        <f t="shared" si="69"/>
        <v>0</v>
      </c>
      <c r="H475" s="312">
        <f t="shared" si="69"/>
        <v>0</v>
      </c>
      <c r="I475" s="312">
        <f t="shared" si="69"/>
        <v>0</v>
      </c>
      <c r="J475" s="312">
        <f t="shared" si="69"/>
        <v>0</v>
      </c>
      <c r="K475" s="312">
        <f t="shared" si="69"/>
        <v>0</v>
      </c>
      <c r="L475" s="312">
        <f t="shared" si="69"/>
        <v>0</v>
      </c>
      <c r="M475" s="312">
        <f t="shared" si="69"/>
        <v>0</v>
      </c>
      <c r="N475" s="312">
        <f t="shared" si="69"/>
        <v>0</v>
      </c>
      <c r="O475" s="312">
        <f t="shared" si="69"/>
        <v>0</v>
      </c>
      <c r="P475" s="312">
        <f t="shared" si="69"/>
        <v>0</v>
      </c>
      <c r="Q475" s="312">
        <f t="shared" si="69"/>
        <v>0</v>
      </c>
      <c r="R475" s="312">
        <f t="shared" si="69"/>
        <v>0</v>
      </c>
      <c r="S475" s="312">
        <f t="shared" si="69"/>
        <v>0</v>
      </c>
      <c r="T475" s="312">
        <f t="shared" si="69"/>
        <v>0</v>
      </c>
      <c r="U475" s="312">
        <f t="shared" si="69"/>
        <v>0</v>
      </c>
      <c r="V475" s="312">
        <f t="shared" si="69"/>
        <v>0</v>
      </c>
      <c r="W475" s="312">
        <f t="shared" si="69"/>
        <v>0</v>
      </c>
      <c r="X475" s="312">
        <f t="shared" si="69"/>
        <v>0</v>
      </c>
      <c r="Y475" s="312">
        <f t="shared" si="69"/>
        <v>0</v>
      </c>
      <c r="Z475" s="312">
        <f t="shared" si="69"/>
        <v>0</v>
      </c>
    </row>
    <row r="476" spans="1:26" ht="13.5" outlineLevel="1" thickBot="1"/>
    <row r="477" spans="1:26" ht="31.35" customHeight="1" outlineLevel="1">
      <c r="B477" s="87"/>
      <c r="C477" s="673" t="s">
        <v>258</v>
      </c>
      <c r="D477" s="674"/>
      <c r="E477" s="675"/>
      <c r="G477" s="224"/>
      <c r="H477" s="224"/>
      <c r="I477" s="224"/>
      <c r="J477" s="224"/>
      <c r="K477" s="224"/>
      <c r="L477" s="224"/>
    </row>
    <row r="478" spans="1:26" ht="86.25" customHeight="1" outlineLevel="1">
      <c r="B478" s="590"/>
      <c r="C478" s="676" t="s">
        <v>259</v>
      </c>
      <c r="D478" s="677"/>
      <c r="E478" s="678"/>
      <c r="G478" s="261"/>
      <c r="H478" s="261"/>
      <c r="I478" s="261"/>
      <c r="J478" s="261"/>
      <c r="K478" s="261"/>
      <c r="L478" s="261"/>
    </row>
    <row r="479" spans="1:26" ht="76.5" customHeight="1" outlineLevel="1" thickBot="1">
      <c r="B479" s="59"/>
      <c r="C479" s="679"/>
      <c r="D479" s="680"/>
      <c r="E479" s="681"/>
      <c r="G479" s="262"/>
      <c r="H479" s="262"/>
      <c r="I479" s="262"/>
      <c r="J479" s="262"/>
      <c r="K479" s="262"/>
      <c r="L479" s="262"/>
    </row>
    <row r="481" spans="1:26" customFormat="1" ht="85.35" customHeight="1">
      <c r="A481" s="409" t="s">
        <v>260</v>
      </c>
      <c r="B481" s="60"/>
      <c r="C481" s="715" t="str">
        <f>CONCATENATE("Project 17: ",'2 - Project Admin'!E43)</f>
        <v xml:space="preserve">Project 17: </v>
      </c>
      <c r="D481" s="716"/>
      <c r="E481" s="716"/>
      <c r="F481" s="716"/>
      <c r="G481" s="716"/>
      <c r="H481" s="716"/>
      <c r="I481" s="716"/>
      <c r="J481" s="716"/>
      <c r="K481" s="716"/>
      <c r="L481" s="716"/>
      <c r="M481" s="716"/>
      <c r="N481" s="716"/>
      <c r="O481" s="716"/>
      <c r="P481" s="716"/>
      <c r="Q481" s="716"/>
      <c r="R481" s="716"/>
      <c r="S481" s="716"/>
      <c r="T481" s="716"/>
      <c r="U481" s="716"/>
      <c r="V481" s="716"/>
      <c r="W481" s="716"/>
      <c r="X481" s="716"/>
      <c r="Y481" s="716"/>
      <c r="Z481" s="717"/>
    </row>
    <row r="482" spans="1:26" customFormat="1" ht="15" customHeight="1" thickBot="1">
      <c r="A482" s="19"/>
      <c r="B482" s="1"/>
      <c r="C482" s="6"/>
      <c r="D482" s="7"/>
      <c r="E482" s="8"/>
      <c r="F482" s="8"/>
      <c r="G482" s="8"/>
      <c r="S482" s="19"/>
    </row>
    <row r="483" spans="1:26" s="25" customFormat="1" ht="21" customHeight="1" outlineLevel="1">
      <c r="A483" s="409"/>
      <c r="B483" s="590"/>
      <c r="C483" s="709" t="s">
        <v>244</v>
      </c>
      <c r="D483" s="710"/>
      <c r="E483" s="711"/>
      <c r="F483" s="665" t="s">
        <v>228</v>
      </c>
      <c r="G483" s="705" t="s">
        <v>229</v>
      </c>
      <c r="H483" s="706"/>
      <c r="I483" s="707"/>
      <c r="J483" s="705" t="s">
        <v>230</v>
      </c>
      <c r="K483" s="706"/>
      <c r="L483" s="707"/>
      <c r="M483" s="705" t="s">
        <v>231</v>
      </c>
      <c r="N483" s="706"/>
      <c r="O483" s="707"/>
      <c r="P483" s="705" t="s">
        <v>232</v>
      </c>
      <c r="Q483" s="706"/>
      <c r="R483" s="707"/>
      <c r="S483" s="705" t="s">
        <v>233</v>
      </c>
      <c r="T483" s="706"/>
      <c r="U483" s="707"/>
      <c r="V483" s="705" t="s">
        <v>234</v>
      </c>
      <c r="W483" s="706"/>
      <c r="X483" s="707"/>
      <c r="Y483" s="665" t="s">
        <v>245</v>
      </c>
      <c r="Z483" s="665" t="s">
        <v>236</v>
      </c>
    </row>
    <row r="484" spans="1:26" s="25" customFormat="1" ht="22.5" customHeight="1" outlineLevel="1" thickBot="1">
      <c r="A484" s="409"/>
      <c r="B484" s="590"/>
      <c r="C484" s="712"/>
      <c r="D484" s="713"/>
      <c r="E484" s="714"/>
      <c r="F484" s="666"/>
      <c r="G484" s="588" t="s">
        <v>237</v>
      </c>
      <c r="H484" s="205" t="s">
        <v>238</v>
      </c>
      <c r="I484" s="669" t="s">
        <v>239</v>
      </c>
      <c r="J484" s="588" t="s">
        <v>237</v>
      </c>
      <c r="K484" s="205" t="s">
        <v>238</v>
      </c>
      <c r="L484" s="669" t="s">
        <v>239</v>
      </c>
      <c r="M484" s="588" t="s">
        <v>237</v>
      </c>
      <c r="N484" s="205" t="s">
        <v>238</v>
      </c>
      <c r="O484" s="669" t="s">
        <v>239</v>
      </c>
      <c r="P484" s="588" t="s">
        <v>237</v>
      </c>
      <c r="Q484" s="205" t="s">
        <v>238</v>
      </c>
      <c r="R484" s="669" t="s">
        <v>239</v>
      </c>
      <c r="S484" s="588" t="s">
        <v>237</v>
      </c>
      <c r="T484" s="205" t="s">
        <v>238</v>
      </c>
      <c r="U484" s="669" t="s">
        <v>239</v>
      </c>
      <c r="V484" s="588" t="s">
        <v>237</v>
      </c>
      <c r="W484" s="205" t="s">
        <v>238</v>
      </c>
      <c r="X484" s="669" t="s">
        <v>239</v>
      </c>
      <c r="Y484" s="666"/>
      <c r="Z484" s="666"/>
    </row>
    <row r="485" spans="1:26" s="25" customFormat="1" ht="20.25" customHeight="1" outlineLevel="1" thickBot="1">
      <c r="A485" s="409"/>
      <c r="B485" s="590"/>
      <c r="C485" s="712"/>
      <c r="D485" s="713"/>
      <c r="E485" s="714"/>
      <c r="F485" s="704"/>
      <c r="G485" s="290" t="s">
        <v>240</v>
      </c>
      <c r="H485" s="290" t="s">
        <v>240</v>
      </c>
      <c r="I485" s="666"/>
      <c r="J485" s="290" t="s">
        <v>240</v>
      </c>
      <c r="K485" s="290" t="str">
        <f>IF(INDEX('Reference Data'!$G$5:$G$18,MATCH('Reference Data'!$C$4,'Reference Data'!$F$5:$F$21,0),1)&gt;=K$22,"Actual","Forecast")</f>
        <v>Actual</v>
      </c>
      <c r="L485" s="666"/>
      <c r="M485" s="290" t="str">
        <f>IF(INDEX('Reference Data'!$G$5:$G$18,MATCH('Reference Data'!$C$4,'Reference Data'!$F$5:$F$21,0),1)&gt;=M$22,"Actual","Forecast")</f>
        <v>Actual</v>
      </c>
      <c r="N485" s="290" t="str">
        <f>IF(INDEX('Reference Data'!$G$5:$G$18,MATCH('Reference Data'!$C$4,'Reference Data'!$F$5:$F$21,0),1)&gt;=N$22,"Actual","Forecast")</f>
        <v>Actual</v>
      </c>
      <c r="O485" s="666"/>
      <c r="P485" s="290" t="str">
        <f>IF(INDEX('Reference Data'!$G$5:$G$18,MATCH('Reference Data'!$C$4,'Reference Data'!$F$5:$F$21,0),1)&gt;=P$22,"Actual","Forecast")</f>
        <v>Actual</v>
      </c>
      <c r="Q485" s="290" t="str">
        <f>IF(INDEX('Reference Data'!$G$5:$G$18,MATCH('Reference Data'!$C$4,'Reference Data'!$F$5:$F$21,0),1)&gt;=Q$22,"Actual","Forecast")</f>
        <v>Actual</v>
      </c>
      <c r="R485" s="666"/>
      <c r="S485" s="290" t="str">
        <f>IF(INDEX('Reference Data'!$G$5:$G$18,MATCH('Reference Data'!$C$4,'Reference Data'!$F$5:$F$21,0),1)&gt;=S$22,"Actual","Forecast")</f>
        <v>Actual</v>
      </c>
      <c r="T485" s="290" t="str">
        <f>IF(INDEX('Reference Data'!$G$5:$G$18,MATCH('Reference Data'!$C$4,'Reference Data'!$F$5:$F$21,0),1)&gt;=T$22,"Actual","Forecast")</f>
        <v>Forecast</v>
      </c>
      <c r="U485" s="666"/>
      <c r="V485" s="290" t="str">
        <f>IF(INDEX('Reference Data'!$G$5:$G$18,MATCH('Reference Data'!$C$4,'Reference Data'!$F$5:$F$21,0),1)&gt;=V$22,"Actual","Forecast")</f>
        <v>Forecast</v>
      </c>
      <c r="W485" s="290" t="str">
        <f>IF(INDEX('Reference Data'!$G$5:$G$18,MATCH('Reference Data'!$C$4,'Reference Data'!$F$5:$F$21,0),1)&gt;=W$22,"Actual","Forecast")</f>
        <v>Forecast</v>
      </c>
      <c r="X485" s="666"/>
      <c r="Y485" s="666"/>
      <c r="Z485" s="666"/>
    </row>
    <row r="486" spans="1:26" ht="14.85" customHeight="1" outlineLevel="1">
      <c r="A486" s="409"/>
      <c r="B486" s="77"/>
      <c r="C486" s="682" t="s">
        <v>246</v>
      </c>
      <c r="D486" s="683"/>
      <c r="E486" s="684"/>
      <c r="F486" s="415"/>
      <c r="G486" s="381"/>
      <c r="H486" s="381"/>
      <c r="I486" s="371">
        <f>SUM(G486:H486)</f>
        <v>0</v>
      </c>
      <c r="J486" s="381"/>
      <c r="K486" s="381"/>
      <c r="L486" s="371">
        <f>SUM(J486:K486)</f>
        <v>0</v>
      </c>
      <c r="M486" s="381"/>
      <c r="N486" s="381"/>
      <c r="O486" s="371">
        <f>SUM(M486:N486)</f>
        <v>0</v>
      </c>
      <c r="P486" s="381"/>
      <c r="Q486" s="384"/>
      <c r="R486" s="371">
        <f>SUM(P486:Q486)</f>
        <v>0</v>
      </c>
      <c r="S486" s="381"/>
      <c r="T486" s="381"/>
      <c r="U486" s="371">
        <f>SUM(S486:T486)</f>
        <v>0</v>
      </c>
      <c r="V486" s="381"/>
      <c r="W486" s="381"/>
      <c r="X486" s="371">
        <f>SUM(V486:W486)</f>
        <v>0</v>
      </c>
      <c r="Y486" s="415"/>
      <c r="Z486" s="410">
        <f>SUM(O486,L486,I486,F486)+R486+U486+X486+Y486</f>
        <v>0</v>
      </c>
    </row>
    <row r="487" spans="1:26" ht="15.75" customHeight="1" outlineLevel="1">
      <c r="A487" s="409"/>
      <c r="B487" s="77"/>
      <c r="C487" s="685" t="s">
        <v>247</v>
      </c>
      <c r="D487" s="686"/>
      <c r="E487" s="687"/>
      <c r="F487" s="416"/>
      <c r="G487" s="382"/>
      <c r="H487" s="382"/>
      <c r="I487" s="372">
        <f>SUM(G487:H487)</f>
        <v>0</v>
      </c>
      <c r="J487" s="382"/>
      <c r="K487" s="382"/>
      <c r="L487" s="372">
        <f>SUM(J487:K487)</f>
        <v>0</v>
      </c>
      <c r="M487" s="382"/>
      <c r="N487" s="382"/>
      <c r="O487" s="372">
        <f>SUM(M487:N487)</f>
        <v>0</v>
      </c>
      <c r="P487" s="382"/>
      <c r="Q487" s="385"/>
      <c r="R487" s="372">
        <f>SUM(P487:Q487)</f>
        <v>0</v>
      </c>
      <c r="S487" s="382"/>
      <c r="T487" s="382"/>
      <c r="U487" s="372">
        <f>SUM(S487:T487)</f>
        <v>0</v>
      </c>
      <c r="V487" s="382"/>
      <c r="W487" s="382"/>
      <c r="X487" s="372">
        <f>SUM(V487:W487)</f>
        <v>0</v>
      </c>
      <c r="Y487" s="416"/>
      <c r="Z487" s="375">
        <f>SUM(O487,L487,I487,F487)+R487+U487+X487+Y487</f>
        <v>0</v>
      </c>
    </row>
    <row r="488" spans="1:26" ht="15.75" customHeight="1" outlineLevel="1">
      <c r="A488" s="409"/>
      <c r="B488" s="590"/>
      <c r="C488" s="688" t="s">
        <v>248</v>
      </c>
      <c r="D488" s="689"/>
      <c r="E488" s="690"/>
      <c r="F488" s="416"/>
      <c r="G488" s="382"/>
      <c r="H488" s="382"/>
      <c r="I488" s="372">
        <f>SUM(G488:H488)</f>
        <v>0</v>
      </c>
      <c r="J488" s="382"/>
      <c r="K488" s="382"/>
      <c r="L488" s="372">
        <f>SUM(J488:K488)</f>
        <v>0</v>
      </c>
      <c r="M488" s="382"/>
      <c r="N488" s="382"/>
      <c r="O488" s="372">
        <f>SUM(M488:N488)</f>
        <v>0</v>
      </c>
      <c r="P488" s="382"/>
      <c r="Q488" s="385"/>
      <c r="R488" s="372">
        <f>SUM(P488:Q488)</f>
        <v>0</v>
      </c>
      <c r="S488" s="382"/>
      <c r="T488" s="382"/>
      <c r="U488" s="372">
        <f>SUM(S488:T488)</f>
        <v>0</v>
      </c>
      <c r="V488" s="382"/>
      <c r="W488" s="382"/>
      <c r="X488" s="372">
        <f>SUM(V488:W488)</f>
        <v>0</v>
      </c>
      <c r="Y488" s="416"/>
      <c r="Z488" s="375">
        <f>SUM(O488,L488,I488,F488)+R488+U488+X488+Y488</f>
        <v>0</v>
      </c>
    </row>
    <row r="489" spans="1:26" ht="15.75" customHeight="1" outlineLevel="1">
      <c r="A489" s="409"/>
      <c r="B489" s="590"/>
      <c r="C489" s="691" t="s">
        <v>249</v>
      </c>
      <c r="D489" s="692"/>
      <c r="E489" s="693"/>
      <c r="F489" s="383">
        <f t="shared" ref="F489:Z489" si="70">F486+F487</f>
        <v>0</v>
      </c>
      <c r="G489" s="383">
        <f t="shared" si="70"/>
        <v>0</v>
      </c>
      <c r="H489" s="383">
        <f t="shared" si="70"/>
        <v>0</v>
      </c>
      <c r="I489" s="383">
        <f t="shared" si="70"/>
        <v>0</v>
      </c>
      <c r="J489" s="383">
        <f t="shared" si="70"/>
        <v>0</v>
      </c>
      <c r="K489" s="383">
        <f t="shared" si="70"/>
        <v>0</v>
      </c>
      <c r="L489" s="383">
        <f t="shared" si="70"/>
        <v>0</v>
      </c>
      <c r="M489" s="383">
        <f t="shared" si="70"/>
        <v>0</v>
      </c>
      <c r="N489" s="383">
        <f t="shared" si="70"/>
        <v>0</v>
      </c>
      <c r="O489" s="383">
        <f t="shared" si="70"/>
        <v>0</v>
      </c>
      <c r="P489" s="383">
        <f t="shared" si="70"/>
        <v>0</v>
      </c>
      <c r="Q489" s="386">
        <f t="shared" si="70"/>
        <v>0</v>
      </c>
      <c r="R489" s="383">
        <f t="shared" si="70"/>
        <v>0</v>
      </c>
      <c r="S489" s="383">
        <f t="shared" si="70"/>
        <v>0</v>
      </c>
      <c r="T489" s="383">
        <f t="shared" si="70"/>
        <v>0</v>
      </c>
      <c r="U489" s="383">
        <f t="shared" si="70"/>
        <v>0</v>
      </c>
      <c r="V489" s="383">
        <f t="shared" si="70"/>
        <v>0</v>
      </c>
      <c r="W489" s="383">
        <f t="shared" si="70"/>
        <v>0</v>
      </c>
      <c r="X489" s="383">
        <f t="shared" si="70"/>
        <v>0</v>
      </c>
      <c r="Y489" s="383">
        <f t="shared" si="70"/>
        <v>0</v>
      </c>
      <c r="Z489" s="375">
        <f t="shared" si="70"/>
        <v>0</v>
      </c>
    </row>
    <row r="490" spans="1:26" ht="15.75" customHeight="1" outlineLevel="1">
      <c r="A490" s="409"/>
      <c r="B490" s="590"/>
      <c r="C490" s="694" t="s">
        <v>250</v>
      </c>
      <c r="D490" s="695"/>
      <c r="E490" s="696"/>
      <c r="F490" s="416"/>
      <c r="G490" s="382"/>
      <c r="H490" s="382"/>
      <c r="I490" s="372">
        <f>SUM(G490:H490)</f>
        <v>0</v>
      </c>
      <c r="J490" s="382"/>
      <c r="K490" s="382"/>
      <c r="L490" s="372">
        <f>SUM(J490:K490)</f>
        <v>0</v>
      </c>
      <c r="M490" s="382"/>
      <c r="N490" s="382"/>
      <c r="O490" s="372">
        <f>SUM(M490:N490)</f>
        <v>0</v>
      </c>
      <c r="P490" s="382"/>
      <c r="Q490" s="385"/>
      <c r="R490" s="372">
        <f>SUM(P490:Q490)</f>
        <v>0</v>
      </c>
      <c r="S490" s="382"/>
      <c r="T490" s="382"/>
      <c r="U490" s="372">
        <f>SUM(S490:T490)</f>
        <v>0</v>
      </c>
      <c r="V490" s="382"/>
      <c r="W490" s="382"/>
      <c r="X490" s="372">
        <f>SUM(V490:W490)</f>
        <v>0</v>
      </c>
      <c r="Y490" s="416"/>
      <c r="Z490" s="375">
        <f>SUM(O490,L490,I490,F490)+R490+U490+X490+Y490</f>
        <v>0</v>
      </c>
    </row>
    <row r="491" spans="1:26" ht="15.75" customHeight="1" outlineLevel="1">
      <c r="A491" s="409"/>
      <c r="B491" s="590"/>
      <c r="C491" s="688" t="s">
        <v>251</v>
      </c>
      <c r="D491" s="689"/>
      <c r="E491" s="690"/>
      <c r="F491" s="416"/>
      <c r="G491" s="382"/>
      <c r="H491" s="382"/>
      <c r="I491" s="372">
        <f>SUM(G491:H491)</f>
        <v>0</v>
      </c>
      <c r="J491" s="382"/>
      <c r="K491" s="382"/>
      <c r="L491" s="372">
        <f>SUM(J491:K491)</f>
        <v>0</v>
      </c>
      <c r="M491" s="382"/>
      <c r="N491" s="382"/>
      <c r="O491" s="372">
        <f>SUM(M491:N491)</f>
        <v>0</v>
      </c>
      <c r="P491" s="382"/>
      <c r="Q491" s="385"/>
      <c r="R491" s="372">
        <f>SUM(P491:Q491)</f>
        <v>0</v>
      </c>
      <c r="S491" s="382"/>
      <c r="T491" s="382"/>
      <c r="U491" s="372">
        <f>SUM(S491:T491)</f>
        <v>0</v>
      </c>
      <c r="V491" s="382"/>
      <c r="W491" s="382"/>
      <c r="X491" s="372">
        <f>SUM(V491:W491)</f>
        <v>0</v>
      </c>
      <c r="Y491" s="416"/>
      <c r="Z491" s="375">
        <f>SUM(O491,L491,I491,F491)+R491+U491+X491+Y491</f>
        <v>0</v>
      </c>
    </row>
    <row r="492" spans="1:26" ht="15.75" customHeight="1" outlineLevel="1" thickBot="1">
      <c r="A492" s="409"/>
      <c r="B492" s="590"/>
      <c r="C492" s="697" t="s">
        <v>252</v>
      </c>
      <c r="D492" s="698"/>
      <c r="E492" s="699"/>
      <c r="F492" s="387">
        <f t="shared" ref="F492:Y492" si="71">F490</f>
        <v>0</v>
      </c>
      <c r="G492" s="387">
        <f t="shared" si="71"/>
        <v>0</v>
      </c>
      <c r="H492" s="387">
        <f t="shared" si="71"/>
        <v>0</v>
      </c>
      <c r="I492" s="387">
        <f t="shared" si="71"/>
        <v>0</v>
      </c>
      <c r="J492" s="387">
        <f t="shared" si="71"/>
        <v>0</v>
      </c>
      <c r="K492" s="387">
        <f t="shared" si="71"/>
        <v>0</v>
      </c>
      <c r="L492" s="387">
        <f t="shared" si="71"/>
        <v>0</v>
      </c>
      <c r="M492" s="387">
        <f t="shared" si="71"/>
        <v>0</v>
      </c>
      <c r="N492" s="387">
        <f t="shared" si="71"/>
        <v>0</v>
      </c>
      <c r="O492" s="387">
        <f t="shared" si="71"/>
        <v>0</v>
      </c>
      <c r="P492" s="387">
        <f t="shared" si="71"/>
        <v>0</v>
      </c>
      <c r="Q492" s="388">
        <f t="shared" si="71"/>
        <v>0</v>
      </c>
      <c r="R492" s="387">
        <f t="shared" si="71"/>
        <v>0</v>
      </c>
      <c r="S492" s="387">
        <f t="shared" si="71"/>
        <v>0</v>
      </c>
      <c r="T492" s="387">
        <f t="shared" si="71"/>
        <v>0</v>
      </c>
      <c r="U492" s="387">
        <f t="shared" si="71"/>
        <v>0</v>
      </c>
      <c r="V492" s="387">
        <f t="shared" si="71"/>
        <v>0</v>
      </c>
      <c r="W492" s="387">
        <f t="shared" si="71"/>
        <v>0</v>
      </c>
      <c r="X492" s="387">
        <f t="shared" si="71"/>
        <v>0</v>
      </c>
      <c r="Y492" s="387">
        <f t="shared" si="71"/>
        <v>0</v>
      </c>
      <c r="Z492" s="378">
        <f>SUM(O492,L492,I492,F492)+R492+U492+X492+Y492</f>
        <v>0</v>
      </c>
    </row>
    <row r="493" spans="1:26" ht="16.5" outlineLevel="1" thickBot="1">
      <c r="A493" s="409"/>
      <c r="B493" s="590"/>
      <c r="C493" s="670" t="s">
        <v>236</v>
      </c>
      <c r="D493" s="671"/>
      <c r="E493" s="700"/>
      <c r="F493" s="379">
        <f t="shared" ref="F493:Y493" si="72">F489+F492</f>
        <v>0</v>
      </c>
      <c r="G493" s="379">
        <f t="shared" si="72"/>
        <v>0</v>
      </c>
      <c r="H493" s="379">
        <f t="shared" si="72"/>
        <v>0</v>
      </c>
      <c r="I493" s="379">
        <f t="shared" si="72"/>
        <v>0</v>
      </c>
      <c r="J493" s="379">
        <f t="shared" si="72"/>
        <v>0</v>
      </c>
      <c r="K493" s="379">
        <f t="shared" si="72"/>
        <v>0</v>
      </c>
      <c r="L493" s="379">
        <f t="shared" si="72"/>
        <v>0</v>
      </c>
      <c r="M493" s="379">
        <f t="shared" si="72"/>
        <v>0</v>
      </c>
      <c r="N493" s="379">
        <f t="shared" si="72"/>
        <v>0</v>
      </c>
      <c r="O493" s="379">
        <f t="shared" si="72"/>
        <v>0</v>
      </c>
      <c r="P493" s="379">
        <f t="shared" si="72"/>
        <v>0</v>
      </c>
      <c r="Q493" s="389">
        <f t="shared" si="72"/>
        <v>0</v>
      </c>
      <c r="R493" s="379">
        <f t="shared" si="72"/>
        <v>0</v>
      </c>
      <c r="S493" s="379">
        <f t="shared" si="72"/>
        <v>0</v>
      </c>
      <c r="T493" s="379">
        <f t="shared" si="72"/>
        <v>0</v>
      </c>
      <c r="U493" s="379">
        <f t="shared" si="72"/>
        <v>0</v>
      </c>
      <c r="V493" s="379">
        <f t="shared" si="72"/>
        <v>0</v>
      </c>
      <c r="W493" s="379">
        <f t="shared" si="72"/>
        <v>0</v>
      </c>
      <c r="X493" s="379">
        <f t="shared" si="72"/>
        <v>0</v>
      </c>
      <c r="Y493" s="379">
        <f t="shared" si="72"/>
        <v>0</v>
      </c>
      <c r="Z493" s="322">
        <f>SUM(O493,L493,I493,F493)+R493+U493+X493+Y493</f>
        <v>0</v>
      </c>
    </row>
    <row r="494" spans="1:26" ht="15.75" customHeight="1" outlineLevel="1" thickBot="1">
      <c r="C494" s="22"/>
      <c r="D494" s="22"/>
      <c r="E494" s="22"/>
      <c r="F494" s="24"/>
      <c r="G494" s="23"/>
      <c r="H494" s="23"/>
      <c r="I494" s="27"/>
      <c r="J494" s="23"/>
      <c r="K494" s="23"/>
      <c r="L494" s="24"/>
      <c r="M494" s="23"/>
      <c r="N494" s="23"/>
    </row>
    <row r="495" spans="1:26" ht="21.6" customHeight="1" outlineLevel="1">
      <c r="A495" s="409"/>
      <c r="B495" s="40"/>
      <c r="C495" s="701" t="s">
        <v>253</v>
      </c>
      <c r="D495" s="702"/>
      <c r="E495" s="703"/>
      <c r="F495" s="665" t="s">
        <v>228</v>
      </c>
      <c r="G495" s="705" t="str">
        <f>G483</f>
        <v>Financial Year 2020/21 (£s)</v>
      </c>
      <c r="H495" s="706"/>
      <c r="I495" s="707"/>
      <c r="J495" s="705" t="str">
        <f>J483</f>
        <v>Financial Year 2021/22 (£s)</v>
      </c>
      <c r="K495" s="706"/>
      <c r="L495" s="707"/>
      <c r="M495" s="705" t="str">
        <f>M483</f>
        <v>Financial Year 2022/23 (£s)</v>
      </c>
      <c r="N495" s="706"/>
      <c r="O495" s="707"/>
      <c r="P495" s="705" t="str">
        <f>P483</f>
        <v>Financial Year 2023/24 (£s)</v>
      </c>
      <c r="Q495" s="706"/>
      <c r="R495" s="707"/>
      <c r="S495" s="705" t="str">
        <f>S483</f>
        <v>Financial Year 2024/25 (£s)</v>
      </c>
      <c r="T495" s="706"/>
      <c r="U495" s="708"/>
      <c r="V495" s="705" t="str">
        <f>V483</f>
        <v>Financial Year 2025/26 (£s)</v>
      </c>
      <c r="W495" s="706"/>
      <c r="X495" s="707"/>
      <c r="Y495" s="665" t="s">
        <v>245</v>
      </c>
      <c r="Z495" s="665" t="s">
        <v>236</v>
      </c>
    </row>
    <row r="496" spans="1:26" ht="22.5" customHeight="1" outlineLevel="1">
      <c r="A496" s="409"/>
      <c r="B496" s="40"/>
      <c r="C496" s="667" t="s">
        <v>254</v>
      </c>
      <c r="D496" s="667" t="s">
        <v>261</v>
      </c>
      <c r="E496" s="667" t="s">
        <v>256</v>
      </c>
      <c r="F496" s="666"/>
      <c r="G496" s="588" t="s">
        <v>237</v>
      </c>
      <c r="H496" s="205" t="s">
        <v>238</v>
      </c>
      <c r="I496" s="669" t="s">
        <v>239</v>
      </c>
      <c r="J496" s="588" t="s">
        <v>237</v>
      </c>
      <c r="K496" s="205" t="s">
        <v>238</v>
      </c>
      <c r="L496" s="669" t="s">
        <v>239</v>
      </c>
      <c r="M496" s="588" t="s">
        <v>237</v>
      </c>
      <c r="N496" s="205" t="s">
        <v>238</v>
      </c>
      <c r="O496" s="669" t="s">
        <v>239</v>
      </c>
      <c r="P496" s="588" t="s">
        <v>237</v>
      </c>
      <c r="Q496" s="205" t="s">
        <v>238</v>
      </c>
      <c r="R496" s="669" t="s">
        <v>239</v>
      </c>
      <c r="S496" s="588" t="s">
        <v>237</v>
      </c>
      <c r="T496" s="205" t="s">
        <v>238</v>
      </c>
      <c r="U496" s="669" t="s">
        <v>239</v>
      </c>
      <c r="V496" s="588" t="s">
        <v>237</v>
      </c>
      <c r="W496" s="205" t="s">
        <v>238</v>
      </c>
      <c r="X496" s="669" t="s">
        <v>239</v>
      </c>
      <c r="Y496" s="666"/>
      <c r="Z496" s="666"/>
    </row>
    <row r="497" spans="1:26" ht="22.5" customHeight="1" outlineLevel="1">
      <c r="A497" s="409"/>
      <c r="B497" s="40"/>
      <c r="C497" s="668"/>
      <c r="D497" s="668"/>
      <c r="E497" s="668"/>
      <c r="F497" s="704"/>
      <c r="G497" s="290" t="s">
        <v>240</v>
      </c>
      <c r="H497" s="290" t="s">
        <v>240</v>
      </c>
      <c r="I497" s="666"/>
      <c r="J497" s="290" t="s">
        <v>240</v>
      </c>
      <c r="K497" s="290" t="str">
        <f>IF(INDEX('Reference Data'!$G$5:$G$18,MATCH('Reference Data'!$C$4,'Reference Data'!$F$5:$F$21,0),1)&gt;=K$22,"Actual","Forecast")</f>
        <v>Actual</v>
      </c>
      <c r="L497" s="666"/>
      <c r="M497" s="290" t="str">
        <f>IF(INDEX('Reference Data'!$G$5:$G$18,MATCH('Reference Data'!$C$4,'Reference Data'!$F$5:$F$21,0),1)&gt;=M$22,"Actual","Forecast")</f>
        <v>Actual</v>
      </c>
      <c r="N497" s="290" t="str">
        <f>IF(INDEX('Reference Data'!$G$5:$G$18,MATCH('Reference Data'!$C$4,'Reference Data'!$F$5:$F$21,0),1)&gt;=N$22,"Actual","Forecast")</f>
        <v>Actual</v>
      </c>
      <c r="O497" s="666"/>
      <c r="P497" s="290" t="str">
        <f>IF(INDEX('Reference Data'!$G$5:$G$18,MATCH('Reference Data'!$C$4,'Reference Data'!$F$5:$F$21,0),1)&gt;=P$22,"Actual","Forecast")</f>
        <v>Actual</v>
      </c>
      <c r="Q497" s="290" t="str">
        <f>IF(INDEX('Reference Data'!$G$5:$G$18,MATCH('Reference Data'!$C$4,'Reference Data'!$F$5:$F$21,0),1)&gt;=Q$22,"Actual","Forecast")</f>
        <v>Actual</v>
      </c>
      <c r="R497" s="666"/>
      <c r="S497" s="290" t="str">
        <f>IF(INDEX('Reference Data'!$G$5:$G$18,MATCH('Reference Data'!$C$4,'Reference Data'!$F$5:$F$21,0),1)&gt;=S$22,"Actual","Forecast")</f>
        <v>Actual</v>
      </c>
      <c r="T497" s="290" t="str">
        <f>IF(INDEX('Reference Data'!$G$5:$G$18,MATCH('Reference Data'!$C$4,'Reference Data'!$F$5:$F$21,0),1)&gt;=T$22,"Actual","Forecast")</f>
        <v>Forecast</v>
      </c>
      <c r="U497" s="666"/>
      <c r="V497" s="290" t="str">
        <f>IF(INDEX('Reference Data'!$G$5:$G$18,MATCH('Reference Data'!$C$4,'Reference Data'!$F$5:$F$21,0),1)&gt;=V$22,"Actual","Forecast")</f>
        <v>Forecast</v>
      </c>
      <c r="W497" s="290" t="str">
        <f>IF(INDEX('Reference Data'!$G$5:$G$18,MATCH('Reference Data'!$C$4,'Reference Data'!$F$5:$F$21,0),1)&gt;=W$22,"Actual","Forecast")</f>
        <v>Forecast</v>
      </c>
      <c r="X497" s="666"/>
      <c r="Y497" s="666"/>
      <c r="Z497" s="666"/>
    </row>
    <row r="498" spans="1:26" ht="15.75" outlineLevel="1">
      <c r="A498" s="409"/>
      <c r="B498" s="40"/>
      <c r="C498" s="390"/>
      <c r="D498" s="390"/>
      <c r="E498" s="391"/>
      <c r="F498" s="398"/>
      <c r="G498" s="393"/>
      <c r="H498" s="393"/>
      <c r="I498" s="310">
        <f>SUM(G498:H498)</f>
        <v>0</v>
      </c>
      <c r="J498" s="393"/>
      <c r="K498" s="393"/>
      <c r="L498" s="310">
        <f>SUM(J498:K498)</f>
        <v>0</v>
      </c>
      <c r="M498" s="393"/>
      <c r="N498" s="393"/>
      <c r="O498" s="310">
        <f>SUM(M498:N498)</f>
        <v>0</v>
      </c>
      <c r="P498" s="393"/>
      <c r="Q498" s="396"/>
      <c r="R498" s="310">
        <f>SUM(P498:Q498)</f>
        <v>0</v>
      </c>
      <c r="S498" s="393"/>
      <c r="T498" s="393"/>
      <c r="U498" s="310">
        <f>SUM(S498:T498)</f>
        <v>0</v>
      </c>
      <c r="V498" s="393"/>
      <c r="W498" s="393"/>
      <c r="X498" s="310">
        <f>SUM(V498:W498)</f>
        <v>0</v>
      </c>
      <c r="Y498" s="398"/>
      <c r="Z498" s="411">
        <f>SUM(O498,L498,I498,F498,R498,U498,X498,Y498)</f>
        <v>0</v>
      </c>
    </row>
    <row r="499" spans="1:26" ht="15.75" outlineLevel="1">
      <c r="A499" s="409"/>
      <c r="B499" s="40"/>
      <c r="C499" s="311"/>
      <c r="D499" s="311"/>
      <c r="E499" s="392"/>
      <c r="F499" s="399"/>
      <c r="G499" s="394"/>
      <c r="H499" s="394"/>
      <c r="I499" s="395">
        <f>SUM(G499:H499)</f>
        <v>0</v>
      </c>
      <c r="J499" s="394"/>
      <c r="K499" s="394"/>
      <c r="L499" s="395">
        <f>SUM(J499:K499)</f>
        <v>0</v>
      </c>
      <c r="M499" s="394"/>
      <c r="N499" s="394"/>
      <c r="O499" s="395">
        <f>SUM(M499:N499)</f>
        <v>0</v>
      </c>
      <c r="P499" s="394"/>
      <c r="Q499" s="397"/>
      <c r="R499" s="395">
        <f>SUM(P499:Q499)</f>
        <v>0</v>
      </c>
      <c r="S499" s="394"/>
      <c r="T499" s="394"/>
      <c r="U499" s="395">
        <f>SUM(S499:T499)</f>
        <v>0</v>
      </c>
      <c r="V499" s="394"/>
      <c r="W499" s="394"/>
      <c r="X499" s="395">
        <f>SUM(V499:W499)</f>
        <v>0</v>
      </c>
      <c r="Y499" s="399"/>
      <c r="Z499" s="406">
        <f>SUM(O499,L499,I499,F499,R499,U499,X499,Y499)</f>
        <v>0</v>
      </c>
    </row>
    <row r="500" spans="1:26" ht="15.75" outlineLevel="1">
      <c r="A500" s="409"/>
      <c r="B500" s="40"/>
      <c r="C500" s="311"/>
      <c r="D500" s="311"/>
      <c r="E500" s="392"/>
      <c r="F500" s="399"/>
      <c r="G500" s="394"/>
      <c r="H500" s="394"/>
      <c r="I500" s="395">
        <f>SUM(G500:H500)</f>
        <v>0</v>
      </c>
      <c r="J500" s="394"/>
      <c r="K500" s="394"/>
      <c r="L500" s="395">
        <f>SUM(J500:K500)</f>
        <v>0</v>
      </c>
      <c r="M500" s="394"/>
      <c r="N500" s="394"/>
      <c r="O500" s="395">
        <f>SUM(M500:N500)</f>
        <v>0</v>
      </c>
      <c r="P500" s="394"/>
      <c r="Q500" s="397"/>
      <c r="R500" s="395">
        <f>SUM(P500:Q500)</f>
        <v>0</v>
      </c>
      <c r="S500" s="394"/>
      <c r="T500" s="394"/>
      <c r="U500" s="395">
        <f>SUM(S500:T500)</f>
        <v>0</v>
      </c>
      <c r="V500" s="394"/>
      <c r="W500" s="394"/>
      <c r="X500" s="395">
        <f>SUM(V500:W500)</f>
        <v>0</v>
      </c>
      <c r="Y500" s="399"/>
      <c r="Z500" s="406">
        <f>SUM(O500,L500,I500,F500,R500,U500,X500,Y500)</f>
        <v>0</v>
      </c>
    </row>
    <row r="501" spans="1:26" ht="15.75" outlineLevel="1">
      <c r="A501" s="409"/>
      <c r="B501" s="40"/>
      <c r="C501" s="311"/>
      <c r="D501" s="311"/>
      <c r="E501" s="392"/>
      <c r="F501" s="399"/>
      <c r="G501" s="394"/>
      <c r="H501" s="394"/>
      <c r="I501" s="395">
        <f>SUM(G501:H501)</f>
        <v>0</v>
      </c>
      <c r="J501" s="394"/>
      <c r="K501" s="394"/>
      <c r="L501" s="395">
        <f>SUM(J501:K501)</f>
        <v>0</v>
      </c>
      <c r="M501" s="394"/>
      <c r="N501" s="394"/>
      <c r="O501" s="395">
        <f>SUM(M501:N501)</f>
        <v>0</v>
      </c>
      <c r="P501" s="394"/>
      <c r="Q501" s="397"/>
      <c r="R501" s="395">
        <f>SUM(P501:Q501)</f>
        <v>0</v>
      </c>
      <c r="S501" s="394"/>
      <c r="T501" s="394"/>
      <c r="U501" s="395">
        <f>SUM(S501:T501)</f>
        <v>0</v>
      </c>
      <c r="V501" s="394"/>
      <c r="W501" s="394"/>
      <c r="X501" s="395">
        <f>SUM(V501:W501)</f>
        <v>0</v>
      </c>
      <c r="Y501" s="399"/>
      <c r="Z501" s="406">
        <f>SUM(O501,L501,I501,F501,R501,U501,X501,Y501)</f>
        <v>0</v>
      </c>
    </row>
    <row r="502" spans="1:26" ht="16.5" outlineLevel="1" thickBot="1">
      <c r="A502" s="409"/>
      <c r="B502" s="40"/>
      <c r="C502" s="400"/>
      <c r="D502" s="400"/>
      <c r="E502" s="401"/>
      <c r="F502" s="405"/>
      <c r="G502" s="402"/>
      <c r="H502" s="402"/>
      <c r="I502" s="403">
        <f>SUM(G502:H502)</f>
        <v>0</v>
      </c>
      <c r="J502" s="402"/>
      <c r="K502" s="402"/>
      <c r="L502" s="403">
        <f>SUM(J502:K502)</f>
        <v>0</v>
      </c>
      <c r="M502" s="402"/>
      <c r="N502" s="402"/>
      <c r="O502" s="403">
        <f>SUM(M502:N502)</f>
        <v>0</v>
      </c>
      <c r="P502" s="402"/>
      <c r="Q502" s="404"/>
      <c r="R502" s="403">
        <f>SUM(P502:Q502)</f>
        <v>0</v>
      </c>
      <c r="S502" s="402"/>
      <c r="T502" s="402"/>
      <c r="U502" s="403">
        <f>SUM(S502:T502)</f>
        <v>0</v>
      </c>
      <c r="V502" s="402"/>
      <c r="W502" s="402"/>
      <c r="X502" s="403">
        <f>SUM(V502:W502)</f>
        <v>0</v>
      </c>
      <c r="Y502" s="405"/>
      <c r="Z502" s="412">
        <f>SUM(O502,L502,I502,F502,R502,U502,X502,Y502)</f>
        <v>0</v>
      </c>
    </row>
    <row r="503" spans="1:26" ht="16.5" outlineLevel="1" thickBot="1">
      <c r="A503" s="409"/>
      <c r="B503" s="590"/>
      <c r="C503" s="670" t="s">
        <v>257</v>
      </c>
      <c r="D503" s="671"/>
      <c r="E503" s="672"/>
      <c r="F503" s="312">
        <f t="shared" ref="F503:Z503" si="73">SUM(F498:F502)</f>
        <v>0</v>
      </c>
      <c r="G503" s="312">
        <f t="shared" si="73"/>
        <v>0</v>
      </c>
      <c r="H503" s="312">
        <f t="shared" si="73"/>
        <v>0</v>
      </c>
      <c r="I503" s="312">
        <f t="shared" si="73"/>
        <v>0</v>
      </c>
      <c r="J503" s="312">
        <f t="shared" si="73"/>
        <v>0</v>
      </c>
      <c r="K503" s="312">
        <f t="shared" si="73"/>
        <v>0</v>
      </c>
      <c r="L503" s="312">
        <f t="shared" si="73"/>
        <v>0</v>
      </c>
      <c r="M503" s="312">
        <f t="shared" si="73"/>
        <v>0</v>
      </c>
      <c r="N503" s="312">
        <f t="shared" si="73"/>
        <v>0</v>
      </c>
      <c r="O503" s="312">
        <f t="shared" si="73"/>
        <v>0</v>
      </c>
      <c r="P503" s="312">
        <f t="shared" si="73"/>
        <v>0</v>
      </c>
      <c r="Q503" s="312">
        <f t="shared" si="73"/>
        <v>0</v>
      </c>
      <c r="R503" s="312">
        <f t="shared" si="73"/>
        <v>0</v>
      </c>
      <c r="S503" s="312">
        <f t="shared" si="73"/>
        <v>0</v>
      </c>
      <c r="T503" s="312">
        <f t="shared" si="73"/>
        <v>0</v>
      </c>
      <c r="U503" s="312">
        <f t="shared" si="73"/>
        <v>0</v>
      </c>
      <c r="V503" s="312">
        <f t="shared" si="73"/>
        <v>0</v>
      </c>
      <c r="W503" s="312">
        <f t="shared" si="73"/>
        <v>0</v>
      </c>
      <c r="X503" s="312">
        <f t="shared" si="73"/>
        <v>0</v>
      </c>
      <c r="Y503" s="312">
        <f t="shared" si="73"/>
        <v>0</v>
      </c>
      <c r="Z503" s="312">
        <f t="shared" si="73"/>
        <v>0</v>
      </c>
    </row>
    <row r="504" spans="1:26" ht="13.5" outlineLevel="1" thickBot="1"/>
    <row r="505" spans="1:26" ht="31.35" customHeight="1" outlineLevel="1">
      <c r="B505" s="87"/>
      <c r="C505" s="673" t="s">
        <v>258</v>
      </c>
      <c r="D505" s="674"/>
      <c r="E505" s="675"/>
      <c r="G505" s="224"/>
      <c r="H505" s="224"/>
      <c r="I505" s="224"/>
      <c r="J505" s="224"/>
      <c r="K505" s="224"/>
      <c r="L505" s="224"/>
    </row>
    <row r="506" spans="1:26" ht="86.25" customHeight="1" outlineLevel="1">
      <c r="B506" s="590"/>
      <c r="C506" s="676" t="s">
        <v>259</v>
      </c>
      <c r="D506" s="677"/>
      <c r="E506" s="678"/>
      <c r="G506" s="261"/>
      <c r="H506" s="261"/>
      <c r="I506" s="261"/>
      <c r="J506" s="261"/>
      <c r="K506" s="261"/>
      <c r="L506" s="261"/>
    </row>
    <row r="507" spans="1:26" ht="76.5" customHeight="1" outlineLevel="1" thickBot="1">
      <c r="B507" s="59"/>
      <c r="C507" s="679"/>
      <c r="D507" s="680"/>
      <c r="E507" s="681"/>
      <c r="G507" s="262"/>
      <c r="H507" s="262"/>
      <c r="I507" s="262"/>
      <c r="J507" s="262"/>
      <c r="K507" s="262"/>
      <c r="L507" s="262"/>
    </row>
    <row r="509" spans="1:26" customFormat="1" ht="85.35" customHeight="1">
      <c r="A509" s="409" t="s">
        <v>260</v>
      </c>
      <c r="B509" s="60"/>
      <c r="C509" s="715" t="str">
        <f>CONCATENATE("Project 18: ",'2 - Project Admin'!E44)</f>
        <v xml:space="preserve">Project 18: </v>
      </c>
      <c r="D509" s="716"/>
      <c r="E509" s="716"/>
      <c r="F509" s="716"/>
      <c r="G509" s="716"/>
      <c r="H509" s="716"/>
      <c r="I509" s="716"/>
      <c r="J509" s="716"/>
      <c r="K509" s="716"/>
      <c r="L509" s="716"/>
      <c r="M509" s="716"/>
      <c r="N509" s="716"/>
      <c r="O509" s="716"/>
      <c r="P509" s="716"/>
      <c r="Q509" s="716"/>
      <c r="R509" s="716"/>
      <c r="S509" s="716"/>
      <c r="T509" s="716"/>
      <c r="U509" s="716"/>
      <c r="V509" s="716"/>
      <c r="W509" s="716"/>
      <c r="X509" s="716"/>
      <c r="Y509" s="716"/>
      <c r="Z509" s="717"/>
    </row>
    <row r="510" spans="1:26" customFormat="1" ht="15" customHeight="1" thickBot="1">
      <c r="A510" s="19"/>
      <c r="B510" s="1"/>
      <c r="C510" s="6"/>
      <c r="D510" s="7"/>
      <c r="E510" s="8"/>
      <c r="F510" s="8"/>
      <c r="G510" s="8"/>
      <c r="S510" s="19"/>
    </row>
    <row r="511" spans="1:26" s="25" customFormat="1" ht="21" customHeight="1" outlineLevel="1">
      <c r="A511" s="409"/>
      <c r="B511" s="590"/>
      <c r="C511" s="709" t="s">
        <v>244</v>
      </c>
      <c r="D511" s="710"/>
      <c r="E511" s="711"/>
      <c r="F511" s="665" t="s">
        <v>228</v>
      </c>
      <c r="G511" s="705" t="s">
        <v>229</v>
      </c>
      <c r="H511" s="706"/>
      <c r="I511" s="707"/>
      <c r="J511" s="705" t="s">
        <v>230</v>
      </c>
      <c r="K511" s="706"/>
      <c r="L511" s="707"/>
      <c r="M511" s="705" t="s">
        <v>231</v>
      </c>
      <c r="N511" s="706"/>
      <c r="O511" s="707"/>
      <c r="P511" s="705" t="s">
        <v>232</v>
      </c>
      <c r="Q511" s="706"/>
      <c r="R511" s="707"/>
      <c r="S511" s="705" t="s">
        <v>233</v>
      </c>
      <c r="T511" s="706"/>
      <c r="U511" s="707"/>
      <c r="V511" s="705" t="s">
        <v>234</v>
      </c>
      <c r="W511" s="706"/>
      <c r="X511" s="707"/>
      <c r="Y511" s="665" t="s">
        <v>245</v>
      </c>
      <c r="Z511" s="665" t="s">
        <v>236</v>
      </c>
    </row>
    <row r="512" spans="1:26" s="25" customFormat="1" ht="22.5" customHeight="1" outlineLevel="1" thickBot="1">
      <c r="A512" s="409"/>
      <c r="B512" s="590"/>
      <c r="C512" s="712"/>
      <c r="D512" s="713"/>
      <c r="E512" s="714"/>
      <c r="F512" s="666"/>
      <c r="G512" s="588" t="s">
        <v>237</v>
      </c>
      <c r="H512" s="205" t="s">
        <v>238</v>
      </c>
      <c r="I512" s="669" t="s">
        <v>239</v>
      </c>
      <c r="J512" s="588" t="s">
        <v>237</v>
      </c>
      <c r="K512" s="205" t="s">
        <v>238</v>
      </c>
      <c r="L512" s="669" t="s">
        <v>239</v>
      </c>
      <c r="M512" s="588" t="s">
        <v>237</v>
      </c>
      <c r="N512" s="205" t="s">
        <v>238</v>
      </c>
      <c r="O512" s="669" t="s">
        <v>239</v>
      </c>
      <c r="P512" s="588" t="s">
        <v>237</v>
      </c>
      <c r="Q512" s="205" t="s">
        <v>238</v>
      </c>
      <c r="R512" s="669" t="s">
        <v>239</v>
      </c>
      <c r="S512" s="588" t="s">
        <v>237</v>
      </c>
      <c r="T512" s="205" t="s">
        <v>238</v>
      </c>
      <c r="U512" s="669" t="s">
        <v>239</v>
      </c>
      <c r="V512" s="588" t="s">
        <v>237</v>
      </c>
      <c r="W512" s="205" t="s">
        <v>238</v>
      </c>
      <c r="X512" s="669" t="s">
        <v>239</v>
      </c>
      <c r="Y512" s="666"/>
      <c r="Z512" s="666"/>
    </row>
    <row r="513" spans="1:26" s="25" customFormat="1" ht="20.25" customHeight="1" outlineLevel="1" thickBot="1">
      <c r="A513" s="409"/>
      <c r="B513" s="590"/>
      <c r="C513" s="712"/>
      <c r="D513" s="713"/>
      <c r="E513" s="714"/>
      <c r="F513" s="704"/>
      <c r="G513" s="290" t="s">
        <v>240</v>
      </c>
      <c r="H513" s="290" t="s">
        <v>240</v>
      </c>
      <c r="I513" s="666"/>
      <c r="J513" s="290" t="s">
        <v>240</v>
      </c>
      <c r="K513" s="290" t="str">
        <f>IF(INDEX('Reference Data'!$G$5:$G$18,MATCH('Reference Data'!$C$4,'Reference Data'!$F$5:$F$21,0),1)&gt;=K$22,"Actual","Forecast")</f>
        <v>Actual</v>
      </c>
      <c r="L513" s="666"/>
      <c r="M513" s="290" t="str">
        <f>IF(INDEX('Reference Data'!$G$5:$G$18,MATCH('Reference Data'!$C$4,'Reference Data'!$F$5:$F$21,0),1)&gt;=M$22,"Actual","Forecast")</f>
        <v>Actual</v>
      </c>
      <c r="N513" s="290" t="str">
        <f>IF(INDEX('Reference Data'!$G$5:$G$18,MATCH('Reference Data'!$C$4,'Reference Data'!$F$5:$F$21,0),1)&gt;=N$22,"Actual","Forecast")</f>
        <v>Actual</v>
      </c>
      <c r="O513" s="666"/>
      <c r="P513" s="290" t="str">
        <f>IF(INDEX('Reference Data'!$G$5:$G$18,MATCH('Reference Data'!$C$4,'Reference Data'!$F$5:$F$21,0),1)&gt;=P$22,"Actual","Forecast")</f>
        <v>Actual</v>
      </c>
      <c r="Q513" s="290" t="str">
        <f>IF(INDEX('Reference Data'!$G$5:$G$18,MATCH('Reference Data'!$C$4,'Reference Data'!$F$5:$F$21,0),1)&gt;=Q$22,"Actual","Forecast")</f>
        <v>Actual</v>
      </c>
      <c r="R513" s="666"/>
      <c r="S513" s="290" t="str">
        <f>IF(INDEX('Reference Data'!$G$5:$G$18,MATCH('Reference Data'!$C$4,'Reference Data'!$F$5:$F$21,0),1)&gt;=S$22,"Actual","Forecast")</f>
        <v>Actual</v>
      </c>
      <c r="T513" s="290" t="str">
        <f>IF(INDEX('Reference Data'!$G$5:$G$18,MATCH('Reference Data'!$C$4,'Reference Data'!$F$5:$F$21,0),1)&gt;=T$22,"Actual","Forecast")</f>
        <v>Forecast</v>
      </c>
      <c r="U513" s="666"/>
      <c r="V513" s="290" t="str">
        <f>IF(INDEX('Reference Data'!$G$5:$G$18,MATCH('Reference Data'!$C$4,'Reference Data'!$F$5:$F$21,0),1)&gt;=V$22,"Actual","Forecast")</f>
        <v>Forecast</v>
      </c>
      <c r="W513" s="290" t="str">
        <f>IF(INDEX('Reference Data'!$G$5:$G$18,MATCH('Reference Data'!$C$4,'Reference Data'!$F$5:$F$21,0),1)&gt;=W$22,"Actual","Forecast")</f>
        <v>Forecast</v>
      </c>
      <c r="X513" s="666"/>
      <c r="Y513" s="666"/>
      <c r="Z513" s="666"/>
    </row>
    <row r="514" spans="1:26" ht="14.85" customHeight="1" outlineLevel="1">
      <c r="A514" s="409"/>
      <c r="B514" s="77"/>
      <c r="C514" s="682" t="s">
        <v>246</v>
      </c>
      <c r="D514" s="683"/>
      <c r="E514" s="684"/>
      <c r="F514" s="415"/>
      <c r="G514" s="381"/>
      <c r="H514" s="381"/>
      <c r="I514" s="371">
        <f>SUM(G514:H514)</f>
        <v>0</v>
      </c>
      <c r="J514" s="381"/>
      <c r="K514" s="381"/>
      <c r="L514" s="371">
        <f>SUM(J514:K514)</f>
        <v>0</v>
      </c>
      <c r="M514" s="381"/>
      <c r="N514" s="381"/>
      <c r="O514" s="371">
        <f>SUM(M514:N514)</f>
        <v>0</v>
      </c>
      <c r="P514" s="381"/>
      <c r="Q514" s="384"/>
      <c r="R514" s="371">
        <f>SUM(P514:Q514)</f>
        <v>0</v>
      </c>
      <c r="S514" s="381"/>
      <c r="T514" s="381"/>
      <c r="U514" s="371">
        <f>SUM(S514:T514)</f>
        <v>0</v>
      </c>
      <c r="V514" s="381"/>
      <c r="W514" s="381"/>
      <c r="X514" s="371">
        <f>SUM(V514:W514)</f>
        <v>0</v>
      </c>
      <c r="Y514" s="415"/>
      <c r="Z514" s="410">
        <f>SUM(O514,L514,I514,F514)+R514+U514+X514+Y514</f>
        <v>0</v>
      </c>
    </row>
    <row r="515" spans="1:26" ht="15.75" customHeight="1" outlineLevel="1">
      <c r="A515" s="409"/>
      <c r="B515" s="77"/>
      <c r="C515" s="685" t="s">
        <v>247</v>
      </c>
      <c r="D515" s="686"/>
      <c r="E515" s="687"/>
      <c r="F515" s="416"/>
      <c r="G515" s="382"/>
      <c r="H515" s="382"/>
      <c r="I515" s="372">
        <f>SUM(G515:H515)</f>
        <v>0</v>
      </c>
      <c r="J515" s="382"/>
      <c r="K515" s="382"/>
      <c r="L515" s="372">
        <f>SUM(J515:K515)</f>
        <v>0</v>
      </c>
      <c r="M515" s="382"/>
      <c r="N515" s="382"/>
      <c r="O515" s="372">
        <f>SUM(M515:N515)</f>
        <v>0</v>
      </c>
      <c r="P515" s="382"/>
      <c r="Q515" s="385"/>
      <c r="R515" s="372">
        <f>SUM(P515:Q515)</f>
        <v>0</v>
      </c>
      <c r="S515" s="382"/>
      <c r="T515" s="382"/>
      <c r="U515" s="372">
        <f>SUM(S515:T515)</f>
        <v>0</v>
      </c>
      <c r="V515" s="382"/>
      <c r="W515" s="382"/>
      <c r="X515" s="372">
        <f>SUM(V515:W515)</f>
        <v>0</v>
      </c>
      <c r="Y515" s="416"/>
      <c r="Z515" s="375">
        <f>SUM(O515,L515,I515,F515)+R515+U515+X515+Y515</f>
        <v>0</v>
      </c>
    </row>
    <row r="516" spans="1:26" ht="15.75" customHeight="1" outlineLevel="1">
      <c r="A516" s="409"/>
      <c r="B516" s="590"/>
      <c r="C516" s="688" t="s">
        <v>248</v>
      </c>
      <c r="D516" s="689"/>
      <c r="E516" s="690"/>
      <c r="F516" s="416"/>
      <c r="G516" s="382"/>
      <c r="H516" s="382"/>
      <c r="I516" s="372">
        <f>SUM(G516:H516)</f>
        <v>0</v>
      </c>
      <c r="J516" s="382"/>
      <c r="K516" s="382"/>
      <c r="L516" s="372">
        <f>SUM(J516:K516)</f>
        <v>0</v>
      </c>
      <c r="M516" s="382"/>
      <c r="N516" s="382"/>
      <c r="O516" s="372">
        <f>SUM(M516:N516)</f>
        <v>0</v>
      </c>
      <c r="P516" s="382"/>
      <c r="Q516" s="385"/>
      <c r="R516" s="372">
        <f>SUM(P516:Q516)</f>
        <v>0</v>
      </c>
      <c r="S516" s="382"/>
      <c r="T516" s="382"/>
      <c r="U516" s="372">
        <f>SUM(S516:T516)</f>
        <v>0</v>
      </c>
      <c r="V516" s="382"/>
      <c r="W516" s="382"/>
      <c r="X516" s="372">
        <f>SUM(V516:W516)</f>
        <v>0</v>
      </c>
      <c r="Y516" s="416"/>
      <c r="Z516" s="375">
        <f>SUM(O516,L516,I516,F516)+R516+U516+X516+Y516</f>
        <v>0</v>
      </c>
    </row>
    <row r="517" spans="1:26" ht="15.75" customHeight="1" outlineLevel="1">
      <c r="A517" s="409"/>
      <c r="B517" s="590"/>
      <c r="C517" s="691" t="s">
        <v>249</v>
      </c>
      <c r="D517" s="692"/>
      <c r="E517" s="693"/>
      <c r="F517" s="383">
        <f t="shared" ref="F517:Z517" si="74">F514+F515</f>
        <v>0</v>
      </c>
      <c r="G517" s="383">
        <f t="shared" si="74"/>
        <v>0</v>
      </c>
      <c r="H517" s="383">
        <f t="shared" si="74"/>
        <v>0</v>
      </c>
      <c r="I517" s="383">
        <f t="shared" si="74"/>
        <v>0</v>
      </c>
      <c r="J517" s="383">
        <f t="shared" si="74"/>
        <v>0</v>
      </c>
      <c r="K517" s="383">
        <f t="shared" si="74"/>
        <v>0</v>
      </c>
      <c r="L517" s="383">
        <f t="shared" si="74"/>
        <v>0</v>
      </c>
      <c r="M517" s="383">
        <f t="shared" si="74"/>
        <v>0</v>
      </c>
      <c r="N517" s="383">
        <f t="shared" si="74"/>
        <v>0</v>
      </c>
      <c r="O517" s="383">
        <f t="shared" si="74"/>
        <v>0</v>
      </c>
      <c r="P517" s="383">
        <f t="shared" si="74"/>
        <v>0</v>
      </c>
      <c r="Q517" s="386">
        <f t="shared" si="74"/>
        <v>0</v>
      </c>
      <c r="R517" s="383">
        <f t="shared" si="74"/>
        <v>0</v>
      </c>
      <c r="S517" s="383">
        <f t="shared" si="74"/>
        <v>0</v>
      </c>
      <c r="T517" s="383">
        <f t="shared" si="74"/>
        <v>0</v>
      </c>
      <c r="U517" s="383">
        <f t="shared" si="74"/>
        <v>0</v>
      </c>
      <c r="V517" s="383">
        <f t="shared" si="74"/>
        <v>0</v>
      </c>
      <c r="W517" s="383">
        <f t="shared" si="74"/>
        <v>0</v>
      </c>
      <c r="X517" s="383">
        <f t="shared" si="74"/>
        <v>0</v>
      </c>
      <c r="Y517" s="383">
        <f t="shared" si="74"/>
        <v>0</v>
      </c>
      <c r="Z517" s="375">
        <f t="shared" si="74"/>
        <v>0</v>
      </c>
    </row>
    <row r="518" spans="1:26" ht="15.75" customHeight="1" outlineLevel="1">
      <c r="A518" s="409"/>
      <c r="B518" s="590"/>
      <c r="C518" s="694" t="s">
        <v>250</v>
      </c>
      <c r="D518" s="695"/>
      <c r="E518" s="696"/>
      <c r="F518" s="416"/>
      <c r="G518" s="382"/>
      <c r="H518" s="382"/>
      <c r="I518" s="372">
        <f>SUM(G518:H518)</f>
        <v>0</v>
      </c>
      <c r="J518" s="382"/>
      <c r="K518" s="382"/>
      <c r="L518" s="372">
        <f>SUM(J518:K518)</f>
        <v>0</v>
      </c>
      <c r="M518" s="382"/>
      <c r="N518" s="382"/>
      <c r="O518" s="372">
        <f>SUM(M518:N518)</f>
        <v>0</v>
      </c>
      <c r="P518" s="382"/>
      <c r="Q518" s="385"/>
      <c r="R518" s="372">
        <f>SUM(P518:Q518)</f>
        <v>0</v>
      </c>
      <c r="S518" s="382"/>
      <c r="T518" s="382"/>
      <c r="U518" s="372">
        <f>SUM(S518:T518)</f>
        <v>0</v>
      </c>
      <c r="V518" s="382"/>
      <c r="W518" s="382"/>
      <c r="X518" s="372">
        <f>SUM(V518:W518)</f>
        <v>0</v>
      </c>
      <c r="Y518" s="416"/>
      <c r="Z518" s="375">
        <f>SUM(O518,L518,I518,F518)+R518+U518+X518+Y518</f>
        <v>0</v>
      </c>
    </row>
    <row r="519" spans="1:26" ht="15.75" customHeight="1" outlineLevel="1">
      <c r="A519" s="409"/>
      <c r="B519" s="590"/>
      <c r="C519" s="688" t="s">
        <v>251</v>
      </c>
      <c r="D519" s="689"/>
      <c r="E519" s="690"/>
      <c r="F519" s="416"/>
      <c r="G519" s="382"/>
      <c r="H519" s="382"/>
      <c r="I519" s="372">
        <f>SUM(G519:H519)</f>
        <v>0</v>
      </c>
      <c r="J519" s="382"/>
      <c r="K519" s="382"/>
      <c r="L519" s="372">
        <f>SUM(J519:K519)</f>
        <v>0</v>
      </c>
      <c r="M519" s="382"/>
      <c r="N519" s="382"/>
      <c r="O519" s="372">
        <f>SUM(M519:N519)</f>
        <v>0</v>
      </c>
      <c r="P519" s="382"/>
      <c r="Q519" s="385"/>
      <c r="R519" s="372">
        <f>SUM(P519:Q519)</f>
        <v>0</v>
      </c>
      <c r="S519" s="382"/>
      <c r="T519" s="382"/>
      <c r="U519" s="372">
        <f>SUM(S519:T519)</f>
        <v>0</v>
      </c>
      <c r="V519" s="382"/>
      <c r="W519" s="382"/>
      <c r="X519" s="372">
        <f>SUM(V519:W519)</f>
        <v>0</v>
      </c>
      <c r="Y519" s="416"/>
      <c r="Z519" s="375">
        <f>SUM(O519,L519,I519,F519)+R519+U519+X519+Y519</f>
        <v>0</v>
      </c>
    </row>
    <row r="520" spans="1:26" ht="15.75" customHeight="1" outlineLevel="1" thickBot="1">
      <c r="A520" s="409"/>
      <c r="B520" s="590"/>
      <c r="C520" s="697" t="s">
        <v>252</v>
      </c>
      <c r="D520" s="698"/>
      <c r="E520" s="699"/>
      <c r="F520" s="387">
        <f t="shared" ref="F520:Y520" si="75">F518</f>
        <v>0</v>
      </c>
      <c r="G520" s="387">
        <f t="shared" si="75"/>
        <v>0</v>
      </c>
      <c r="H520" s="387">
        <f t="shared" si="75"/>
        <v>0</v>
      </c>
      <c r="I520" s="387">
        <f t="shared" si="75"/>
        <v>0</v>
      </c>
      <c r="J520" s="387">
        <f t="shared" si="75"/>
        <v>0</v>
      </c>
      <c r="K520" s="387">
        <f t="shared" si="75"/>
        <v>0</v>
      </c>
      <c r="L520" s="387">
        <f t="shared" si="75"/>
        <v>0</v>
      </c>
      <c r="M520" s="387">
        <f t="shared" si="75"/>
        <v>0</v>
      </c>
      <c r="N520" s="387">
        <f t="shared" si="75"/>
        <v>0</v>
      </c>
      <c r="O520" s="387">
        <f t="shared" si="75"/>
        <v>0</v>
      </c>
      <c r="P520" s="387">
        <f t="shared" si="75"/>
        <v>0</v>
      </c>
      <c r="Q520" s="388">
        <f t="shared" si="75"/>
        <v>0</v>
      </c>
      <c r="R520" s="387">
        <f t="shared" si="75"/>
        <v>0</v>
      </c>
      <c r="S520" s="387">
        <f t="shared" si="75"/>
        <v>0</v>
      </c>
      <c r="T520" s="387">
        <f t="shared" si="75"/>
        <v>0</v>
      </c>
      <c r="U520" s="387">
        <f t="shared" si="75"/>
        <v>0</v>
      </c>
      <c r="V520" s="387">
        <f t="shared" si="75"/>
        <v>0</v>
      </c>
      <c r="W520" s="387">
        <f t="shared" si="75"/>
        <v>0</v>
      </c>
      <c r="X520" s="387">
        <f t="shared" si="75"/>
        <v>0</v>
      </c>
      <c r="Y520" s="387">
        <f t="shared" si="75"/>
        <v>0</v>
      </c>
      <c r="Z520" s="378">
        <f>SUM(O520,L520,I520,F520)+R520+U520+X520+Y520</f>
        <v>0</v>
      </c>
    </row>
    <row r="521" spans="1:26" ht="16.5" outlineLevel="1" thickBot="1">
      <c r="A521" s="409"/>
      <c r="B521" s="590"/>
      <c r="C521" s="670" t="s">
        <v>236</v>
      </c>
      <c r="D521" s="671"/>
      <c r="E521" s="700"/>
      <c r="F521" s="379">
        <f t="shared" ref="F521:Y521" si="76">F517+F520</f>
        <v>0</v>
      </c>
      <c r="G521" s="379">
        <f t="shared" si="76"/>
        <v>0</v>
      </c>
      <c r="H521" s="379">
        <f t="shared" si="76"/>
        <v>0</v>
      </c>
      <c r="I521" s="379">
        <f t="shared" si="76"/>
        <v>0</v>
      </c>
      <c r="J521" s="379">
        <f t="shared" si="76"/>
        <v>0</v>
      </c>
      <c r="K521" s="379">
        <f t="shared" si="76"/>
        <v>0</v>
      </c>
      <c r="L521" s="379">
        <f t="shared" si="76"/>
        <v>0</v>
      </c>
      <c r="M521" s="379">
        <f t="shared" si="76"/>
        <v>0</v>
      </c>
      <c r="N521" s="379">
        <f t="shared" si="76"/>
        <v>0</v>
      </c>
      <c r="O521" s="379">
        <f t="shared" si="76"/>
        <v>0</v>
      </c>
      <c r="P521" s="379">
        <f t="shared" si="76"/>
        <v>0</v>
      </c>
      <c r="Q521" s="389">
        <f t="shared" si="76"/>
        <v>0</v>
      </c>
      <c r="R521" s="379">
        <f t="shared" si="76"/>
        <v>0</v>
      </c>
      <c r="S521" s="379">
        <f t="shared" si="76"/>
        <v>0</v>
      </c>
      <c r="T521" s="379">
        <f t="shared" si="76"/>
        <v>0</v>
      </c>
      <c r="U521" s="379">
        <f t="shared" si="76"/>
        <v>0</v>
      </c>
      <c r="V521" s="379">
        <f t="shared" si="76"/>
        <v>0</v>
      </c>
      <c r="W521" s="379">
        <f t="shared" si="76"/>
        <v>0</v>
      </c>
      <c r="X521" s="379">
        <f t="shared" si="76"/>
        <v>0</v>
      </c>
      <c r="Y521" s="379">
        <f t="shared" si="76"/>
        <v>0</v>
      </c>
      <c r="Z521" s="322">
        <f>SUM(O521,L521,I521,F521)+R521+U521+X521+Y521</f>
        <v>0</v>
      </c>
    </row>
    <row r="522" spans="1:26" ht="15.75" customHeight="1" outlineLevel="1" thickBot="1">
      <c r="C522" s="22"/>
      <c r="D522" s="22"/>
      <c r="E522" s="22"/>
      <c r="F522" s="24"/>
      <c r="G522" s="23"/>
      <c r="H522" s="23"/>
      <c r="I522" s="27"/>
      <c r="J522" s="23"/>
      <c r="K522" s="23"/>
      <c r="L522" s="24"/>
      <c r="M522" s="23"/>
      <c r="N522" s="23"/>
    </row>
    <row r="523" spans="1:26" ht="21.6" customHeight="1" outlineLevel="1">
      <c r="A523" s="409"/>
      <c r="B523" s="40"/>
      <c r="C523" s="701" t="s">
        <v>253</v>
      </c>
      <c r="D523" s="702"/>
      <c r="E523" s="703"/>
      <c r="F523" s="665" t="s">
        <v>228</v>
      </c>
      <c r="G523" s="705" t="str">
        <f>G511</f>
        <v>Financial Year 2020/21 (£s)</v>
      </c>
      <c r="H523" s="706"/>
      <c r="I523" s="707"/>
      <c r="J523" s="705" t="str">
        <f>J511</f>
        <v>Financial Year 2021/22 (£s)</v>
      </c>
      <c r="K523" s="706"/>
      <c r="L523" s="707"/>
      <c r="M523" s="705" t="str">
        <f>M511</f>
        <v>Financial Year 2022/23 (£s)</v>
      </c>
      <c r="N523" s="706"/>
      <c r="O523" s="707"/>
      <c r="P523" s="705" t="str">
        <f>P511</f>
        <v>Financial Year 2023/24 (£s)</v>
      </c>
      <c r="Q523" s="706"/>
      <c r="R523" s="707"/>
      <c r="S523" s="705" t="str">
        <f>S511</f>
        <v>Financial Year 2024/25 (£s)</v>
      </c>
      <c r="T523" s="706"/>
      <c r="U523" s="708"/>
      <c r="V523" s="705" t="str">
        <f>V511</f>
        <v>Financial Year 2025/26 (£s)</v>
      </c>
      <c r="W523" s="706"/>
      <c r="X523" s="707"/>
      <c r="Y523" s="665" t="s">
        <v>245</v>
      </c>
      <c r="Z523" s="665" t="s">
        <v>236</v>
      </c>
    </row>
    <row r="524" spans="1:26" ht="22.5" customHeight="1" outlineLevel="1">
      <c r="A524" s="409"/>
      <c r="B524" s="40"/>
      <c r="C524" s="667" t="s">
        <v>254</v>
      </c>
      <c r="D524" s="667" t="s">
        <v>261</v>
      </c>
      <c r="E524" s="667" t="s">
        <v>256</v>
      </c>
      <c r="F524" s="666"/>
      <c r="G524" s="588" t="s">
        <v>237</v>
      </c>
      <c r="H524" s="205" t="s">
        <v>238</v>
      </c>
      <c r="I524" s="669" t="s">
        <v>239</v>
      </c>
      <c r="J524" s="588" t="s">
        <v>237</v>
      </c>
      <c r="K524" s="205" t="s">
        <v>238</v>
      </c>
      <c r="L524" s="669" t="s">
        <v>239</v>
      </c>
      <c r="M524" s="588" t="s">
        <v>237</v>
      </c>
      <c r="N524" s="205" t="s">
        <v>238</v>
      </c>
      <c r="O524" s="669" t="s">
        <v>239</v>
      </c>
      <c r="P524" s="588" t="s">
        <v>237</v>
      </c>
      <c r="Q524" s="205" t="s">
        <v>238</v>
      </c>
      <c r="R524" s="669" t="s">
        <v>239</v>
      </c>
      <c r="S524" s="588" t="s">
        <v>237</v>
      </c>
      <c r="T524" s="205" t="s">
        <v>238</v>
      </c>
      <c r="U524" s="669" t="s">
        <v>239</v>
      </c>
      <c r="V524" s="588" t="s">
        <v>237</v>
      </c>
      <c r="W524" s="205" t="s">
        <v>238</v>
      </c>
      <c r="X524" s="669" t="s">
        <v>239</v>
      </c>
      <c r="Y524" s="666"/>
      <c r="Z524" s="666"/>
    </row>
    <row r="525" spans="1:26" ht="22.5" customHeight="1" outlineLevel="1">
      <c r="A525" s="409"/>
      <c r="B525" s="40"/>
      <c r="C525" s="668"/>
      <c r="D525" s="668"/>
      <c r="E525" s="668"/>
      <c r="F525" s="704"/>
      <c r="G525" s="290" t="s">
        <v>240</v>
      </c>
      <c r="H525" s="290" t="s">
        <v>240</v>
      </c>
      <c r="I525" s="666"/>
      <c r="J525" s="290" t="s">
        <v>240</v>
      </c>
      <c r="K525" s="290" t="str">
        <f>IF(INDEX('Reference Data'!$G$5:$G$18,MATCH('Reference Data'!$C$4,'Reference Data'!$F$5:$F$21,0),1)&gt;=K$22,"Actual","Forecast")</f>
        <v>Actual</v>
      </c>
      <c r="L525" s="666"/>
      <c r="M525" s="290" t="str">
        <f>IF(INDEX('Reference Data'!$G$5:$G$18,MATCH('Reference Data'!$C$4,'Reference Data'!$F$5:$F$21,0),1)&gt;=M$22,"Actual","Forecast")</f>
        <v>Actual</v>
      </c>
      <c r="N525" s="290" t="str">
        <f>IF(INDEX('Reference Data'!$G$5:$G$18,MATCH('Reference Data'!$C$4,'Reference Data'!$F$5:$F$21,0),1)&gt;=N$22,"Actual","Forecast")</f>
        <v>Actual</v>
      </c>
      <c r="O525" s="666"/>
      <c r="P525" s="290" t="str">
        <f>IF(INDEX('Reference Data'!$G$5:$G$18,MATCH('Reference Data'!$C$4,'Reference Data'!$F$5:$F$21,0),1)&gt;=P$22,"Actual","Forecast")</f>
        <v>Actual</v>
      </c>
      <c r="Q525" s="290" t="str">
        <f>IF(INDEX('Reference Data'!$G$5:$G$18,MATCH('Reference Data'!$C$4,'Reference Data'!$F$5:$F$21,0),1)&gt;=Q$22,"Actual","Forecast")</f>
        <v>Actual</v>
      </c>
      <c r="R525" s="666"/>
      <c r="S525" s="290" t="str">
        <f>IF(INDEX('Reference Data'!$G$5:$G$18,MATCH('Reference Data'!$C$4,'Reference Data'!$F$5:$F$21,0),1)&gt;=S$22,"Actual","Forecast")</f>
        <v>Actual</v>
      </c>
      <c r="T525" s="290" t="str">
        <f>IF(INDEX('Reference Data'!$G$5:$G$18,MATCH('Reference Data'!$C$4,'Reference Data'!$F$5:$F$21,0),1)&gt;=T$22,"Actual","Forecast")</f>
        <v>Forecast</v>
      </c>
      <c r="U525" s="666"/>
      <c r="V525" s="290" t="str">
        <f>IF(INDEX('Reference Data'!$G$5:$G$18,MATCH('Reference Data'!$C$4,'Reference Data'!$F$5:$F$21,0),1)&gt;=V$22,"Actual","Forecast")</f>
        <v>Forecast</v>
      </c>
      <c r="W525" s="290" t="str">
        <f>IF(INDEX('Reference Data'!$G$5:$G$18,MATCH('Reference Data'!$C$4,'Reference Data'!$F$5:$F$21,0),1)&gt;=W$22,"Actual","Forecast")</f>
        <v>Forecast</v>
      </c>
      <c r="X525" s="666"/>
      <c r="Y525" s="666"/>
      <c r="Z525" s="666"/>
    </row>
    <row r="526" spans="1:26" ht="15.75" outlineLevel="1">
      <c r="A526" s="409"/>
      <c r="B526" s="40"/>
      <c r="C526" s="390"/>
      <c r="D526" s="390"/>
      <c r="E526" s="391"/>
      <c r="F526" s="398"/>
      <c r="G526" s="393"/>
      <c r="H526" s="393"/>
      <c r="I526" s="310">
        <f>SUM(G526:H526)</f>
        <v>0</v>
      </c>
      <c r="J526" s="393"/>
      <c r="K526" s="393"/>
      <c r="L526" s="310">
        <f>SUM(J526:K526)</f>
        <v>0</v>
      </c>
      <c r="M526" s="393"/>
      <c r="N526" s="393"/>
      <c r="O526" s="310">
        <f>SUM(M526:N526)</f>
        <v>0</v>
      </c>
      <c r="P526" s="393"/>
      <c r="Q526" s="396"/>
      <c r="R526" s="310">
        <f>SUM(P526:Q526)</f>
        <v>0</v>
      </c>
      <c r="S526" s="393"/>
      <c r="T526" s="393"/>
      <c r="U526" s="310">
        <f>SUM(S526:T526)</f>
        <v>0</v>
      </c>
      <c r="V526" s="393"/>
      <c r="W526" s="393"/>
      <c r="X526" s="310">
        <f>SUM(V526:W526)</f>
        <v>0</v>
      </c>
      <c r="Y526" s="398"/>
      <c r="Z526" s="411">
        <f>SUM(O526,L526,I526,F526,R526,U526,X526,Y526)</f>
        <v>0</v>
      </c>
    </row>
    <row r="527" spans="1:26" ht="15.75" outlineLevel="1">
      <c r="A527" s="409"/>
      <c r="B527" s="40"/>
      <c r="C527" s="311"/>
      <c r="D527" s="311"/>
      <c r="E527" s="392"/>
      <c r="F527" s="399"/>
      <c r="G527" s="394"/>
      <c r="H527" s="394"/>
      <c r="I527" s="395">
        <f>SUM(G527:H527)</f>
        <v>0</v>
      </c>
      <c r="J527" s="394"/>
      <c r="K527" s="394"/>
      <c r="L527" s="395">
        <f>SUM(J527:K527)</f>
        <v>0</v>
      </c>
      <c r="M527" s="394"/>
      <c r="N527" s="394"/>
      <c r="O527" s="395">
        <f>SUM(M527:N527)</f>
        <v>0</v>
      </c>
      <c r="P527" s="394"/>
      <c r="Q527" s="397"/>
      <c r="R527" s="395">
        <f>SUM(P527:Q527)</f>
        <v>0</v>
      </c>
      <c r="S527" s="394"/>
      <c r="T527" s="394"/>
      <c r="U527" s="395">
        <f>SUM(S527:T527)</f>
        <v>0</v>
      </c>
      <c r="V527" s="394"/>
      <c r="W527" s="394"/>
      <c r="X527" s="395">
        <f>SUM(V527:W527)</f>
        <v>0</v>
      </c>
      <c r="Y527" s="399"/>
      <c r="Z527" s="406">
        <f>SUM(O527,L527,I527,F527,R527,U527,X527,Y527)</f>
        <v>0</v>
      </c>
    </row>
    <row r="528" spans="1:26" ht="15.75" outlineLevel="1">
      <c r="A528" s="409"/>
      <c r="B528" s="40"/>
      <c r="C528" s="311"/>
      <c r="D528" s="311"/>
      <c r="E528" s="392"/>
      <c r="F528" s="399"/>
      <c r="G528" s="394"/>
      <c r="H528" s="394"/>
      <c r="I528" s="395">
        <f>SUM(G528:H528)</f>
        <v>0</v>
      </c>
      <c r="J528" s="394"/>
      <c r="K528" s="394"/>
      <c r="L528" s="395">
        <f>SUM(J528:K528)</f>
        <v>0</v>
      </c>
      <c r="M528" s="394"/>
      <c r="N528" s="394"/>
      <c r="O528" s="395">
        <f>SUM(M528:N528)</f>
        <v>0</v>
      </c>
      <c r="P528" s="394"/>
      <c r="Q528" s="397"/>
      <c r="R528" s="395">
        <f>SUM(P528:Q528)</f>
        <v>0</v>
      </c>
      <c r="S528" s="394"/>
      <c r="T528" s="394"/>
      <c r="U528" s="395">
        <f>SUM(S528:T528)</f>
        <v>0</v>
      </c>
      <c r="V528" s="394"/>
      <c r="W528" s="394"/>
      <c r="X528" s="395">
        <f>SUM(V528:W528)</f>
        <v>0</v>
      </c>
      <c r="Y528" s="399"/>
      <c r="Z528" s="406">
        <f>SUM(O528,L528,I528,F528,R528,U528,X528,Y528)</f>
        <v>0</v>
      </c>
    </row>
    <row r="529" spans="1:26" ht="15.75" outlineLevel="1">
      <c r="A529" s="409"/>
      <c r="B529" s="40"/>
      <c r="C529" s="311"/>
      <c r="D529" s="311"/>
      <c r="E529" s="392"/>
      <c r="F529" s="399"/>
      <c r="G529" s="394"/>
      <c r="H529" s="394"/>
      <c r="I529" s="395">
        <f>SUM(G529:H529)</f>
        <v>0</v>
      </c>
      <c r="J529" s="394"/>
      <c r="K529" s="394"/>
      <c r="L529" s="395">
        <f>SUM(J529:K529)</f>
        <v>0</v>
      </c>
      <c r="M529" s="394"/>
      <c r="N529" s="394"/>
      <c r="O529" s="395">
        <f>SUM(M529:N529)</f>
        <v>0</v>
      </c>
      <c r="P529" s="394"/>
      <c r="Q529" s="397"/>
      <c r="R529" s="395">
        <f>SUM(P529:Q529)</f>
        <v>0</v>
      </c>
      <c r="S529" s="394"/>
      <c r="T529" s="394"/>
      <c r="U529" s="395">
        <f>SUM(S529:T529)</f>
        <v>0</v>
      </c>
      <c r="V529" s="394"/>
      <c r="W529" s="394"/>
      <c r="X529" s="395">
        <f>SUM(V529:W529)</f>
        <v>0</v>
      </c>
      <c r="Y529" s="399"/>
      <c r="Z529" s="406">
        <f>SUM(O529,L529,I529,F529,R529,U529,X529,Y529)</f>
        <v>0</v>
      </c>
    </row>
    <row r="530" spans="1:26" ht="16.5" outlineLevel="1" thickBot="1">
      <c r="A530" s="409"/>
      <c r="B530" s="40"/>
      <c r="C530" s="400"/>
      <c r="D530" s="400"/>
      <c r="E530" s="401"/>
      <c r="F530" s="405"/>
      <c r="G530" s="402"/>
      <c r="H530" s="402"/>
      <c r="I530" s="403">
        <f>SUM(G530:H530)</f>
        <v>0</v>
      </c>
      <c r="J530" s="402"/>
      <c r="K530" s="402"/>
      <c r="L530" s="403">
        <f>SUM(J530:K530)</f>
        <v>0</v>
      </c>
      <c r="M530" s="402"/>
      <c r="N530" s="402"/>
      <c r="O530" s="403">
        <f>SUM(M530:N530)</f>
        <v>0</v>
      </c>
      <c r="P530" s="402"/>
      <c r="Q530" s="404"/>
      <c r="R530" s="403">
        <f>SUM(P530:Q530)</f>
        <v>0</v>
      </c>
      <c r="S530" s="402"/>
      <c r="T530" s="402"/>
      <c r="U530" s="403">
        <f>SUM(S530:T530)</f>
        <v>0</v>
      </c>
      <c r="V530" s="402"/>
      <c r="W530" s="402"/>
      <c r="X530" s="403">
        <f>SUM(V530:W530)</f>
        <v>0</v>
      </c>
      <c r="Y530" s="405"/>
      <c r="Z530" s="412">
        <f>SUM(O530,L530,I530,F530,R530,U530,X530,Y530)</f>
        <v>0</v>
      </c>
    </row>
    <row r="531" spans="1:26" ht="16.5" outlineLevel="1" thickBot="1">
      <c r="A531" s="409"/>
      <c r="B531" s="590"/>
      <c r="C531" s="670" t="s">
        <v>257</v>
      </c>
      <c r="D531" s="671"/>
      <c r="E531" s="672"/>
      <c r="F531" s="312">
        <f t="shared" ref="F531:Z531" si="77">SUM(F526:F530)</f>
        <v>0</v>
      </c>
      <c r="G531" s="312">
        <f t="shared" si="77"/>
        <v>0</v>
      </c>
      <c r="H531" s="312">
        <f t="shared" si="77"/>
        <v>0</v>
      </c>
      <c r="I531" s="312">
        <f t="shared" si="77"/>
        <v>0</v>
      </c>
      <c r="J531" s="312">
        <f t="shared" si="77"/>
        <v>0</v>
      </c>
      <c r="K531" s="312">
        <f t="shared" si="77"/>
        <v>0</v>
      </c>
      <c r="L531" s="312">
        <f t="shared" si="77"/>
        <v>0</v>
      </c>
      <c r="M531" s="312">
        <f t="shared" si="77"/>
        <v>0</v>
      </c>
      <c r="N531" s="312">
        <f t="shared" si="77"/>
        <v>0</v>
      </c>
      <c r="O531" s="312">
        <f t="shared" si="77"/>
        <v>0</v>
      </c>
      <c r="P531" s="312">
        <f t="shared" si="77"/>
        <v>0</v>
      </c>
      <c r="Q531" s="312">
        <f t="shared" si="77"/>
        <v>0</v>
      </c>
      <c r="R531" s="312">
        <f t="shared" si="77"/>
        <v>0</v>
      </c>
      <c r="S531" s="312">
        <f t="shared" si="77"/>
        <v>0</v>
      </c>
      <c r="T531" s="312">
        <f t="shared" si="77"/>
        <v>0</v>
      </c>
      <c r="U531" s="312">
        <f t="shared" si="77"/>
        <v>0</v>
      </c>
      <c r="V531" s="312">
        <f t="shared" si="77"/>
        <v>0</v>
      </c>
      <c r="W531" s="312">
        <f t="shared" si="77"/>
        <v>0</v>
      </c>
      <c r="X531" s="312">
        <f t="shared" si="77"/>
        <v>0</v>
      </c>
      <c r="Y531" s="312">
        <f t="shared" si="77"/>
        <v>0</v>
      </c>
      <c r="Z531" s="312">
        <f t="shared" si="77"/>
        <v>0</v>
      </c>
    </row>
    <row r="532" spans="1:26" ht="13.5" outlineLevel="1" thickBot="1"/>
    <row r="533" spans="1:26" ht="31.35" customHeight="1" outlineLevel="1">
      <c r="B533" s="87"/>
      <c r="C533" s="673" t="s">
        <v>258</v>
      </c>
      <c r="D533" s="674"/>
      <c r="E533" s="675"/>
      <c r="G533" s="224"/>
      <c r="H533" s="224"/>
      <c r="I533" s="224"/>
      <c r="J533" s="224"/>
      <c r="K533" s="224"/>
      <c r="L533" s="224"/>
    </row>
    <row r="534" spans="1:26" ht="86.25" customHeight="1" outlineLevel="1">
      <c r="B534" s="590"/>
      <c r="C534" s="676" t="s">
        <v>259</v>
      </c>
      <c r="D534" s="677"/>
      <c r="E534" s="678"/>
      <c r="G534" s="261"/>
      <c r="H534" s="261"/>
      <c r="I534" s="261"/>
      <c r="J534" s="261"/>
      <c r="K534" s="261"/>
      <c r="L534" s="261"/>
    </row>
    <row r="535" spans="1:26" ht="76.5" customHeight="1" outlineLevel="1" thickBot="1">
      <c r="B535" s="59"/>
      <c r="C535" s="679"/>
      <c r="D535" s="680"/>
      <c r="E535" s="681"/>
      <c r="G535" s="262"/>
      <c r="H535" s="262"/>
      <c r="I535" s="262"/>
      <c r="J535" s="262"/>
      <c r="K535" s="262"/>
      <c r="L535" s="262"/>
    </row>
    <row r="537" spans="1:26" customFormat="1" ht="85.35" customHeight="1">
      <c r="A537" s="409" t="s">
        <v>260</v>
      </c>
      <c r="B537" s="60"/>
      <c r="C537" s="715" t="str">
        <f>CONCATENATE("Project 19: ",'2 - Project Admin'!E45)</f>
        <v xml:space="preserve">Project 19: </v>
      </c>
      <c r="D537" s="716"/>
      <c r="E537" s="716"/>
      <c r="F537" s="716"/>
      <c r="G537" s="716"/>
      <c r="H537" s="716"/>
      <c r="I537" s="716"/>
      <c r="J537" s="716"/>
      <c r="K537" s="716"/>
      <c r="L537" s="716"/>
      <c r="M537" s="716"/>
      <c r="N537" s="716"/>
      <c r="O537" s="716"/>
      <c r="P537" s="716"/>
      <c r="Q537" s="716"/>
      <c r="R537" s="716"/>
      <c r="S537" s="716"/>
      <c r="T537" s="716"/>
      <c r="U537" s="716"/>
      <c r="V537" s="716"/>
      <c r="W537" s="716"/>
      <c r="X537" s="716"/>
      <c r="Y537" s="716"/>
      <c r="Z537" s="717"/>
    </row>
    <row r="538" spans="1:26" customFormat="1" ht="15" customHeight="1" thickBot="1">
      <c r="A538" s="19"/>
      <c r="B538" s="1"/>
      <c r="C538" s="6"/>
      <c r="D538" s="7"/>
      <c r="E538" s="8"/>
      <c r="F538" s="8"/>
      <c r="G538" s="8"/>
      <c r="S538" s="19"/>
    </row>
    <row r="539" spans="1:26" s="25" customFormat="1" ht="21" customHeight="1" outlineLevel="1">
      <c r="A539" s="409"/>
      <c r="B539" s="590"/>
      <c r="C539" s="709" t="s">
        <v>244</v>
      </c>
      <c r="D539" s="710"/>
      <c r="E539" s="711"/>
      <c r="F539" s="665" t="s">
        <v>228</v>
      </c>
      <c r="G539" s="705" t="s">
        <v>229</v>
      </c>
      <c r="H539" s="706"/>
      <c r="I539" s="707"/>
      <c r="J539" s="705" t="s">
        <v>230</v>
      </c>
      <c r="K539" s="706"/>
      <c r="L539" s="707"/>
      <c r="M539" s="705" t="s">
        <v>231</v>
      </c>
      <c r="N539" s="706"/>
      <c r="O539" s="707"/>
      <c r="P539" s="705" t="s">
        <v>232</v>
      </c>
      <c r="Q539" s="706"/>
      <c r="R539" s="707"/>
      <c r="S539" s="705" t="s">
        <v>233</v>
      </c>
      <c r="T539" s="706"/>
      <c r="U539" s="707"/>
      <c r="V539" s="705" t="s">
        <v>234</v>
      </c>
      <c r="W539" s="706"/>
      <c r="X539" s="707"/>
      <c r="Y539" s="665" t="s">
        <v>245</v>
      </c>
      <c r="Z539" s="665" t="s">
        <v>236</v>
      </c>
    </row>
    <row r="540" spans="1:26" s="25" customFormat="1" ht="22.5" customHeight="1" outlineLevel="1" thickBot="1">
      <c r="A540" s="409"/>
      <c r="B540" s="590"/>
      <c r="C540" s="712"/>
      <c r="D540" s="713"/>
      <c r="E540" s="714"/>
      <c r="F540" s="666"/>
      <c r="G540" s="588" t="s">
        <v>237</v>
      </c>
      <c r="H540" s="205" t="s">
        <v>238</v>
      </c>
      <c r="I540" s="669" t="s">
        <v>239</v>
      </c>
      <c r="J540" s="588" t="s">
        <v>237</v>
      </c>
      <c r="K540" s="205" t="s">
        <v>238</v>
      </c>
      <c r="L540" s="669" t="s">
        <v>239</v>
      </c>
      <c r="M540" s="588" t="s">
        <v>237</v>
      </c>
      <c r="N540" s="205" t="s">
        <v>238</v>
      </c>
      <c r="O540" s="669" t="s">
        <v>239</v>
      </c>
      <c r="P540" s="588" t="s">
        <v>237</v>
      </c>
      <c r="Q540" s="205" t="s">
        <v>238</v>
      </c>
      <c r="R540" s="669" t="s">
        <v>239</v>
      </c>
      <c r="S540" s="588" t="s">
        <v>237</v>
      </c>
      <c r="T540" s="205" t="s">
        <v>238</v>
      </c>
      <c r="U540" s="669" t="s">
        <v>239</v>
      </c>
      <c r="V540" s="588" t="s">
        <v>237</v>
      </c>
      <c r="W540" s="205" t="s">
        <v>238</v>
      </c>
      <c r="X540" s="669" t="s">
        <v>239</v>
      </c>
      <c r="Y540" s="666"/>
      <c r="Z540" s="666"/>
    </row>
    <row r="541" spans="1:26" s="25" customFormat="1" ht="20.25" customHeight="1" outlineLevel="1" thickBot="1">
      <c r="A541" s="409"/>
      <c r="B541" s="590"/>
      <c r="C541" s="712"/>
      <c r="D541" s="713"/>
      <c r="E541" s="714"/>
      <c r="F541" s="704"/>
      <c r="G541" s="290" t="s">
        <v>240</v>
      </c>
      <c r="H541" s="290" t="s">
        <v>240</v>
      </c>
      <c r="I541" s="666"/>
      <c r="J541" s="290" t="s">
        <v>240</v>
      </c>
      <c r="K541" s="290" t="str">
        <f>IF(INDEX('Reference Data'!$G$5:$G$18,MATCH('Reference Data'!$C$4,'Reference Data'!$F$5:$F$21,0),1)&gt;=K$22,"Actual","Forecast")</f>
        <v>Actual</v>
      </c>
      <c r="L541" s="666"/>
      <c r="M541" s="290" t="str">
        <f>IF(INDEX('Reference Data'!$G$5:$G$18,MATCH('Reference Data'!$C$4,'Reference Data'!$F$5:$F$21,0),1)&gt;=M$22,"Actual","Forecast")</f>
        <v>Actual</v>
      </c>
      <c r="N541" s="290" t="str">
        <f>IF(INDEX('Reference Data'!$G$5:$G$18,MATCH('Reference Data'!$C$4,'Reference Data'!$F$5:$F$21,0),1)&gt;=N$22,"Actual","Forecast")</f>
        <v>Actual</v>
      </c>
      <c r="O541" s="666"/>
      <c r="P541" s="290" t="str">
        <f>IF(INDEX('Reference Data'!$G$5:$G$18,MATCH('Reference Data'!$C$4,'Reference Data'!$F$5:$F$21,0),1)&gt;=P$22,"Actual","Forecast")</f>
        <v>Actual</v>
      </c>
      <c r="Q541" s="290" t="str">
        <f>IF(INDEX('Reference Data'!$G$5:$G$18,MATCH('Reference Data'!$C$4,'Reference Data'!$F$5:$F$21,0),1)&gt;=Q$22,"Actual","Forecast")</f>
        <v>Actual</v>
      </c>
      <c r="R541" s="666"/>
      <c r="S541" s="290" t="str">
        <f>IF(INDEX('Reference Data'!$G$5:$G$18,MATCH('Reference Data'!$C$4,'Reference Data'!$F$5:$F$21,0),1)&gt;=S$22,"Actual","Forecast")</f>
        <v>Actual</v>
      </c>
      <c r="T541" s="290" t="str">
        <f>IF(INDEX('Reference Data'!$G$5:$G$18,MATCH('Reference Data'!$C$4,'Reference Data'!$F$5:$F$21,0),1)&gt;=T$22,"Actual","Forecast")</f>
        <v>Forecast</v>
      </c>
      <c r="U541" s="666"/>
      <c r="V541" s="290" t="str">
        <f>IF(INDEX('Reference Data'!$G$5:$G$18,MATCH('Reference Data'!$C$4,'Reference Data'!$F$5:$F$21,0),1)&gt;=V$22,"Actual","Forecast")</f>
        <v>Forecast</v>
      </c>
      <c r="W541" s="290" t="str">
        <f>IF(INDEX('Reference Data'!$G$5:$G$18,MATCH('Reference Data'!$C$4,'Reference Data'!$F$5:$F$21,0),1)&gt;=W$22,"Actual","Forecast")</f>
        <v>Forecast</v>
      </c>
      <c r="X541" s="666"/>
      <c r="Y541" s="666"/>
      <c r="Z541" s="666"/>
    </row>
    <row r="542" spans="1:26" ht="14.85" customHeight="1" outlineLevel="1">
      <c r="A542" s="409"/>
      <c r="B542" s="77"/>
      <c r="C542" s="682" t="s">
        <v>246</v>
      </c>
      <c r="D542" s="683"/>
      <c r="E542" s="684"/>
      <c r="F542" s="415"/>
      <c r="G542" s="381"/>
      <c r="H542" s="381"/>
      <c r="I542" s="371">
        <f>SUM(G542:H542)</f>
        <v>0</v>
      </c>
      <c r="J542" s="381"/>
      <c r="K542" s="381"/>
      <c r="L542" s="371">
        <f>SUM(J542:K542)</f>
        <v>0</v>
      </c>
      <c r="M542" s="381"/>
      <c r="N542" s="381"/>
      <c r="O542" s="371">
        <f>SUM(M542:N542)</f>
        <v>0</v>
      </c>
      <c r="P542" s="381"/>
      <c r="Q542" s="384"/>
      <c r="R542" s="371">
        <f>SUM(P542:Q542)</f>
        <v>0</v>
      </c>
      <c r="S542" s="381"/>
      <c r="T542" s="381"/>
      <c r="U542" s="371">
        <f>SUM(S542:T542)</f>
        <v>0</v>
      </c>
      <c r="V542" s="381"/>
      <c r="W542" s="381"/>
      <c r="X542" s="371">
        <f>SUM(V542:W542)</f>
        <v>0</v>
      </c>
      <c r="Y542" s="415"/>
      <c r="Z542" s="410">
        <f>SUM(O542,L542,I542,F542)+R542+U542+X542+Y542</f>
        <v>0</v>
      </c>
    </row>
    <row r="543" spans="1:26" ht="15.75" customHeight="1" outlineLevel="1">
      <c r="A543" s="409"/>
      <c r="B543" s="77"/>
      <c r="C543" s="685" t="s">
        <v>247</v>
      </c>
      <c r="D543" s="686"/>
      <c r="E543" s="687"/>
      <c r="F543" s="416"/>
      <c r="G543" s="382"/>
      <c r="H543" s="382"/>
      <c r="I543" s="372">
        <f>SUM(G543:H543)</f>
        <v>0</v>
      </c>
      <c r="J543" s="382"/>
      <c r="K543" s="382"/>
      <c r="L543" s="372">
        <f>SUM(J543:K543)</f>
        <v>0</v>
      </c>
      <c r="M543" s="382"/>
      <c r="N543" s="382"/>
      <c r="O543" s="372">
        <f>SUM(M543:N543)</f>
        <v>0</v>
      </c>
      <c r="P543" s="382"/>
      <c r="Q543" s="385"/>
      <c r="R543" s="372">
        <f>SUM(P543:Q543)</f>
        <v>0</v>
      </c>
      <c r="S543" s="382"/>
      <c r="T543" s="382"/>
      <c r="U543" s="372">
        <f>SUM(S543:T543)</f>
        <v>0</v>
      </c>
      <c r="V543" s="382"/>
      <c r="W543" s="382"/>
      <c r="X543" s="372">
        <f>SUM(V543:W543)</f>
        <v>0</v>
      </c>
      <c r="Y543" s="416"/>
      <c r="Z543" s="375">
        <f>SUM(O543,L543,I543,F543)+R543+U543+X543+Y543</f>
        <v>0</v>
      </c>
    </row>
    <row r="544" spans="1:26" ht="15.75" customHeight="1" outlineLevel="1">
      <c r="A544" s="409"/>
      <c r="B544" s="590"/>
      <c r="C544" s="688" t="s">
        <v>248</v>
      </c>
      <c r="D544" s="689"/>
      <c r="E544" s="690"/>
      <c r="F544" s="416"/>
      <c r="G544" s="382"/>
      <c r="H544" s="382"/>
      <c r="I544" s="372">
        <f>SUM(G544:H544)</f>
        <v>0</v>
      </c>
      <c r="J544" s="382"/>
      <c r="K544" s="382"/>
      <c r="L544" s="372">
        <f>SUM(J544:K544)</f>
        <v>0</v>
      </c>
      <c r="M544" s="382"/>
      <c r="N544" s="382"/>
      <c r="O544" s="372">
        <f>SUM(M544:N544)</f>
        <v>0</v>
      </c>
      <c r="P544" s="382"/>
      <c r="Q544" s="385"/>
      <c r="R544" s="372">
        <f>SUM(P544:Q544)</f>
        <v>0</v>
      </c>
      <c r="S544" s="382"/>
      <c r="T544" s="382"/>
      <c r="U544" s="372">
        <f>SUM(S544:T544)</f>
        <v>0</v>
      </c>
      <c r="V544" s="382"/>
      <c r="W544" s="382"/>
      <c r="X544" s="372">
        <f>SUM(V544:W544)</f>
        <v>0</v>
      </c>
      <c r="Y544" s="416"/>
      <c r="Z544" s="375">
        <f>SUM(O544,L544,I544,F544)+R544+U544+X544+Y544</f>
        <v>0</v>
      </c>
    </row>
    <row r="545" spans="1:26" ht="15.75" customHeight="1" outlineLevel="1">
      <c r="A545" s="409"/>
      <c r="B545" s="590"/>
      <c r="C545" s="691" t="s">
        <v>249</v>
      </c>
      <c r="D545" s="692"/>
      <c r="E545" s="693"/>
      <c r="F545" s="383">
        <f t="shared" ref="F545:Z545" si="78">F542+F543</f>
        <v>0</v>
      </c>
      <c r="G545" s="383">
        <f t="shared" si="78"/>
        <v>0</v>
      </c>
      <c r="H545" s="383">
        <f t="shared" si="78"/>
        <v>0</v>
      </c>
      <c r="I545" s="383">
        <f t="shared" si="78"/>
        <v>0</v>
      </c>
      <c r="J545" s="383">
        <f t="shared" si="78"/>
        <v>0</v>
      </c>
      <c r="K545" s="383">
        <f t="shared" si="78"/>
        <v>0</v>
      </c>
      <c r="L545" s="383">
        <f t="shared" si="78"/>
        <v>0</v>
      </c>
      <c r="M545" s="383">
        <f t="shared" si="78"/>
        <v>0</v>
      </c>
      <c r="N545" s="383">
        <f t="shared" si="78"/>
        <v>0</v>
      </c>
      <c r="O545" s="383">
        <f t="shared" si="78"/>
        <v>0</v>
      </c>
      <c r="P545" s="383">
        <f t="shared" si="78"/>
        <v>0</v>
      </c>
      <c r="Q545" s="386">
        <f t="shared" si="78"/>
        <v>0</v>
      </c>
      <c r="R545" s="383">
        <f t="shared" si="78"/>
        <v>0</v>
      </c>
      <c r="S545" s="383">
        <f t="shared" si="78"/>
        <v>0</v>
      </c>
      <c r="T545" s="383">
        <f t="shared" si="78"/>
        <v>0</v>
      </c>
      <c r="U545" s="383">
        <f t="shared" si="78"/>
        <v>0</v>
      </c>
      <c r="V545" s="383">
        <f t="shared" si="78"/>
        <v>0</v>
      </c>
      <c r="W545" s="383">
        <f t="shared" si="78"/>
        <v>0</v>
      </c>
      <c r="X545" s="383">
        <f t="shared" si="78"/>
        <v>0</v>
      </c>
      <c r="Y545" s="383">
        <f t="shared" si="78"/>
        <v>0</v>
      </c>
      <c r="Z545" s="375">
        <f t="shared" si="78"/>
        <v>0</v>
      </c>
    </row>
    <row r="546" spans="1:26" ht="15.75" customHeight="1" outlineLevel="1">
      <c r="A546" s="409"/>
      <c r="B546" s="590"/>
      <c r="C546" s="694" t="s">
        <v>250</v>
      </c>
      <c r="D546" s="695"/>
      <c r="E546" s="696"/>
      <c r="F546" s="416"/>
      <c r="G546" s="382"/>
      <c r="H546" s="382"/>
      <c r="I546" s="372">
        <f>SUM(G546:H546)</f>
        <v>0</v>
      </c>
      <c r="J546" s="382"/>
      <c r="K546" s="382"/>
      <c r="L546" s="372">
        <f>SUM(J546:K546)</f>
        <v>0</v>
      </c>
      <c r="M546" s="382"/>
      <c r="N546" s="382"/>
      <c r="O546" s="372">
        <f>SUM(M546:N546)</f>
        <v>0</v>
      </c>
      <c r="P546" s="382"/>
      <c r="Q546" s="385"/>
      <c r="R546" s="372">
        <f>SUM(P546:Q546)</f>
        <v>0</v>
      </c>
      <c r="S546" s="382"/>
      <c r="T546" s="382"/>
      <c r="U546" s="372">
        <f>SUM(S546:T546)</f>
        <v>0</v>
      </c>
      <c r="V546" s="382"/>
      <c r="W546" s="382"/>
      <c r="X546" s="372">
        <f>SUM(V546:W546)</f>
        <v>0</v>
      </c>
      <c r="Y546" s="416"/>
      <c r="Z546" s="375">
        <f>SUM(O546,L546,I546,F546)+R546+U546+X546+Y546</f>
        <v>0</v>
      </c>
    </row>
    <row r="547" spans="1:26" ht="15.75" customHeight="1" outlineLevel="1">
      <c r="A547" s="409"/>
      <c r="B547" s="590"/>
      <c r="C547" s="688" t="s">
        <v>251</v>
      </c>
      <c r="D547" s="689"/>
      <c r="E547" s="690"/>
      <c r="F547" s="416"/>
      <c r="G547" s="382"/>
      <c r="H547" s="382"/>
      <c r="I547" s="372">
        <f>SUM(G547:H547)</f>
        <v>0</v>
      </c>
      <c r="J547" s="382"/>
      <c r="K547" s="382"/>
      <c r="L547" s="372">
        <f>SUM(J547:K547)</f>
        <v>0</v>
      </c>
      <c r="M547" s="382"/>
      <c r="N547" s="382"/>
      <c r="O547" s="372">
        <f>SUM(M547:N547)</f>
        <v>0</v>
      </c>
      <c r="P547" s="382"/>
      <c r="Q547" s="385"/>
      <c r="R547" s="372">
        <f>SUM(P547:Q547)</f>
        <v>0</v>
      </c>
      <c r="S547" s="382"/>
      <c r="T547" s="382"/>
      <c r="U547" s="372">
        <f>SUM(S547:T547)</f>
        <v>0</v>
      </c>
      <c r="V547" s="382"/>
      <c r="W547" s="382"/>
      <c r="X547" s="372">
        <f>SUM(V547:W547)</f>
        <v>0</v>
      </c>
      <c r="Y547" s="416"/>
      <c r="Z547" s="375">
        <f>SUM(O547,L547,I547,F547)+R547+U547+X547+Y547</f>
        <v>0</v>
      </c>
    </row>
    <row r="548" spans="1:26" ht="15.75" customHeight="1" outlineLevel="1" thickBot="1">
      <c r="A548" s="409"/>
      <c r="B548" s="590"/>
      <c r="C548" s="697" t="s">
        <v>252</v>
      </c>
      <c r="D548" s="698"/>
      <c r="E548" s="699"/>
      <c r="F548" s="387">
        <f t="shared" ref="F548:Y548" si="79">F546</f>
        <v>0</v>
      </c>
      <c r="G548" s="387">
        <f t="shared" si="79"/>
        <v>0</v>
      </c>
      <c r="H548" s="387">
        <f t="shared" si="79"/>
        <v>0</v>
      </c>
      <c r="I548" s="387">
        <f t="shared" si="79"/>
        <v>0</v>
      </c>
      <c r="J548" s="387">
        <f t="shared" si="79"/>
        <v>0</v>
      </c>
      <c r="K548" s="387">
        <f t="shared" si="79"/>
        <v>0</v>
      </c>
      <c r="L548" s="387">
        <f t="shared" si="79"/>
        <v>0</v>
      </c>
      <c r="M548" s="387">
        <f t="shared" si="79"/>
        <v>0</v>
      </c>
      <c r="N548" s="387">
        <f t="shared" si="79"/>
        <v>0</v>
      </c>
      <c r="O548" s="387">
        <f t="shared" si="79"/>
        <v>0</v>
      </c>
      <c r="P548" s="387">
        <f t="shared" si="79"/>
        <v>0</v>
      </c>
      <c r="Q548" s="388">
        <f t="shared" si="79"/>
        <v>0</v>
      </c>
      <c r="R548" s="387">
        <f t="shared" si="79"/>
        <v>0</v>
      </c>
      <c r="S548" s="387">
        <f t="shared" si="79"/>
        <v>0</v>
      </c>
      <c r="T548" s="387">
        <f t="shared" si="79"/>
        <v>0</v>
      </c>
      <c r="U548" s="387">
        <f t="shared" si="79"/>
        <v>0</v>
      </c>
      <c r="V548" s="387">
        <f t="shared" si="79"/>
        <v>0</v>
      </c>
      <c r="W548" s="387">
        <f t="shared" si="79"/>
        <v>0</v>
      </c>
      <c r="X548" s="387">
        <f t="shared" si="79"/>
        <v>0</v>
      </c>
      <c r="Y548" s="387">
        <f t="shared" si="79"/>
        <v>0</v>
      </c>
      <c r="Z548" s="378">
        <f>SUM(O548,L548,I548,F548)+R548+U548+X548+Y548</f>
        <v>0</v>
      </c>
    </row>
    <row r="549" spans="1:26" ht="16.5" outlineLevel="1" thickBot="1">
      <c r="A549" s="409"/>
      <c r="B549" s="590"/>
      <c r="C549" s="670" t="s">
        <v>236</v>
      </c>
      <c r="D549" s="671"/>
      <c r="E549" s="700"/>
      <c r="F549" s="379">
        <f t="shared" ref="F549:Y549" si="80">F545+F548</f>
        <v>0</v>
      </c>
      <c r="G549" s="379">
        <f t="shared" si="80"/>
        <v>0</v>
      </c>
      <c r="H549" s="379">
        <f t="shared" si="80"/>
        <v>0</v>
      </c>
      <c r="I549" s="379">
        <f t="shared" si="80"/>
        <v>0</v>
      </c>
      <c r="J549" s="379">
        <f t="shared" si="80"/>
        <v>0</v>
      </c>
      <c r="K549" s="379">
        <f t="shared" si="80"/>
        <v>0</v>
      </c>
      <c r="L549" s="379">
        <f t="shared" si="80"/>
        <v>0</v>
      </c>
      <c r="M549" s="379">
        <f t="shared" si="80"/>
        <v>0</v>
      </c>
      <c r="N549" s="379">
        <f t="shared" si="80"/>
        <v>0</v>
      </c>
      <c r="O549" s="379">
        <f t="shared" si="80"/>
        <v>0</v>
      </c>
      <c r="P549" s="379">
        <f t="shared" si="80"/>
        <v>0</v>
      </c>
      <c r="Q549" s="389">
        <f t="shared" si="80"/>
        <v>0</v>
      </c>
      <c r="R549" s="379">
        <f t="shared" si="80"/>
        <v>0</v>
      </c>
      <c r="S549" s="379">
        <f t="shared" si="80"/>
        <v>0</v>
      </c>
      <c r="T549" s="379">
        <f t="shared" si="80"/>
        <v>0</v>
      </c>
      <c r="U549" s="379">
        <f t="shared" si="80"/>
        <v>0</v>
      </c>
      <c r="V549" s="379">
        <f t="shared" si="80"/>
        <v>0</v>
      </c>
      <c r="W549" s="379">
        <f t="shared" si="80"/>
        <v>0</v>
      </c>
      <c r="X549" s="379">
        <f t="shared" si="80"/>
        <v>0</v>
      </c>
      <c r="Y549" s="379">
        <f t="shared" si="80"/>
        <v>0</v>
      </c>
      <c r="Z549" s="322">
        <f>SUM(O549,L549,I549,F549)+R549+U549+X549+Y549</f>
        <v>0</v>
      </c>
    </row>
    <row r="550" spans="1:26" ht="15.75" customHeight="1" outlineLevel="1" thickBot="1">
      <c r="C550" s="22"/>
      <c r="D550" s="22"/>
      <c r="E550" s="22"/>
      <c r="F550" s="24"/>
      <c r="G550" s="23"/>
      <c r="H550" s="23"/>
      <c r="I550" s="27"/>
      <c r="J550" s="23"/>
      <c r="K550" s="23"/>
      <c r="L550" s="24"/>
      <c r="M550" s="23"/>
      <c r="N550" s="23"/>
    </row>
    <row r="551" spans="1:26" ht="21.6" customHeight="1" outlineLevel="1">
      <c r="A551" s="409"/>
      <c r="B551" s="40"/>
      <c r="C551" s="701" t="s">
        <v>253</v>
      </c>
      <c r="D551" s="702"/>
      <c r="E551" s="703"/>
      <c r="F551" s="665" t="s">
        <v>228</v>
      </c>
      <c r="G551" s="705" t="str">
        <f>G539</f>
        <v>Financial Year 2020/21 (£s)</v>
      </c>
      <c r="H551" s="706"/>
      <c r="I551" s="707"/>
      <c r="J551" s="705" t="str">
        <f>J539</f>
        <v>Financial Year 2021/22 (£s)</v>
      </c>
      <c r="K551" s="706"/>
      <c r="L551" s="707"/>
      <c r="M551" s="705" t="str">
        <f>M539</f>
        <v>Financial Year 2022/23 (£s)</v>
      </c>
      <c r="N551" s="706"/>
      <c r="O551" s="707"/>
      <c r="P551" s="705" t="str">
        <f>P539</f>
        <v>Financial Year 2023/24 (£s)</v>
      </c>
      <c r="Q551" s="706"/>
      <c r="R551" s="707"/>
      <c r="S551" s="705" t="str">
        <f>S539</f>
        <v>Financial Year 2024/25 (£s)</v>
      </c>
      <c r="T551" s="706"/>
      <c r="U551" s="708"/>
      <c r="V551" s="705" t="str">
        <f>V539</f>
        <v>Financial Year 2025/26 (£s)</v>
      </c>
      <c r="W551" s="706"/>
      <c r="X551" s="707"/>
      <c r="Y551" s="665" t="s">
        <v>245</v>
      </c>
      <c r="Z551" s="665" t="s">
        <v>236</v>
      </c>
    </row>
    <row r="552" spans="1:26" ht="22.5" customHeight="1" outlineLevel="1">
      <c r="A552" s="409"/>
      <c r="B552" s="40"/>
      <c r="C552" s="667" t="s">
        <v>254</v>
      </c>
      <c r="D552" s="667" t="s">
        <v>261</v>
      </c>
      <c r="E552" s="667" t="s">
        <v>256</v>
      </c>
      <c r="F552" s="666"/>
      <c r="G552" s="588" t="s">
        <v>237</v>
      </c>
      <c r="H552" s="205" t="s">
        <v>238</v>
      </c>
      <c r="I552" s="669" t="s">
        <v>239</v>
      </c>
      <c r="J552" s="588" t="s">
        <v>237</v>
      </c>
      <c r="K552" s="205" t="s">
        <v>238</v>
      </c>
      <c r="L552" s="669" t="s">
        <v>239</v>
      </c>
      <c r="M552" s="588" t="s">
        <v>237</v>
      </c>
      <c r="N552" s="205" t="s">
        <v>238</v>
      </c>
      <c r="O552" s="669" t="s">
        <v>239</v>
      </c>
      <c r="P552" s="588" t="s">
        <v>237</v>
      </c>
      <c r="Q552" s="205" t="s">
        <v>238</v>
      </c>
      <c r="R552" s="669" t="s">
        <v>239</v>
      </c>
      <c r="S552" s="588" t="s">
        <v>237</v>
      </c>
      <c r="T552" s="205" t="s">
        <v>238</v>
      </c>
      <c r="U552" s="669" t="s">
        <v>239</v>
      </c>
      <c r="V552" s="588" t="s">
        <v>237</v>
      </c>
      <c r="W552" s="205" t="s">
        <v>238</v>
      </c>
      <c r="X552" s="669" t="s">
        <v>239</v>
      </c>
      <c r="Y552" s="666"/>
      <c r="Z552" s="666"/>
    </row>
    <row r="553" spans="1:26" ht="22.5" customHeight="1" outlineLevel="1">
      <c r="A553" s="409"/>
      <c r="B553" s="40"/>
      <c r="C553" s="668"/>
      <c r="D553" s="668"/>
      <c r="E553" s="668"/>
      <c r="F553" s="704"/>
      <c r="G553" s="290" t="s">
        <v>240</v>
      </c>
      <c r="H553" s="290" t="s">
        <v>240</v>
      </c>
      <c r="I553" s="666"/>
      <c r="J553" s="290" t="s">
        <v>240</v>
      </c>
      <c r="K553" s="290" t="str">
        <f>IF(INDEX('Reference Data'!$G$5:$G$18,MATCH('Reference Data'!$C$4,'Reference Data'!$F$5:$F$21,0),1)&gt;=K$22,"Actual","Forecast")</f>
        <v>Actual</v>
      </c>
      <c r="L553" s="666"/>
      <c r="M553" s="290" t="str">
        <f>IF(INDEX('Reference Data'!$G$5:$G$18,MATCH('Reference Data'!$C$4,'Reference Data'!$F$5:$F$21,0),1)&gt;=M$22,"Actual","Forecast")</f>
        <v>Actual</v>
      </c>
      <c r="N553" s="290" t="str">
        <f>IF(INDEX('Reference Data'!$G$5:$G$18,MATCH('Reference Data'!$C$4,'Reference Data'!$F$5:$F$21,0),1)&gt;=N$22,"Actual","Forecast")</f>
        <v>Actual</v>
      </c>
      <c r="O553" s="666"/>
      <c r="P553" s="290" t="str">
        <f>IF(INDEX('Reference Data'!$G$5:$G$18,MATCH('Reference Data'!$C$4,'Reference Data'!$F$5:$F$21,0),1)&gt;=P$22,"Actual","Forecast")</f>
        <v>Actual</v>
      </c>
      <c r="Q553" s="290" t="str">
        <f>IF(INDEX('Reference Data'!$G$5:$G$18,MATCH('Reference Data'!$C$4,'Reference Data'!$F$5:$F$21,0),1)&gt;=Q$22,"Actual","Forecast")</f>
        <v>Actual</v>
      </c>
      <c r="R553" s="666"/>
      <c r="S553" s="290" t="str">
        <f>IF(INDEX('Reference Data'!$G$5:$G$18,MATCH('Reference Data'!$C$4,'Reference Data'!$F$5:$F$21,0),1)&gt;=S$22,"Actual","Forecast")</f>
        <v>Actual</v>
      </c>
      <c r="T553" s="290" t="str">
        <f>IF(INDEX('Reference Data'!$G$5:$G$18,MATCH('Reference Data'!$C$4,'Reference Data'!$F$5:$F$21,0),1)&gt;=T$22,"Actual","Forecast")</f>
        <v>Forecast</v>
      </c>
      <c r="U553" s="666"/>
      <c r="V553" s="290" t="str">
        <f>IF(INDEX('Reference Data'!$G$5:$G$18,MATCH('Reference Data'!$C$4,'Reference Data'!$F$5:$F$21,0),1)&gt;=V$22,"Actual","Forecast")</f>
        <v>Forecast</v>
      </c>
      <c r="W553" s="290" t="str">
        <f>IF(INDEX('Reference Data'!$G$5:$G$18,MATCH('Reference Data'!$C$4,'Reference Data'!$F$5:$F$21,0),1)&gt;=W$22,"Actual","Forecast")</f>
        <v>Forecast</v>
      </c>
      <c r="X553" s="666"/>
      <c r="Y553" s="666"/>
      <c r="Z553" s="666"/>
    </row>
    <row r="554" spans="1:26" ht="15.75" outlineLevel="1">
      <c r="A554" s="409"/>
      <c r="B554" s="40"/>
      <c r="C554" s="390"/>
      <c r="D554" s="390"/>
      <c r="E554" s="391"/>
      <c r="F554" s="398"/>
      <c r="G554" s="393"/>
      <c r="H554" s="393"/>
      <c r="I554" s="310">
        <f>SUM(G554:H554)</f>
        <v>0</v>
      </c>
      <c r="J554" s="393"/>
      <c r="K554" s="393"/>
      <c r="L554" s="310">
        <f>SUM(J554:K554)</f>
        <v>0</v>
      </c>
      <c r="M554" s="393"/>
      <c r="N554" s="393"/>
      <c r="O554" s="310">
        <f>SUM(M554:N554)</f>
        <v>0</v>
      </c>
      <c r="P554" s="393"/>
      <c r="Q554" s="396"/>
      <c r="R554" s="310">
        <f>SUM(P554:Q554)</f>
        <v>0</v>
      </c>
      <c r="S554" s="393"/>
      <c r="T554" s="393"/>
      <c r="U554" s="310">
        <f>SUM(S554:T554)</f>
        <v>0</v>
      </c>
      <c r="V554" s="393"/>
      <c r="W554" s="393"/>
      <c r="X554" s="310">
        <f>SUM(V554:W554)</f>
        <v>0</v>
      </c>
      <c r="Y554" s="398"/>
      <c r="Z554" s="411">
        <f>SUM(O554,L554,I554,F554,R554,U554,X554,Y554)</f>
        <v>0</v>
      </c>
    </row>
    <row r="555" spans="1:26" ht="15.75" outlineLevel="1">
      <c r="A555" s="409"/>
      <c r="B555" s="40"/>
      <c r="C555" s="311"/>
      <c r="D555" s="311"/>
      <c r="E555" s="392"/>
      <c r="F555" s="399"/>
      <c r="G555" s="394"/>
      <c r="H555" s="394"/>
      <c r="I555" s="395">
        <f>SUM(G555:H555)</f>
        <v>0</v>
      </c>
      <c r="J555" s="394"/>
      <c r="K555" s="394"/>
      <c r="L555" s="395">
        <f>SUM(J555:K555)</f>
        <v>0</v>
      </c>
      <c r="M555" s="394"/>
      <c r="N555" s="394"/>
      <c r="O555" s="395">
        <f>SUM(M555:N555)</f>
        <v>0</v>
      </c>
      <c r="P555" s="394"/>
      <c r="Q555" s="397"/>
      <c r="R555" s="395">
        <f>SUM(P555:Q555)</f>
        <v>0</v>
      </c>
      <c r="S555" s="394"/>
      <c r="T555" s="394"/>
      <c r="U555" s="395">
        <f>SUM(S555:T555)</f>
        <v>0</v>
      </c>
      <c r="V555" s="394"/>
      <c r="W555" s="394"/>
      <c r="X555" s="395">
        <f>SUM(V555:W555)</f>
        <v>0</v>
      </c>
      <c r="Y555" s="399"/>
      <c r="Z555" s="406">
        <f>SUM(O555,L555,I555,F555,R555,U555,X555,Y555)</f>
        <v>0</v>
      </c>
    </row>
    <row r="556" spans="1:26" ht="15.75" outlineLevel="1">
      <c r="A556" s="409"/>
      <c r="B556" s="40"/>
      <c r="C556" s="311"/>
      <c r="D556" s="311"/>
      <c r="E556" s="392"/>
      <c r="F556" s="399"/>
      <c r="G556" s="394"/>
      <c r="H556" s="394"/>
      <c r="I556" s="395">
        <f>SUM(G556:H556)</f>
        <v>0</v>
      </c>
      <c r="J556" s="394"/>
      <c r="K556" s="394"/>
      <c r="L556" s="395">
        <f>SUM(J556:K556)</f>
        <v>0</v>
      </c>
      <c r="M556" s="394"/>
      <c r="N556" s="394"/>
      <c r="O556" s="395">
        <f>SUM(M556:N556)</f>
        <v>0</v>
      </c>
      <c r="P556" s="394"/>
      <c r="Q556" s="397"/>
      <c r="R556" s="395">
        <f>SUM(P556:Q556)</f>
        <v>0</v>
      </c>
      <c r="S556" s="394"/>
      <c r="T556" s="394"/>
      <c r="U556" s="395">
        <f>SUM(S556:T556)</f>
        <v>0</v>
      </c>
      <c r="V556" s="394"/>
      <c r="W556" s="394"/>
      <c r="X556" s="395">
        <f>SUM(V556:W556)</f>
        <v>0</v>
      </c>
      <c r="Y556" s="399"/>
      <c r="Z556" s="406">
        <f>SUM(O556,L556,I556,F556,R556,U556,X556,Y556)</f>
        <v>0</v>
      </c>
    </row>
    <row r="557" spans="1:26" ht="15.75" outlineLevel="1">
      <c r="A557" s="409"/>
      <c r="B557" s="40"/>
      <c r="C557" s="311"/>
      <c r="D557" s="311"/>
      <c r="E557" s="392"/>
      <c r="F557" s="399"/>
      <c r="G557" s="394"/>
      <c r="H557" s="394"/>
      <c r="I557" s="395">
        <f>SUM(G557:H557)</f>
        <v>0</v>
      </c>
      <c r="J557" s="394"/>
      <c r="K557" s="394"/>
      <c r="L557" s="395">
        <f>SUM(J557:K557)</f>
        <v>0</v>
      </c>
      <c r="M557" s="394"/>
      <c r="N557" s="394"/>
      <c r="O557" s="395">
        <f>SUM(M557:N557)</f>
        <v>0</v>
      </c>
      <c r="P557" s="394"/>
      <c r="Q557" s="397"/>
      <c r="R557" s="395">
        <f>SUM(P557:Q557)</f>
        <v>0</v>
      </c>
      <c r="S557" s="394"/>
      <c r="T557" s="394"/>
      <c r="U557" s="395">
        <f>SUM(S557:T557)</f>
        <v>0</v>
      </c>
      <c r="V557" s="394"/>
      <c r="W557" s="394"/>
      <c r="X557" s="395">
        <f>SUM(V557:W557)</f>
        <v>0</v>
      </c>
      <c r="Y557" s="399"/>
      <c r="Z557" s="406">
        <f>SUM(O557,L557,I557,F557,R557,U557,X557,Y557)</f>
        <v>0</v>
      </c>
    </row>
    <row r="558" spans="1:26" ht="16.5" outlineLevel="1" thickBot="1">
      <c r="A558" s="409"/>
      <c r="B558" s="40"/>
      <c r="C558" s="400"/>
      <c r="D558" s="400"/>
      <c r="E558" s="401"/>
      <c r="F558" s="405"/>
      <c r="G558" s="402"/>
      <c r="H558" s="402"/>
      <c r="I558" s="403">
        <f>SUM(G558:H558)</f>
        <v>0</v>
      </c>
      <c r="J558" s="402"/>
      <c r="K558" s="402"/>
      <c r="L558" s="403">
        <f>SUM(J558:K558)</f>
        <v>0</v>
      </c>
      <c r="M558" s="402"/>
      <c r="N558" s="402"/>
      <c r="O558" s="403">
        <f>SUM(M558:N558)</f>
        <v>0</v>
      </c>
      <c r="P558" s="402"/>
      <c r="Q558" s="404"/>
      <c r="R558" s="403">
        <f>SUM(P558:Q558)</f>
        <v>0</v>
      </c>
      <c r="S558" s="402"/>
      <c r="T558" s="402"/>
      <c r="U558" s="403">
        <f>SUM(S558:T558)</f>
        <v>0</v>
      </c>
      <c r="V558" s="402"/>
      <c r="W558" s="402"/>
      <c r="X558" s="403">
        <f>SUM(V558:W558)</f>
        <v>0</v>
      </c>
      <c r="Y558" s="405"/>
      <c r="Z558" s="412">
        <f>SUM(O558,L558,I558,F558,R558,U558,X558,Y558)</f>
        <v>0</v>
      </c>
    </row>
    <row r="559" spans="1:26" ht="16.5" outlineLevel="1" thickBot="1">
      <c r="A559" s="409"/>
      <c r="B559" s="590"/>
      <c r="C559" s="670" t="s">
        <v>257</v>
      </c>
      <c r="D559" s="671"/>
      <c r="E559" s="672"/>
      <c r="F559" s="312">
        <f t="shared" ref="F559:Z559" si="81">SUM(F554:F558)</f>
        <v>0</v>
      </c>
      <c r="G559" s="312">
        <f t="shared" si="81"/>
        <v>0</v>
      </c>
      <c r="H559" s="312">
        <f t="shared" si="81"/>
        <v>0</v>
      </c>
      <c r="I559" s="312">
        <f t="shared" si="81"/>
        <v>0</v>
      </c>
      <c r="J559" s="312">
        <f t="shared" si="81"/>
        <v>0</v>
      </c>
      <c r="K559" s="312">
        <f t="shared" si="81"/>
        <v>0</v>
      </c>
      <c r="L559" s="312">
        <f t="shared" si="81"/>
        <v>0</v>
      </c>
      <c r="M559" s="312">
        <f t="shared" si="81"/>
        <v>0</v>
      </c>
      <c r="N559" s="312">
        <f t="shared" si="81"/>
        <v>0</v>
      </c>
      <c r="O559" s="312">
        <f t="shared" si="81"/>
        <v>0</v>
      </c>
      <c r="P559" s="312">
        <f t="shared" si="81"/>
        <v>0</v>
      </c>
      <c r="Q559" s="312">
        <f t="shared" si="81"/>
        <v>0</v>
      </c>
      <c r="R559" s="312">
        <f t="shared" si="81"/>
        <v>0</v>
      </c>
      <c r="S559" s="312">
        <f t="shared" si="81"/>
        <v>0</v>
      </c>
      <c r="T559" s="312">
        <f t="shared" si="81"/>
        <v>0</v>
      </c>
      <c r="U559" s="312">
        <f t="shared" si="81"/>
        <v>0</v>
      </c>
      <c r="V559" s="312">
        <f t="shared" si="81"/>
        <v>0</v>
      </c>
      <c r="W559" s="312">
        <f t="shared" si="81"/>
        <v>0</v>
      </c>
      <c r="X559" s="312">
        <f t="shared" si="81"/>
        <v>0</v>
      </c>
      <c r="Y559" s="312">
        <f t="shared" si="81"/>
        <v>0</v>
      </c>
      <c r="Z559" s="312">
        <f t="shared" si="81"/>
        <v>0</v>
      </c>
    </row>
    <row r="560" spans="1:26" ht="13.5" outlineLevel="1" thickBot="1"/>
    <row r="561" spans="1:26" ht="31.35" customHeight="1" outlineLevel="1">
      <c r="B561" s="87"/>
      <c r="C561" s="673" t="s">
        <v>258</v>
      </c>
      <c r="D561" s="674"/>
      <c r="E561" s="675"/>
      <c r="G561" s="224"/>
      <c r="H561" s="224"/>
      <c r="I561" s="224"/>
      <c r="J561" s="224"/>
      <c r="K561" s="224"/>
      <c r="L561" s="224"/>
    </row>
    <row r="562" spans="1:26" ht="86.25" customHeight="1" outlineLevel="1">
      <c r="B562" s="590"/>
      <c r="C562" s="676" t="s">
        <v>259</v>
      </c>
      <c r="D562" s="677"/>
      <c r="E562" s="678"/>
      <c r="G562" s="261"/>
      <c r="H562" s="261"/>
      <c r="I562" s="261"/>
      <c r="J562" s="261"/>
      <c r="K562" s="261"/>
      <c r="L562" s="261"/>
    </row>
    <row r="563" spans="1:26" ht="76.5" customHeight="1" outlineLevel="1" thickBot="1">
      <c r="B563" s="59"/>
      <c r="C563" s="679"/>
      <c r="D563" s="680"/>
      <c r="E563" s="681"/>
      <c r="G563" s="262"/>
      <c r="H563" s="262"/>
      <c r="I563" s="262"/>
      <c r="J563" s="262"/>
      <c r="K563" s="262"/>
      <c r="L563" s="262"/>
    </row>
    <row r="565" spans="1:26" customFormat="1" ht="85.35" customHeight="1">
      <c r="A565" s="409" t="s">
        <v>260</v>
      </c>
      <c r="B565" s="60"/>
      <c r="C565" s="715" t="str">
        <f>CONCATENATE("Project 20: ",'2 - Project Admin'!E46)</f>
        <v xml:space="preserve">Project 20: </v>
      </c>
      <c r="D565" s="716"/>
      <c r="E565" s="716"/>
      <c r="F565" s="716"/>
      <c r="G565" s="716"/>
      <c r="H565" s="716"/>
      <c r="I565" s="716"/>
      <c r="J565" s="716"/>
      <c r="K565" s="716"/>
      <c r="L565" s="716"/>
      <c r="M565" s="716"/>
      <c r="N565" s="716"/>
      <c r="O565" s="716"/>
      <c r="P565" s="716"/>
      <c r="Q565" s="716"/>
      <c r="R565" s="716"/>
      <c r="S565" s="716"/>
      <c r="T565" s="716"/>
      <c r="U565" s="716"/>
      <c r="V565" s="716"/>
      <c r="W565" s="716"/>
      <c r="X565" s="716"/>
      <c r="Y565" s="716"/>
      <c r="Z565" s="717"/>
    </row>
    <row r="566" spans="1:26" customFormat="1" ht="15" customHeight="1" thickBot="1">
      <c r="A566" s="19"/>
      <c r="B566" s="1"/>
      <c r="C566" s="6"/>
      <c r="D566" s="7"/>
      <c r="E566" s="8"/>
      <c r="F566" s="8"/>
      <c r="G566" s="8"/>
      <c r="S566" s="19"/>
    </row>
    <row r="567" spans="1:26" s="25" customFormat="1" ht="21" customHeight="1" outlineLevel="1">
      <c r="A567" s="409"/>
      <c r="B567" s="590"/>
      <c r="C567" s="709" t="s">
        <v>244</v>
      </c>
      <c r="D567" s="710"/>
      <c r="E567" s="711"/>
      <c r="F567" s="665" t="s">
        <v>228</v>
      </c>
      <c r="G567" s="705" t="s">
        <v>229</v>
      </c>
      <c r="H567" s="706"/>
      <c r="I567" s="707"/>
      <c r="J567" s="705" t="s">
        <v>230</v>
      </c>
      <c r="K567" s="706"/>
      <c r="L567" s="707"/>
      <c r="M567" s="705" t="s">
        <v>231</v>
      </c>
      <c r="N567" s="706"/>
      <c r="O567" s="707"/>
      <c r="P567" s="705" t="s">
        <v>232</v>
      </c>
      <c r="Q567" s="706"/>
      <c r="R567" s="707"/>
      <c r="S567" s="705" t="s">
        <v>233</v>
      </c>
      <c r="T567" s="706"/>
      <c r="U567" s="707"/>
      <c r="V567" s="705" t="s">
        <v>234</v>
      </c>
      <c r="W567" s="706"/>
      <c r="X567" s="707"/>
      <c r="Y567" s="665" t="s">
        <v>245</v>
      </c>
      <c r="Z567" s="665" t="s">
        <v>236</v>
      </c>
    </row>
    <row r="568" spans="1:26" s="25" customFormat="1" ht="22.5" customHeight="1" outlineLevel="1" thickBot="1">
      <c r="A568" s="409"/>
      <c r="B568" s="590"/>
      <c r="C568" s="712"/>
      <c r="D568" s="713"/>
      <c r="E568" s="714"/>
      <c r="F568" s="666"/>
      <c r="G568" s="588" t="s">
        <v>237</v>
      </c>
      <c r="H568" s="205" t="s">
        <v>238</v>
      </c>
      <c r="I568" s="669" t="s">
        <v>239</v>
      </c>
      <c r="J568" s="588" t="s">
        <v>237</v>
      </c>
      <c r="K568" s="205" t="s">
        <v>238</v>
      </c>
      <c r="L568" s="669" t="s">
        <v>239</v>
      </c>
      <c r="M568" s="588" t="s">
        <v>237</v>
      </c>
      <c r="N568" s="205" t="s">
        <v>238</v>
      </c>
      <c r="O568" s="669" t="s">
        <v>239</v>
      </c>
      <c r="P568" s="588" t="s">
        <v>237</v>
      </c>
      <c r="Q568" s="205" t="s">
        <v>238</v>
      </c>
      <c r="R568" s="669" t="s">
        <v>239</v>
      </c>
      <c r="S568" s="588" t="s">
        <v>237</v>
      </c>
      <c r="T568" s="205" t="s">
        <v>238</v>
      </c>
      <c r="U568" s="669" t="s">
        <v>239</v>
      </c>
      <c r="V568" s="588" t="s">
        <v>237</v>
      </c>
      <c r="W568" s="205" t="s">
        <v>238</v>
      </c>
      <c r="X568" s="669" t="s">
        <v>239</v>
      </c>
      <c r="Y568" s="666"/>
      <c r="Z568" s="666"/>
    </row>
    <row r="569" spans="1:26" s="25" customFormat="1" ht="20.25" customHeight="1" outlineLevel="1" thickBot="1">
      <c r="A569" s="409"/>
      <c r="B569" s="590"/>
      <c r="C569" s="712"/>
      <c r="D569" s="713"/>
      <c r="E569" s="714"/>
      <c r="F569" s="704"/>
      <c r="G569" s="290" t="s">
        <v>240</v>
      </c>
      <c r="H569" s="290" t="s">
        <v>240</v>
      </c>
      <c r="I569" s="666"/>
      <c r="J569" s="290" t="s">
        <v>240</v>
      </c>
      <c r="K569" s="290" t="str">
        <f>IF(INDEX('Reference Data'!$G$5:$G$18,MATCH('Reference Data'!$C$4,'Reference Data'!$F$5:$F$21,0),1)&gt;=K$22,"Actual","Forecast")</f>
        <v>Actual</v>
      </c>
      <c r="L569" s="666"/>
      <c r="M569" s="290" t="str">
        <f>IF(INDEX('Reference Data'!$G$5:$G$18,MATCH('Reference Data'!$C$4,'Reference Data'!$F$5:$F$21,0),1)&gt;=M$22,"Actual","Forecast")</f>
        <v>Actual</v>
      </c>
      <c r="N569" s="290" t="str">
        <f>IF(INDEX('Reference Data'!$G$5:$G$18,MATCH('Reference Data'!$C$4,'Reference Data'!$F$5:$F$21,0),1)&gt;=N$22,"Actual","Forecast")</f>
        <v>Actual</v>
      </c>
      <c r="O569" s="666"/>
      <c r="P569" s="290" t="str">
        <f>IF(INDEX('Reference Data'!$G$5:$G$18,MATCH('Reference Data'!$C$4,'Reference Data'!$F$5:$F$21,0),1)&gt;=P$22,"Actual","Forecast")</f>
        <v>Actual</v>
      </c>
      <c r="Q569" s="290" t="str">
        <f>IF(INDEX('Reference Data'!$G$5:$G$18,MATCH('Reference Data'!$C$4,'Reference Data'!$F$5:$F$21,0),1)&gt;=Q$22,"Actual","Forecast")</f>
        <v>Actual</v>
      </c>
      <c r="R569" s="666"/>
      <c r="S569" s="290" t="str">
        <f>IF(INDEX('Reference Data'!$G$5:$G$18,MATCH('Reference Data'!$C$4,'Reference Data'!$F$5:$F$21,0),1)&gt;=S$22,"Actual","Forecast")</f>
        <v>Actual</v>
      </c>
      <c r="T569" s="290" t="str">
        <f>IF(INDEX('Reference Data'!$G$5:$G$18,MATCH('Reference Data'!$C$4,'Reference Data'!$F$5:$F$21,0),1)&gt;=T$22,"Actual","Forecast")</f>
        <v>Forecast</v>
      </c>
      <c r="U569" s="666"/>
      <c r="V569" s="290" t="str">
        <f>IF(INDEX('Reference Data'!$G$5:$G$18,MATCH('Reference Data'!$C$4,'Reference Data'!$F$5:$F$21,0),1)&gt;=V$22,"Actual","Forecast")</f>
        <v>Forecast</v>
      </c>
      <c r="W569" s="290" t="str">
        <f>IF(INDEX('Reference Data'!$G$5:$G$18,MATCH('Reference Data'!$C$4,'Reference Data'!$F$5:$F$21,0),1)&gt;=W$22,"Actual","Forecast")</f>
        <v>Forecast</v>
      </c>
      <c r="X569" s="666"/>
      <c r="Y569" s="666"/>
      <c r="Z569" s="666"/>
    </row>
    <row r="570" spans="1:26" ht="14.85" customHeight="1" outlineLevel="1">
      <c r="A570" s="409"/>
      <c r="B570" s="77"/>
      <c r="C570" s="682" t="s">
        <v>246</v>
      </c>
      <c r="D570" s="683"/>
      <c r="E570" s="684"/>
      <c r="F570" s="415"/>
      <c r="G570" s="381"/>
      <c r="H570" s="381"/>
      <c r="I570" s="371">
        <f>SUM(G570:H570)</f>
        <v>0</v>
      </c>
      <c r="J570" s="381"/>
      <c r="K570" s="381"/>
      <c r="L570" s="371">
        <f>SUM(J570:K570)</f>
        <v>0</v>
      </c>
      <c r="M570" s="381"/>
      <c r="N570" s="381"/>
      <c r="O570" s="371">
        <f>SUM(M570:N570)</f>
        <v>0</v>
      </c>
      <c r="P570" s="381"/>
      <c r="Q570" s="384"/>
      <c r="R570" s="371">
        <f>SUM(P570:Q570)</f>
        <v>0</v>
      </c>
      <c r="S570" s="381"/>
      <c r="T570" s="381"/>
      <c r="U570" s="371">
        <f>SUM(S570:T570)</f>
        <v>0</v>
      </c>
      <c r="V570" s="381"/>
      <c r="W570" s="381"/>
      <c r="X570" s="371">
        <f>SUM(V570:W570)</f>
        <v>0</v>
      </c>
      <c r="Y570" s="415"/>
      <c r="Z570" s="410">
        <f>SUM(O570,L570,I570,F570)+R570+U570+X570+Y570</f>
        <v>0</v>
      </c>
    </row>
    <row r="571" spans="1:26" ht="15.75" customHeight="1" outlineLevel="1">
      <c r="A571" s="409"/>
      <c r="B571" s="77"/>
      <c r="C571" s="685" t="s">
        <v>247</v>
      </c>
      <c r="D571" s="686"/>
      <c r="E571" s="687"/>
      <c r="F571" s="416"/>
      <c r="G571" s="382"/>
      <c r="H571" s="382"/>
      <c r="I571" s="372">
        <f>SUM(G571:H571)</f>
        <v>0</v>
      </c>
      <c r="J571" s="382"/>
      <c r="K571" s="382"/>
      <c r="L571" s="372">
        <f>SUM(J571:K571)</f>
        <v>0</v>
      </c>
      <c r="M571" s="382"/>
      <c r="N571" s="382"/>
      <c r="O571" s="372">
        <f>SUM(M571:N571)</f>
        <v>0</v>
      </c>
      <c r="P571" s="382"/>
      <c r="Q571" s="385"/>
      <c r="R571" s="372">
        <f>SUM(P571:Q571)</f>
        <v>0</v>
      </c>
      <c r="S571" s="382"/>
      <c r="T571" s="382"/>
      <c r="U571" s="372">
        <f>SUM(S571:T571)</f>
        <v>0</v>
      </c>
      <c r="V571" s="382"/>
      <c r="W571" s="382"/>
      <c r="X571" s="372">
        <f>SUM(V571:W571)</f>
        <v>0</v>
      </c>
      <c r="Y571" s="416"/>
      <c r="Z571" s="375">
        <f>SUM(O571,L571,I571,F571)+R571+U571+X571+Y571</f>
        <v>0</v>
      </c>
    </row>
    <row r="572" spans="1:26" ht="15.75" customHeight="1" outlineLevel="1">
      <c r="A572" s="409"/>
      <c r="B572" s="590"/>
      <c r="C572" s="688" t="s">
        <v>248</v>
      </c>
      <c r="D572" s="689"/>
      <c r="E572" s="690"/>
      <c r="F572" s="416"/>
      <c r="G572" s="382"/>
      <c r="H572" s="382"/>
      <c r="I572" s="372">
        <f>SUM(G572:H572)</f>
        <v>0</v>
      </c>
      <c r="J572" s="382"/>
      <c r="K572" s="382"/>
      <c r="L572" s="372">
        <f>SUM(J572:K572)</f>
        <v>0</v>
      </c>
      <c r="M572" s="382"/>
      <c r="N572" s="382"/>
      <c r="O572" s="372">
        <f>SUM(M572:N572)</f>
        <v>0</v>
      </c>
      <c r="P572" s="382"/>
      <c r="Q572" s="385"/>
      <c r="R572" s="372">
        <f>SUM(P572:Q572)</f>
        <v>0</v>
      </c>
      <c r="S572" s="382"/>
      <c r="T572" s="382"/>
      <c r="U572" s="372">
        <f>SUM(S572:T572)</f>
        <v>0</v>
      </c>
      <c r="V572" s="382"/>
      <c r="W572" s="382"/>
      <c r="X572" s="372">
        <f>SUM(V572:W572)</f>
        <v>0</v>
      </c>
      <c r="Y572" s="416"/>
      <c r="Z572" s="375">
        <f>SUM(O572,L572,I572,F572)+R572+U572+X572+Y572</f>
        <v>0</v>
      </c>
    </row>
    <row r="573" spans="1:26" ht="15.75" customHeight="1" outlineLevel="1">
      <c r="A573" s="409"/>
      <c r="B573" s="590"/>
      <c r="C573" s="691" t="s">
        <v>249</v>
      </c>
      <c r="D573" s="692"/>
      <c r="E573" s="693"/>
      <c r="F573" s="383">
        <f t="shared" ref="F573:Z573" si="82">F570+F571</f>
        <v>0</v>
      </c>
      <c r="G573" s="383">
        <f t="shared" si="82"/>
        <v>0</v>
      </c>
      <c r="H573" s="383">
        <f t="shared" si="82"/>
        <v>0</v>
      </c>
      <c r="I573" s="383">
        <f t="shared" si="82"/>
        <v>0</v>
      </c>
      <c r="J573" s="383">
        <f t="shared" si="82"/>
        <v>0</v>
      </c>
      <c r="K573" s="383">
        <f t="shared" si="82"/>
        <v>0</v>
      </c>
      <c r="L573" s="383">
        <f t="shared" si="82"/>
        <v>0</v>
      </c>
      <c r="M573" s="383">
        <f t="shared" si="82"/>
        <v>0</v>
      </c>
      <c r="N573" s="383">
        <f t="shared" si="82"/>
        <v>0</v>
      </c>
      <c r="O573" s="383">
        <f t="shared" si="82"/>
        <v>0</v>
      </c>
      <c r="P573" s="383">
        <f t="shared" si="82"/>
        <v>0</v>
      </c>
      <c r="Q573" s="386">
        <f t="shared" si="82"/>
        <v>0</v>
      </c>
      <c r="R573" s="383">
        <f t="shared" si="82"/>
        <v>0</v>
      </c>
      <c r="S573" s="383">
        <f t="shared" si="82"/>
        <v>0</v>
      </c>
      <c r="T573" s="383">
        <f t="shared" si="82"/>
        <v>0</v>
      </c>
      <c r="U573" s="383">
        <f t="shared" si="82"/>
        <v>0</v>
      </c>
      <c r="V573" s="383">
        <f t="shared" si="82"/>
        <v>0</v>
      </c>
      <c r="W573" s="383">
        <f t="shared" si="82"/>
        <v>0</v>
      </c>
      <c r="X573" s="383">
        <f t="shared" si="82"/>
        <v>0</v>
      </c>
      <c r="Y573" s="383">
        <f t="shared" si="82"/>
        <v>0</v>
      </c>
      <c r="Z573" s="375">
        <f t="shared" si="82"/>
        <v>0</v>
      </c>
    </row>
    <row r="574" spans="1:26" ht="15.75" customHeight="1" outlineLevel="1">
      <c r="A574" s="409"/>
      <c r="B574" s="590"/>
      <c r="C574" s="694" t="s">
        <v>250</v>
      </c>
      <c r="D574" s="695"/>
      <c r="E574" s="696"/>
      <c r="F574" s="416"/>
      <c r="G574" s="382"/>
      <c r="H574" s="382"/>
      <c r="I574" s="372">
        <f>SUM(G574:H574)</f>
        <v>0</v>
      </c>
      <c r="J574" s="382"/>
      <c r="K574" s="382"/>
      <c r="L574" s="372">
        <f>SUM(J574:K574)</f>
        <v>0</v>
      </c>
      <c r="M574" s="382"/>
      <c r="N574" s="382"/>
      <c r="O574" s="372">
        <f>SUM(M574:N574)</f>
        <v>0</v>
      </c>
      <c r="P574" s="382"/>
      <c r="Q574" s="385"/>
      <c r="R574" s="372">
        <f>SUM(P574:Q574)</f>
        <v>0</v>
      </c>
      <c r="S574" s="382"/>
      <c r="T574" s="382"/>
      <c r="U574" s="372">
        <f>SUM(S574:T574)</f>
        <v>0</v>
      </c>
      <c r="V574" s="382"/>
      <c r="W574" s="382"/>
      <c r="X574" s="372">
        <f>SUM(V574:W574)</f>
        <v>0</v>
      </c>
      <c r="Y574" s="416"/>
      <c r="Z574" s="375">
        <f>SUM(O574,L574,I574,F574)+R574+U574+X574+Y574</f>
        <v>0</v>
      </c>
    </row>
    <row r="575" spans="1:26" ht="15.75" customHeight="1" outlineLevel="1">
      <c r="A575" s="409"/>
      <c r="B575" s="590"/>
      <c r="C575" s="688" t="s">
        <v>251</v>
      </c>
      <c r="D575" s="689"/>
      <c r="E575" s="690"/>
      <c r="F575" s="416"/>
      <c r="G575" s="382"/>
      <c r="H575" s="382"/>
      <c r="I575" s="372">
        <f>SUM(G575:H575)</f>
        <v>0</v>
      </c>
      <c r="J575" s="382"/>
      <c r="K575" s="382"/>
      <c r="L575" s="372">
        <f>SUM(J575:K575)</f>
        <v>0</v>
      </c>
      <c r="M575" s="382"/>
      <c r="N575" s="382"/>
      <c r="O575" s="372">
        <f>SUM(M575:N575)</f>
        <v>0</v>
      </c>
      <c r="P575" s="382"/>
      <c r="Q575" s="385"/>
      <c r="R575" s="372">
        <f>SUM(P575:Q575)</f>
        <v>0</v>
      </c>
      <c r="S575" s="382"/>
      <c r="T575" s="382"/>
      <c r="U575" s="372">
        <f>SUM(S575:T575)</f>
        <v>0</v>
      </c>
      <c r="V575" s="382"/>
      <c r="W575" s="382"/>
      <c r="X575" s="372">
        <f>SUM(V575:W575)</f>
        <v>0</v>
      </c>
      <c r="Y575" s="416"/>
      <c r="Z575" s="375">
        <f>SUM(O575,L575,I575,F575)+R575+U575+X575+Y575</f>
        <v>0</v>
      </c>
    </row>
    <row r="576" spans="1:26" ht="15.75" customHeight="1" outlineLevel="1" thickBot="1">
      <c r="A576" s="409"/>
      <c r="B576" s="590"/>
      <c r="C576" s="697" t="s">
        <v>252</v>
      </c>
      <c r="D576" s="698"/>
      <c r="E576" s="699"/>
      <c r="F576" s="387">
        <f t="shared" ref="F576:Y576" si="83">F574</f>
        <v>0</v>
      </c>
      <c r="G576" s="387">
        <f t="shared" si="83"/>
        <v>0</v>
      </c>
      <c r="H576" s="387">
        <f t="shared" si="83"/>
        <v>0</v>
      </c>
      <c r="I576" s="387">
        <f t="shared" si="83"/>
        <v>0</v>
      </c>
      <c r="J576" s="387">
        <f t="shared" si="83"/>
        <v>0</v>
      </c>
      <c r="K576" s="387">
        <f t="shared" si="83"/>
        <v>0</v>
      </c>
      <c r="L576" s="387">
        <f t="shared" si="83"/>
        <v>0</v>
      </c>
      <c r="M576" s="387">
        <f t="shared" si="83"/>
        <v>0</v>
      </c>
      <c r="N576" s="387">
        <f t="shared" si="83"/>
        <v>0</v>
      </c>
      <c r="O576" s="387">
        <f t="shared" si="83"/>
        <v>0</v>
      </c>
      <c r="P576" s="387">
        <f t="shared" si="83"/>
        <v>0</v>
      </c>
      <c r="Q576" s="388">
        <f t="shared" si="83"/>
        <v>0</v>
      </c>
      <c r="R576" s="387">
        <f t="shared" si="83"/>
        <v>0</v>
      </c>
      <c r="S576" s="387">
        <f t="shared" si="83"/>
        <v>0</v>
      </c>
      <c r="T576" s="387">
        <f t="shared" si="83"/>
        <v>0</v>
      </c>
      <c r="U576" s="387">
        <f t="shared" si="83"/>
        <v>0</v>
      </c>
      <c r="V576" s="387">
        <f t="shared" si="83"/>
        <v>0</v>
      </c>
      <c r="W576" s="387">
        <f t="shared" si="83"/>
        <v>0</v>
      </c>
      <c r="X576" s="387">
        <f t="shared" si="83"/>
        <v>0</v>
      </c>
      <c r="Y576" s="387">
        <f t="shared" si="83"/>
        <v>0</v>
      </c>
      <c r="Z576" s="378">
        <f>SUM(O576,L576,I576,F576)+R576+U576+X576+Y576</f>
        <v>0</v>
      </c>
    </row>
    <row r="577" spans="1:26" ht="16.5" outlineLevel="1" thickBot="1">
      <c r="A577" s="409"/>
      <c r="B577" s="590"/>
      <c r="C577" s="670" t="s">
        <v>236</v>
      </c>
      <c r="D577" s="671"/>
      <c r="E577" s="700"/>
      <c r="F577" s="379">
        <f t="shared" ref="F577:Y577" si="84">F573+F576</f>
        <v>0</v>
      </c>
      <c r="G577" s="379">
        <f t="shared" si="84"/>
        <v>0</v>
      </c>
      <c r="H577" s="379">
        <f t="shared" si="84"/>
        <v>0</v>
      </c>
      <c r="I577" s="379">
        <f t="shared" si="84"/>
        <v>0</v>
      </c>
      <c r="J577" s="379">
        <f t="shared" si="84"/>
        <v>0</v>
      </c>
      <c r="K577" s="379">
        <f t="shared" si="84"/>
        <v>0</v>
      </c>
      <c r="L577" s="379">
        <f t="shared" si="84"/>
        <v>0</v>
      </c>
      <c r="M577" s="379">
        <f t="shared" si="84"/>
        <v>0</v>
      </c>
      <c r="N577" s="379">
        <f t="shared" si="84"/>
        <v>0</v>
      </c>
      <c r="O577" s="379">
        <f t="shared" si="84"/>
        <v>0</v>
      </c>
      <c r="P577" s="379">
        <f t="shared" si="84"/>
        <v>0</v>
      </c>
      <c r="Q577" s="389">
        <f t="shared" si="84"/>
        <v>0</v>
      </c>
      <c r="R577" s="379">
        <f t="shared" si="84"/>
        <v>0</v>
      </c>
      <c r="S577" s="379">
        <f t="shared" si="84"/>
        <v>0</v>
      </c>
      <c r="T577" s="379">
        <f t="shared" si="84"/>
        <v>0</v>
      </c>
      <c r="U577" s="379">
        <f t="shared" si="84"/>
        <v>0</v>
      </c>
      <c r="V577" s="379">
        <f t="shared" si="84"/>
        <v>0</v>
      </c>
      <c r="W577" s="379">
        <f t="shared" si="84"/>
        <v>0</v>
      </c>
      <c r="X577" s="379">
        <f t="shared" si="84"/>
        <v>0</v>
      </c>
      <c r="Y577" s="379">
        <f t="shared" si="84"/>
        <v>0</v>
      </c>
      <c r="Z577" s="322">
        <f>SUM(O577,L577,I577,F577)+R577+U577+X577+Y577</f>
        <v>0</v>
      </c>
    </row>
    <row r="578" spans="1:26" ht="15.75" customHeight="1" outlineLevel="1" thickBot="1">
      <c r="C578" s="22"/>
      <c r="D578" s="22"/>
      <c r="E578" s="22"/>
      <c r="F578" s="24"/>
      <c r="G578" s="23"/>
      <c r="H578" s="23"/>
      <c r="I578" s="27"/>
      <c r="J578" s="23"/>
      <c r="K578" s="23"/>
      <c r="L578" s="24"/>
      <c r="M578" s="23"/>
      <c r="N578" s="23"/>
    </row>
    <row r="579" spans="1:26" ht="21.6" customHeight="1" outlineLevel="1">
      <c r="A579" s="409"/>
      <c r="B579" s="40"/>
      <c r="C579" s="701" t="s">
        <v>253</v>
      </c>
      <c r="D579" s="702"/>
      <c r="E579" s="703"/>
      <c r="F579" s="665" t="s">
        <v>228</v>
      </c>
      <c r="G579" s="705" t="str">
        <f>G567</f>
        <v>Financial Year 2020/21 (£s)</v>
      </c>
      <c r="H579" s="706"/>
      <c r="I579" s="707"/>
      <c r="J579" s="705" t="str">
        <f>J567</f>
        <v>Financial Year 2021/22 (£s)</v>
      </c>
      <c r="K579" s="706"/>
      <c r="L579" s="707"/>
      <c r="M579" s="705" t="str">
        <f>M567</f>
        <v>Financial Year 2022/23 (£s)</v>
      </c>
      <c r="N579" s="706"/>
      <c r="O579" s="707"/>
      <c r="P579" s="705" t="str">
        <f>P567</f>
        <v>Financial Year 2023/24 (£s)</v>
      </c>
      <c r="Q579" s="706"/>
      <c r="R579" s="707"/>
      <c r="S579" s="705" t="str">
        <f>S567</f>
        <v>Financial Year 2024/25 (£s)</v>
      </c>
      <c r="T579" s="706"/>
      <c r="U579" s="708"/>
      <c r="V579" s="705" t="str">
        <f>V567</f>
        <v>Financial Year 2025/26 (£s)</v>
      </c>
      <c r="W579" s="706"/>
      <c r="X579" s="707"/>
      <c r="Y579" s="665" t="s">
        <v>245</v>
      </c>
      <c r="Z579" s="665" t="s">
        <v>236</v>
      </c>
    </row>
    <row r="580" spans="1:26" ht="22.5" customHeight="1" outlineLevel="1">
      <c r="A580" s="409"/>
      <c r="B580" s="40"/>
      <c r="C580" s="667" t="s">
        <v>254</v>
      </c>
      <c r="D580" s="667" t="s">
        <v>261</v>
      </c>
      <c r="E580" s="667" t="s">
        <v>256</v>
      </c>
      <c r="F580" s="666"/>
      <c r="G580" s="588" t="s">
        <v>237</v>
      </c>
      <c r="H580" s="205" t="s">
        <v>238</v>
      </c>
      <c r="I580" s="669" t="s">
        <v>239</v>
      </c>
      <c r="J580" s="588" t="s">
        <v>237</v>
      </c>
      <c r="K580" s="205" t="s">
        <v>238</v>
      </c>
      <c r="L580" s="669" t="s">
        <v>239</v>
      </c>
      <c r="M580" s="588" t="s">
        <v>237</v>
      </c>
      <c r="N580" s="205" t="s">
        <v>238</v>
      </c>
      <c r="O580" s="669" t="s">
        <v>239</v>
      </c>
      <c r="P580" s="588" t="s">
        <v>237</v>
      </c>
      <c r="Q580" s="205" t="s">
        <v>238</v>
      </c>
      <c r="R580" s="669" t="s">
        <v>239</v>
      </c>
      <c r="S580" s="588" t="s">
        <v>237</v>
      </c>
      <c r="T580" s="205" t="s">
        <v>238</v>
      </c>
      <c r="U580" s="669" t="s">
        <v>239</v>
      </c>
      <c r="V580" s="588" t="s">
        <v>237</v>
      </c>
      <c r="W580" s="205" t="s">
        <v>238</v>
      </c>
      <c r="X580" s="669" t="s">
        <v>239</v>
      </c>
      <c r="Y580" s="666"/>
      <c r="Z580" s="666"/>
    </row>
    <row r="581" spans="1:26" ht="22.5" customHeight="1" outlineLevel="1">
      <c r="A581" s="409"/>
      <c r="B581" s="40"/>
      <c r="C581" s="668"/>
      <c r="D581" s="668"/>
      <c r="E581" s="668"/>
      <c r="F581" s="704"/>
      <c r="G581" s="290" t="s">
        <v>240</v>
      </c>
      <c r="H581" s="290" t="s">
        <v>240</v>
      </c>
      <c r="I581" s="666"/>
      <c r="J581" s="290" t="s">
        <v>240</v>
      </c>
      <c r="K581" s="290" t="str">
        <f>IF(INDEX('Reference Data'!$G$5:$G$18,MATCH('Reference Data'!$C$4,'Reference Data'!$F$5:$F$21,0),1)&gt;=K$22,"Actual","Forecast")</f>
        <v>Actual</v>
      </c>
      <c r="L581" s="666"/>
      <c r="M581" s="290" t="str">
        <f>IF(INDEX('Reference Data'!$G$5:$G$18,MATCH('Reference Data'!$C$4,'Reference Data'!$F$5:$F$21,0),1)&gt;=M$22,"Actual","Forecast")</f>
        <v>Actual</v>
      </c>
      <c r="N581" s="290" t="str">
        <f>IF(INDEX('Reference Data'!$G$5:$G$18,MATCH('Reference Data'!$C$4,'Reference Data'!$F$5:$F$21,0),1)&gt;=N$22,"Actual","Forecast")</f>
        <v>Actual</v>
      </c>
      <c r="O581" s="666"/>
      <c r="P581" s="290" t="str">
        <f>IF(INDEX('Reference Data'!$G$5:$G$18,MATCH('Reference Data'!$C$4,'Reference Data'!$F$5:$F$21,0),1)&gt;=P$22,"Actual","Forecast")</f>
        <v>Actual</v>
      </c>
      <c r="Q581" s="290" t="str">
        <f>IF(INDEX('Reference Data'!$G$5:$G$18,MATCH('Reference Data'!$C$4,'Reference Data'!$F$5:$F$21,0),1)&gt;=Q$22,"Actual","Forecast")</f>
        <v>Actual</v>
      </c>
      <c r="R581" s="666"/>
      <c r="S581" s="290" t="str">
        <f>IF(INDEX('Reference Data'!$G$5:$G$18,MATCH('Reference Data'!$C$4,'Reference Data'!$F$5:$F$21,0),1)&gt;=S$22,"Actual","Forecast")</f>
        <v>Actual</v>
      </c>
      <c r="T581" s="290" t="str">
        <f>IF(INDEX('Reference Data'!$G$5:$G$18,MATCH('Reference Data'!$C$4,'Reference Data'!$F$5:$F$21,0),1)&gt;=T$22,"Actual","Forecast")</f>
        <v>Forecast</v>
      </c>
      <c r="U581" s="666"/>
      <c r="V581" s="290" t="str">
        <f>IF(INDEX('Reference Data'!$G$5:$G$18,MATCH('Reference Data'!$C$4,'Reference Data'!$F$5:$F$21,0),1)&gt;=V$22,"Actual","Forecast")</f>
        <v>Forecast</v>
      </c>
      <c r="W581" s="290" t="str">
        <f>IF(INDEX('Reference Data'!$G$5:$G$18,MATCH('Reference Data'!$C$4,'Reference Data'!$F$5:$F$21,0),1)&gt;=W$22,"Actual","Forecast")</f>
        <v>Forecast</v>
      </c>
      <c r="X581" s="666"/>
      <c r="Y581" s="666"/>
      <c r="Z581" s="666"/>
    </row>
    <row r="582" spans="1:26" ht="15.75" outlineLevel="1">
      <c r="A582" s="409"/>
      <c r="B582" s="40"/>
      <c r="C582" s="390"/>
      <c r="D582" s="390"/>
      <c r="E582" s="391"/>
      <c r="F582" s="398"/>
      <c r="G582" s="393"/>
      <c r="H582" s="393"/>
      <c r="I582" s="310">
        <f>SUM(G582:H582)</f>
        <v>0</v>
      </c>
      <c r="J582" s="393"/>
      <c r="K582" s="393"/>
      <c r="L582" s="310">
        <f>SUM(J582:K582)</f>
        <v>0</v>
      </c>
      <c r="M582" s="393"/>
      <c r="N582" s="393"/>
      <c r="O582" s="310">
        <f>SUM(M582:N582)</f>
        <v>0</v>
      </c>
      <c r="P582" s="393"/>
      <c r="Q582" s="396"/>
      <c r="R582" s="310">
        <f>SUM(P582:Q582)</f>
        <v>0</v>
      </c>
      <c r="S582" s="393"/>
      <c r="T582" s="393"/>
      <c r="U582" s="310">
        <f>SUM(S582:T582)</f>
        <v>0</v>
      </c>
      <c r="V582" s="393"/>
      <c r="W582" s="393"/>
      <c r="X582" s="310">
        <f>SUM(V582:W582)</f>
        <v>0</v>
      </c>
      <c r="Y582" s="398"/>
      <c r="Z582" s="411">
        <f>SUM(O582,L582,I582,F582,R582,U582,X582,Y582)</f>
        <v>0</v>
      </c>
    </row>
    <row r="583" spans="1:26" ht="15.75" outlineLevel="1">
      <c r="A583" s="409"/>
      <c r="B583" s="40"/>
      <c r="C583" s="311"/>
      <c r="D583" s="311"/>
      <c r="E583" s="392"/>
      <c r="F583" s="399"/>
      <c r="G583" s="394"/>
      <c r="H583" s="394"/>
      <c r="I583" s="395">
        <f>SUM(G583:H583)</f>
        <v>0</v>
      </c>
      <c r="J583" s="394"/>
      <c r="K583" s="394"/>
      <c r="L583" s="395">
        <f>SUM(J583:K583)</f>
        <v>0</v>
      </c>
      <c r="M583" s="394"/>
      <c r="N583" s="394"/>
      <c r="O583" s="395">
        <f>SUM(M583:N583)</f>
        <v>0</v>
      </c>
      <c r="P583" s="394"/>
      <c r="Q583" s="397"/>
      <c r="R583" s="395">
        <f>SUM(P583:Q583)</f>
        <v>0</v>
      </c>
      <c r="S583" s="394"/>
      <c r="T583" s="394"/>
      <c r="U583" s="395">
        <f>SUM(S583:T583)</f>
        <v>0</v>
      </c>
      <c r="V583" s="394"/>
      <c r="W583" s="394"/>
      <c r="X583" s="395">
        <f>SUM(V583:W583)</f>
        <v>0</v>
      </c>
      <c r="Y583" s="399"/>
      <c r="Z583" s="406">
        <f>SUM(O583,L583,I583,F583,R583,U583,X583,Y583)</f>
        <v>0</v>
      </c>
    </row>
    <row r="584" spans="1:26" ht="15.75" outlineLevel="1">
      <c r="A584" s="409"/>
      <c r="B584" s="40"/>
      <c r="C584" s="311"/>
      <c r="D584" s="311"/>
      <c r="E584" s="392"/>
      <c r="F584" s="399"/>
      <c r="G584" s="394"/>
      <c r="H584" s="394"/>
      <c r="I584" s="395">
        <f>SUM(G584:H584)</f>
        <v>0</v>
      </c>
      <c r="J584" s="394"/>
      <c r="K584" s="394"/>
      <c r="L584" s="395">
        <f>SUM(J584:K584)</f>
        <v>0</v>
      </c>
      <c r="M584" s="394"/>
      <c r="N584" s="394"/>
      <c r="O584" s="395">
        <f>SUM(M584:N584)</f>
        <v>0</v>
      </c>
      <c r="P584" s="394"/>
      <c r="Q584" s="397"/>
      <c r="R584" s="395">
        <f>SUM(P584:Q584)</f>
        <v>0</v>
      </c>
      <c r="S584" s="394"/>
      <c r="T584" s="394"/>
      <c r="U584" s="395">
        <f>SUM(S584:T584)</f>
        <v>0</v>
      </c>
      <c r="V584" s="394"/>
      <c r="W584" s="394"/>
      <c r="X584" s="395">
        <f>SUM(V584:W584)</f>
        <v>0</v>
      </c>
      <c r="Y584" s="399"/>
      <c r="Z584" s="406">
        <f>SUM(O584,L584,I584,F584,R584,U584,X584,Y584)</f>
        <v>0</v>
      </c>
    </row>
    <row r="585" spans="1:26" ht="15.75" outlineLevel="1">
      <c r="A585" s="409"/>
      <c r="B585" s="40"/>
      <c r="C585" s="311"/>
      <c r="D585" s="311"/>
      <c r="E585" s="392"/>
      <c r="F585" s="399"/>
      <c r="G585" s="394"/>
      <c r="H585" s="394"/>
      <c r="I585" s="395">
        <f>SUM(G585:H585)</f>
        <v>0</v>
      </c>
      <c r="J585" s="394"/>
      <c r="K585" s="394"/>
      <c r="L585" s="395">
        <f>SUM(J585:K585)</f>
        <v>0</v>
      </c>
      <c r="M585" s="394"/>
      <c r="N585" s="394"/>
      <c r="O585" s="395">
        <f>SUM(M585:N585)</f>
        <v>0</v>
      </c>
      <c r="P585" s="394"/>
      <c r="Q585" s="397"/>
      <c r="R585" s="395">
        <f>SUM(P585:Q585)</f>
        <v>0</v>
      </c>
      <c r="S585" s="394"/>
      <c r="T585" s="394"/>
      <c r="U585" s="395">
        <f>SUM(S585:T585)</f>
        <v>0</v>
      </c>
      <c r="V585" s="394"/>
      <c r="W585" s="394"/>
      <c r="X585" s="395">
        <f>SUM(V585:W585)</f>
        <v>0</v>
      </c>
      <c r="Y585" s="399"/>
      <c r="Z585" s="406">
        <f>SUM(O585,L585,I585,F585,R585,U585,X585,Y585)</f>
        <v>0</v>
      </c>
    </row>
    <row r="586" spans="1:26" ht="16.5" outlineLevel="1" thickBot="1">
      <c r="A586" s="409"/>
      <c r="B586" s="40"/>
      <c r="C586" s="400"/>
      <c r="D586" s="400"/>
      <c r="E586" s="401"/>
      <c r="F586" s="405"/>
      <c r="G586" s="402"/>
      <c r="H586" s="402"/>
      <c r="I586" s="403">
        <f>SUM(G586:H586)</f>
        <v>0</v>
      </c>
      <c r="J586" s="402"/>
      <c r="K586" s="402"/>
      <c r="L586" s="403">
        <f>SUM(J586:K586)</f>
        <v>0</v>
      </c>
      <c r="M586" s="402"/>
      <c r="N586" s="402"/>
      <c r="O586" s="403">
        <f>SUM(M586:N586)</f>
        <v>0</v>
      </c>
      <c r="P586" s="402"/>
      <c r="Q586" s="404"/>
      <c r="R586" s="403">
        <f>SUM(P586:Q586)</f>
        <v>0</v>
      </c>
      <c r="S586" s="402"/>
      <c r="T586" s="402"/>
      <c r="U586" s="403">
        <f>SUM(S586:T586)</f>
        <v>0</v>
      </c>
      <c r="V586" s="402"/>
      <c r="W586" s="402"/>
      <c r="X586" s="403">
        <f>SUM(V586:W586)</f>
        <v>0</v>
      </c>
      <c r="Y586" s="405"/>
      <c r="Z586" s="412">
        <f>SUM(O586,L586,I586,F586,R586,U586,X586,Y586)</f>
        <v>0</v>
      </c>
    </row>
    <row r="587" spans="1:26" ht="16.5" outlineLevel="1" thickBot="1">
      <c r="A587" s="409"/>
      <c r="B587" s="590"/>
      <c r="C587" s="670" t="s">
        <v>257</v>
      </c>
      <c r="D587" s="671"/>
      <c r="E587" s="672"/>
      <c r="F587" s="312">
        <f t="shared" ref="F587:Z587" si="85">SUM(F582:F586)</f>
        <v>0</v>
      </c>
      <c r="G587" s="312">
        <f t="shared" si="85"/>
        <v>0</v>
      </c>
      <c r="H587" s="312">
        <f t="shared" si="85"/>
        <v>0</v>
      </c>
      <c r="I587" s="312">
        <f t="shared" si="85"/>
        <v>0</v>
      </c>
      <c r="J587" s="312">
        <f t="shared" si="85"/>
        <v>0</v>
      </c>
      <c r="K587" s="312">
        <f t="shared" si="85"/>
        <v>0</v>
      </c>
      <c r="L587" s="312">
        <f t="shared" si="85"/>
        <v>0</v>
      </c>
      <c r="M587" s="312">
        <f t="shared" si="85"/>
        <v>0</v>
      </c>
      <c r="N587" s="312">
        <f t="shared" si="85"/>
        <v>0</v>
      </c>
      <c r="O587" s="312">
        <f t="shared" si="85"/>
        <v>0</v>
      </c>
      <c r="P587" s="312">
        <f t="shared" si="85"/>
        <v>0</v>
      </c>
      <c r="Q587" s="312">
        <f t="shared" si="85"/>
        <v>0</v>
      </c>
      <c r="R587" s="312">
        <f t="shared" si="85"/>
        <v>0</v>
      </c>
      <c r="S587" s="312">
        <f t="shared" si="85"/>
        <v>0</v>
      </c>
      <c r="T587" s="312">
        <f t="shared" si="85"/>
        <v>0</v>
      </c>
      <c r="U587" s="312">
        <f t="shared" si="85"/>
        <v>0</v>
      </c>
      <c r="V587" s="312">
        <f t="shared" si="85"/>
        <v>0</v>
      </c>
      <c r="W587" s="312">
        <f t="shared" si="85"/>
        <v>0</v>
      </c>
      <c r="X587" s="312">
        <f t="shared" si="85"/>
        <v>0</v>
      </c>
      <c r="Y587" s="312">
        <f t="shared" si="85"/>
        <v>0</v>
      </c>
      <c r="Z587" s="312">
        <f t="shared" si="85"/>
        <v>0</v>
      </c>
    </row>
    <row r="588" spans="1:26" ht="13.5" outlineLevel="1" thickBot="1"/>
    <row r="589" spans="1:26" ht="31.35" customHeight="1" outlineLevel="1">
      <c r="B589" s="87"/>
      <c r="C589" s="673" t="s">
        <v>258</v>
      </c>
      <c r="D589" s="674"/>
      <c r="E589" s="675"/>
      <c r="G589" s="224"/>
      <c r="H589" s="224"/>
      <c r="I589" s="224"/>
      <c r="J589" s="224"/>
      <c r="K589" s="224"/>
      <c r="L589" s="224"/>
    </row>
    <row r="590" spans="1:26" ht="86.25" customHeight="1" outlineLevel="1">
      <c r="B590" s="590"/>
      <c r="C590" s="676" t="s">
        <v>259</v>
      </c>
      <c r="D590" s="677"/>
      <c r="E590" s="678"/>
      <c r="G590" s="261"/>
      <c r="H590" s="261"/>
      <c r="I590" s="261"/>
      <c r="J590" s="261"/>
      <c r="K590" s="261"/>
      <c r="L590" s="261"/>
    </row>
    <row r="591" spans="1:26" ht="76.5" customHeight="1" outlineLevel="1" thickBot="1">
      <c r="B591" s="59"/>
      <c r="C591" s="679"/>
      <c r="D591" s="680"/>
      <c r="E591" s="681"/>
      <c r="G591" s="262"/>
      <c r="H591" s="262"/>
      <c r="I591" s="262"/>
      <c r="J591" s="262"/>
      <c r="K591" s="262"/>
      <c r="L591" s="262"/>
    </row>
    <row r="594" spans="1:40" customFormat="1" ht="18.75">
      <c r="A594" s="61"/>
      <c r="B594" s="251"/>
      <c r="C594" s="250" t="s">
        <v>27</v>
      </c>
      <c r="D594" s="250" t="s">
        <v>27</v>
      </c>
      <c r="E594" s="250" t="s">
        <v>27</v>
      </c>
      <c r="F594" s="250" t="s">
        <v>27</v>
      </c>
      <c r="G594" s="250" t="s">
        <v>27</v>
      </c>
      <c r="H594" s="250" t="s">
        <v>27</v>
      </c>
      <c r="I594" s="250" t="s">
        <v>27</v>
      </c>
      <c r="J594" s="250" t="s">
        <v>27</v>
      </c>
      <c r="K594" s="250" t="s">
        <v>27</v>
      </c>
      <c r="L594" s="250" t="s">
        <v>27</v>
      </c>
      <c r="M594" s="250" t="s">
        <v>27</v>
      </c>
      <c r="N594" s="250" t="s">
        <v>27</v>
      </c>
      <c r="O594" s="250" t="s">
        <v>27</v>
      </c>
      <c r="P594" s="250" t="s">
        <v>27</v>
      </c>
      <c r="Q594" s="250" t="s">
        <v>27</v>
      </c>
      <c r="R594" s="250" t="s">
        <v>27</v>
      </c>
      <c r="S594" s="250" t="s">
        <v>27</v>
      </c>
      <c r="T594" s="250" t="s">
        <v>27</v>
      </c>
      <c r="U594" s="250" t="s">
        <v>27</v>
      </c>
      <c r="V594" s="250" t="s">
        <v>27</v>
      </c>
      <c r="W594" s="250" t="s">
        <v>27</v>
      </c>
      <c r="X594" s="250" t="s">
        <v>27</v>
      </c>
      <c r="Y594" s="250" t="s">
        <v>27</v>
      </c>
      <c r="Z594" s="250" t="s">
        <v>27</v>
      </c>
      <c r="AA594" s="250" t="s">
        <v>27</v>
      </c>
      <c r="AB594" s="250" t="s">
        <v>27</v>
      </c>
      <c r="AC594" s="250" t="s">
        <v>27</v>
      </c>
      <c r="AD594" s="250" t="s">
        <v>27</v>
      </c>
      <c r="AE594" s="250" t="s">
        <v>27</v>
      </c>
      <c r="AF594" s="250" t="s">
        <v>27</v>
      </c>
      <c r="AG594" s="250" t="s">
        <v>27</v>
      </c>
      <c r="AH594" s="250" t="s">
        <v>27</v>
      </c>
      <c r="AI594" s="250" t="s">
        <v>27</v>
      </c>
      <c r="AJ594" s="250" t="s">
        <v>27</v>
      </c>
      <c r="AK594" s="250" t="s">
        <v>27</v>
      </c>
      <c r="AL594" s="250" t="s">
        <v>27</v>
      </c>
      <c r="AM594" s="250" t="s">
        <v>27</v>
      </c>
      <c r="AN594" s="250" t="s">
        <v>27</v>
      </c>
    </row>
    <row r="596" spans="1:40" ht="21.75" hidden="1" thickBot="1">
      <c r="E596" s="316" t="s">
        <v>262</v>
      </c>
    </row>
    <row r="597" spans="1:40" ht="15.75" hidden="1" customHeight="1">
      <c r="E597" s="795" t="s">
        <v>263</v>
      </c>
      <c r="F597" s="665" t="s">
        <v>228</v>
      </c>
      <c r="G597" s="705" t="s">
        <v>229</v>
      </c>
      <c r="H597" s="706"/>
      <c r="I597" s="707"/>
      <c r="J597" s="705" t="s">
        <v>230</v>
      </c>
      <c r="K597" s="706"/>
      <c r="L597" s="707"/>
      <c r="M597" s="705" t="s">
        <v>231</v>
      </c>
      <c r="N597" s="706"/>
      <c r="O597" s="707"/>
      <c r="P597" s="705" t="s">
        <v>232</v>
      </c>
      <c r="Q597" s="706"/>
      <c r="R597" s="707"/>
      <c r="S597" s="705" t="s">
        <v>233</v>
      </c>
      <c r="T597" s="706"/>
      <c r="U597" s="707"/>
      <c r="V597" s="705" t="s">
        <v>234</v>
      </c>
      <c r="W597" s="706"/>
      <c r="X597" s="707"/>
      <c r="Y597" s="665" t="s">
        <v>245</v>
      </c>
      <c r="Z597" s="665" t="s">
        <v>236</v>
      </c>
    </row>
    <row r="598" spans="1:40" ht="16.5" hidden="1" thickBot="1">
      <c r="E598" s="796"/>
      <c r="F598" s="666"/>
      <c r="G598" s="588" t="s">
        <v>237</v>
      </c>
      <c r="H598" s="205" t="s">
        <v>238</v>
      </c>
      <c r="I598" s="669" t="s">
        <v>239</v>
      </c>
      <c r="J598" s="588" t="s">
        <v>237</v>
      </c>
      <c r="K598" s="205" t="s">
        <v>238</v>
      </c>
      <c r="L598" s="669" t="s">
        <v>239</v>
      </c>
      <c r="M598" s="588" t="s">
        <v>237</v>
      </c>
      <c r="N598" s="205" t="s">
        <v>238</v>
      </c>
      <c r="O598" s="669" t="s">
        <v>239</v>
      </c>
      <c r="P598" s="588" t="s">
        <v>237</v>
      </c>
      <c r="Q598" s="205" t="s">
        <v>238</v>
      </c>
      <c r="R598" s="669" t="s">
        <v>239</v>
      </c>
      <c r="S598" s="588" t="s">
        <v>237</v>
      </c>
      <c r="T598" s="205" t="s">
        <v>238</v>
      </c>
      <c r="U598" s="669" t="s">
        <v>239</v>
      </c>
      <c r="V598" s="588" t="s">
        <v>237</v>
      </c>
      <c r="W598" s="205" t="s">
        <v>238</v>
      </c>
      <c r="X598" s="669" t="s">
        <v>239</v>
      </c>
      <c r="Y598" s="666"/>
      <c r="Z598" s="666"/>
    </row>
    <row r="599" spans="1:40" ht="16.5" hidden="1" customHeight="1" thickBot="1">
      <c r="E599" s="797"/>
      <c r="F599" s="704"/>
      <c r="G599" s="290" t="s">
        <v>240</v>
      </c>
      <c r="H599" s="290" t="s">
        <v>240</v>
      </c>
      <c r="I599" s="666"/>
      <c r="J599" s="290" t="s">
        <v>240</v>
      </c>
      <c r="K599" s="290" t="str">
        <f>IF(INDEX('Reference Data'!$G$5:$G$18,MATCH('Reference Data'!$C$4,'Reference Data'!$F$5:$F$21,0),1)&gt;=K$22,"Actual","Forecast")</f>
        <v>Actual</v>
      </c>
      <c r="L599" s="666"/>
      <c r="M599" s="290" t="str">
        <f>IF(INDEX('Reference Data'!$G$5:$G$18,MATCH('Reference Data'!$C$4,'Reference Data'!$F$5:$F$21,0),1)&gt;=M$22,"Actual","Forecast")</f>
        <v>Actual</v>
      </c>
      <c r="N599" s="290" t="str">
        <f>IF(INDEX('Reference Data'!$G$5:$G$18,MATCH('Reference Data'!$C$4,'Reference Data'!$F$5:$F$21,0),1)&gt;=N$22,"Actual","Forecast")</f>
        <v>Actual</v>
      </c>
      <c r="O599" s="666"/>
      <c r="P599" s="290" t="str">
        <f>IF(INDEX('Reference Data'!$G$5:$G$18,MATCH('Reference Data'!$C$4,'Reference Data'!$F$5:$F$21,0),1)&gt;=P$22,"Actual","Forecast")</f>
        <v>Actual</v>
      </c>
      <c r="Q599" s="290" t="str">
        <f>IF(INDEX('Reference Data'!$G$5:$G$18,MATCH('Reference Data'!$C$4,'Reference Data'!$F$5:$F$21,0),1)&gt;=Q$22,"Actual","Forecast")</f>
        <v>Actual</v>
      </c>
      <c r="R599" s="666"/>
      <c r="S599" s="290" t="str">
        <f>IF(INDEX('Reference Data'!$G$5:$G$18,MATCH('Reference Data'!$C$4,'Reference Data'!$F$5:$F$21,0),1)&gt;=S$22,"Actual","Forecast")</f>
        <v>Actual</v>
      </c>
      <c r="T599" s="290" t="str">
        <f>IF(INDEX('Reference Data'!$G$5:$G$18,MATCH('Reference Data'!$C$4,'Reference Data'!$F$5:$F$21,0),1)&gt;=T$22,"Actual","Forecast")</f>
        <v>Forecast</v>
      </c>
      <c r="U599" s="666"/>
      <c r="V599" s="290" t="str">
        <f>IF(INDEX('Reference Data'!$G$5:$G$18,MATCH('Reference Data'!$C$4,'Reference Data'!$F$5:$F$21,0),1)&gt;=V$22,"Actual","Forecast")</f>
        <v>Forecast</v>
      </c>
      <c r="W599" s="290" t="str">
        <f>IF(INDEX('Reference Data'!$G$5:$G$18,MATCH('Reference Data'!$C$4,'Reference Data'!$F$5:$F$21,0),1)&gt;=W$22,"Actual","Forecast")</f>
        <v>Forecast</v>
      </c>
      <c r="X599" s="666"/>
      <c r="Y599" s="666"/>
      <c r="Z599" s="666"/>
    </row>
    <row r="600" spans="1:40" ht="31.5" hidden="1">
      <c r="E600" s="317" t="s">
        <v>264</v>
      </c>
      <c r="F600" s="413">
        <f>SUM(F45,F73,F101,F129,F157,F185,F213,F241,F269,F297,F325,F353,F381,F409,F437,F465,F493,F521,F549,F577)</f>
        <v>1400</v>
      </c>
      <c r="G600" s="413">
        <f t="shared" ref="G600:Z600" si="86">SUM(G45,G73,G101,G129,G157,G185,G213,G241,G269,G297,G325,G353,G381,G409,G437,G465,G493,G521,G549,G577)</f>
        <v>15</v>
      </c>
      <c r="H600" s="413">
        <f t="shared" si="86"/>
        <v>30</v>
      </c>
      <c r="I600" s="413">
        <f t="shared" si="86"/>
        <v>45</v>
      </c>
      <c r="J600" s="413">
        <f t="shared" si="86"/>
        <v>15</v>
      </c>
      <c r="K600" s="413">
        <f t="shared" si="86"/>
        <v>30</v>
      </c>
      <c r="L600" s="413">
        <f t="shared" si="86"/>
        <v>45</v>
      </c>
      <c r="M600" s="413">
        <f t="shared" si="86"/>
        <v>15</v>
      </c>
      <c r="N600" s="413">
        <f t="shared" si="86"/>
        <v>30</v>
      </c>
      <c r="O600" s="413">
        <f t="shared" si="86"/>
        <v>45</v>
      </c>
      <c r="P600" s="413">
        <f t="shared" si="86"/>
        <v>15</v>
      </c>
      <c r="Q600" s="413">
        <f t="shared" si="86"/>
        <v>30</v>
      </c>
      <c r="R600" s="413">
        <f t="shared" si="86"/>
        <v>45</v>
      </c>
      <c r="S600" s="413">
        <f t="shared" si="86"/>
        <v>15</v>
      </c>
      <c r="T600" s="413">
        <f t="shared" si="86"/>
        <v>30</v>
      </c>
      <c r="U600" s="413">
        <f t="shared" si="86"/>
        <v>45</v>
      </c>
      <c r="V600" s="413">
        <f t="shared" si="86"/>
        <v>15</v>
      </c>
      <c r="W600" s="413">
        <f t="shared" si="86"/>
        <v>30</v>
      </c>
      <c r="X600" s="413">
        <f t="shared" si="86"/>
        <v>45</v>
      </c>
      <c r="Y600" s="413">
        <f t="shared" si="86"/>
        <v>0</v>
      </c>
      <c r="Z600" s="413">
        <f t="shared" si="86"/>
        <v>1670</v>
      </c>
    </row>
    <row r="601" spans="1:40" ht="15.75" hidden="1">
      <c r="E601" s="317" t="s">
        <v>265</v>
      </c>
      <c r="F601" s="413">
        <f>SUM(F55,F83,F111,F139,F167,F195,F223,F251,F279,F307,F335,F363,F391,F419,F447,F475,F503,F531,F559,F587)</f>
        <v>0</v>
      </c>
      <c r="G601" s="413">
        <f t="shared" ref="G601:Z601" si="87">SUM(G55,G83,G111,G139,G167,G195,G223,G251,G279,G307,G335,G363,G391,G419,G447,G475,G503,G531,G559,G587)</f>
        <v>0</v>
      </c>
      <c r="H601" s="413">
        <f t="shared" si="87"/>
        <v>0</v>
      </c>
      <c r="I601" s="413">
        <f t="shared" si="87"/>
        <v>0</v>
      </c>
      <c r="J601" s="413">
        <f t="shared" si="87"/>
        <v>0</v>
      </c>
      <c r="K601" s="413">
        <f t="shared" si="87"/>
        <v>0</v>
      </c>
      <c r="L601" s="413">
        <f t="shared" si="87"/>
        <v>0</v>
      </c>
      <c r="M601" s="413">
        <f t="shared" si="87"/>
        <v>0</v>
      </c>
      <c r="N601" s="413">
        <f t="shared" si="87"/>
        <v>0</v>
      </c>
      <c r="O601" s="413">
        <f t="shared" si="87"/>
        <v>0</v>
      </c>
      <c r="P601" s="413">
        <f t="shared" si="87"/>
        <v>0</v>
      </c>
      <c r="Q601" s="413">
        <f t="shared" si="87"/>
        <v>0</v>
      </c>
      <c r="R601" s="413">
        <f t="shared" si="87"/>
        <v>0</v>
      </c>
      <c r="S601" s="413">
        <f t="shared" si="87"/>
        <v>0</v>
      </c>
      <c r="T601" s="413">
        <f t="shared" si="87"/>
        <v>0</v>
      </c>
      <c r="U601" s="413">
        <f t="shared" si="87"/>
        <v>0</v>
      </c>
      <c r="V601" s="413">
        <f t="shared" si="87"/>
        <v>0</v>
      </c>
      <c r="W601" s="413">
        <f t="shared" si="87"/>
        <v>0</v>
      </c>
      <c r="X601" s="413">
        <f t="shared" si="87"/>
        <v>0</v>
      </c>
      <c r="Y601" s="413">
        <f t="shared" si="87"/>
        <v>0</v>
      </c>
      <c r="Z601" s="413">
        <f t="shared" si="87"/>
        <v>0</v>
      </c>
    </row>
    <row r="602" spans="1:40" ht="15.75" hidden="1">
      <c r="E602" s="317" t="s">
        <v>266</v>
      </c>
      <c r="F602" s="413">
        <f>F600+F601</f>
        <v>1400</v>
      </c>
      <c r="G602" s="413">
        <f t="shared" ref="G602:Z602" si="88">G600+G601</f>
        <v>15</v>
      </c>
      <c r="H602" s="413">
        <f t="shared" si="88"/>
        <v>30</v>
      </c>
      <c r="I602" s="413">
        <f t="shared" si="88"/>
        <v>45</v>
      </c>
      <c r="J602" s="413">
        <f t="shared" si="88"/>
        <v>15</v>
      </c>
      <c r="K602" s="413">
        <f t="shared" si="88"/>
        <v>30</v>
      </c>
      <c r="L602" s="413">
        <f t="shared" si="88"/>
        <v>45</v>
      </c>
      <c r="M602" s="413">
        <f t="shared" si="88"/>
        <v>15</v>
      </c>
      <c r="N602" s="413">
        <f t="shared" si="88"/>
        <v>30</v>
      </c>
      <c r="O602" s="413">
        <f t="shared" si="88"/>
        <v>45</v>
      </c>
      <c r="P602" s="413">
        <f t="shared" si="88"/>
        <v>15</v>
      </c>
      <c r="Q602" s="413">
        <f t="shared" si="88"/>
        <v>30</v>
      </c>
      <c r="R602" s="413">
        <f t="shared" si="88"/>
        <v>45</v>
      </c>
      <c r="S602" s="413">
        <f t="shared" si="88"/>
        <v>15</v>
      </c>
      <c r="T602" s="413">
        <f t="shared" si="88"/>
        <v>30</v>
      </c>
      <c r="U602" s="413">
        <f t="shared" si="88"/>
        <v>45</v>
      </c>
      <c r="V602" s="413">
        <f t="shared" si="88"/>
        <v>15</v>
      </c>
      <c r="W602" s="413">
        <f t="shared" si="88"/>
        <v>30</v>
      </c>
      <c r="X602" s="413">
        <f t="shared" si="88"/>
        <v>45</v>
      </c>
      <c r="Y602" s="413">
        <f t="shared" si="88"/>
        <v>0</v>
      </c>
      <c r="Z602" s="413">
        <f t="shared" si="88"/>
        <v>1670</v>
      </c>
    </row>
    <row r="603" spans="1:40" ht="15">
      <c r="F603"/>
      <c r="G603"/>
      <c r="H603"/>
      <c r="I603"/>
      <c r="J603"/>
      <c r="K603"/>
      <c r="L603"/>
      <c r="M603"/>
      <c r="N603"/>
      <c r="O603"/>
      <c r="P603"/>
      <c r="Q603"/>
      <c r="R603"/>
      <c r="S603"/>
      <c r="T603"/>
      <c r="U603"/>
      <c r="V603"/>
      <c r="W603"/>
      <c r="X603"/>
      <c r="Y603"/>
      <c r="Z603"/>
    </row>
    <row r="604" spans="1:40" ht="15">
      <c r="F604"/>
      <c r="G604"/>
      <c r="H604"/>
      <c r="I604"/>
      <c r="J604"/>
      <c r="K604"/>
      <c r="L604"/>
      <c r="M604"/>
      <c r="N604"/>
      <c r="O604"/>
      <c r="P604"/>
      <c r="Q604"/>
      <c r="R604"/>
      <c r="S604"/>
      <c r="T604"/>
      <c r="U604"/>
      <c r="V604"/>
      <c r="W604"/>
      <c r="X604"/>
      <c r="Y604"/>
      <c r="Z604"/>
    </row>
  </sheetData>
  <sheetProtection algorithmName="SHA-512" hashValue="zFUySiUGw1XbfDsP42HvlnHPL30lQ+qsBxX0eCL7bsWRO5vgX2A276GIpSmnET8+EADt8Myq2fU8oPtJHI+K/w==" saltValue="1MNke8t+gADJRg0TyWjcaQ==" spinCount="100000" sheet="1"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T39" name="Section_C_2"/>
    <protectedRange sqref="G38:H40 J38:K40 M38:N40 P38:Q40 V38:W40 G42:H43 J42:K43 M42:N43 P42:Q43 S42:T43 V42:W43 C50:H54 J50:K54 M50:N54 P50:Q54 S50:T54 V50:W54 Y50:Y54 C59 S38:S40 T38 T40" name="Section_C_1"/>
    <protectedRange sqref="G26:H27 J26:K27 M26:N27 P26:Q27 S26:T27 V26:W27" name="Section_B_2"/>
    <protectedRange sqref="E15:L20"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s>
  <phoneticPr fontId="14" type="noConversion"/>
  <conditionalFormatting sqref="B60">
    <cfRule type="iconSet" priority="1845">
      <iconSet showValue="0" reverse="1">
        <cfvo type="percent" val="0"/>
        <cfvo type="num" val="1"/>
        <cfvo type="num" val="4"/>
      </iconSet>
    </cfRule>
  </conditionalFormatting>
  <conditionalFormatting sqref="C57">
    <cfRule type="containsText" dxfId="1918" priority="1844" operator="containsText" text="Unsecured Funding: Please Complete the Table Below">
      <formula>NOT(ISERROR(SEARCH("Unsecured Funding: Please Complete the Table Below",C57)))</formula>
    </cfRule>
  </conditionalFormatting>
  <conditionalFormatting sqref="C85">
    <cfRule type="containsText" dxfId="1917" priority="582" operator="containsText" text="Unsecured Funding: Please Complete the Table Below">
      <formula>NOT(ISERROR(SEARCH("Unsecured Funding: Please Complete the Table Below",C85)))</formula>
    </cfRule>
  </conditionalFormatting>
  <conditionalFormatting sqref="C113">
    <cfRule type="containsText" dxfId="1916" priority="556" operator="containsText" text="Unsecured Funding: Please Complete the Table Below">
      <formula>NOT(ISERROR(SEARCH("Unsecured Funding: Please Complete the Table Below",C113)))</formula>
    </cfRule>
  </conditionalFormatting>
  <conditionalFormatting sqref="C141">
    <cfRule type="containsText" dxfId="1915" priority="530" operator="containsText" text="Unsecured Funding: Please Complete the Table Below">
      <formula>NOT(ISERROR(SEARCH("Unsecured Funding: Please Complete the Table Below",C141)))</formula>
    </cfRule>
  </conditionalFormatting>
  <conditionalFormatting sqref="C169">
    <cfRule type="containsText" dxfId="1914" priority="504" operator="containsText" text="Unsecured Funding: Please Complete the Table Below">
      <formula>NOT(ISERROR(SEARCH("Unsecured Funding: Please Complete the Table Below",C169)))</formula>
    </cfRule>
  </conditionalFormatting>
  <conditionalFormatting sqref="C197">
    <cfRule type="containsText" dxfId="1913" priority="478" operator="containsText" text="Unsecured Funding: Please Complete the Table Below">
      <formula>NOT(ISERROR(SEARCH("Unsecured Funding: Please Complete the Table Below",C197)))</formula>
    </cfRule>
  </conditionalFormatting>
  <conditionalFormatting sqref="C225">
    <cfRule type="containsText" dxfId="1912" priority="452" operator="containsText" text="Unsecured Funding: Please Complete the Table Below">
      <formula>NOT(ISERROR(SEARCH("Unsecured Funding: Please Complete the Table Below",C225)))</formula>
    </cfRule>
  </conditionalFormatting>
  <conditionalFormatting sqref="C253">
    <cfRule type="containsText" dxfId="1911" priority="426" operator="containsText" text="Unsecured Funding: Please Complete the Table Below">
      <formula>NOT(ISERROR(SEARCH("Unsecured Funding: Please Complete the Table Below",C253)))</formula>
    </cfRule>
  </conditionalFormatting>
  <conditionalFormatting sqref="C281">
    <cfRule type="containsText" dxfId="1910" priority="400" operator="containsText" text="Unsecured Funding: Please Complete the Table Below">
      <formula>NOT(ISERROR(SEARCH("Unsecured Funding: Please Complete the Table Below",C281)))</formula>
    </cfRule>
  </conditionalFormatting>
  <conditionalFormatting sqref="C309">
    <cfRule type="containsText" dxfId="1909" priority="374" operator="containsText" text="Unsecured Funding: Please Complete the Table Below">
      <formula>NOT(ISERROR(SEARCH("Unsecured Funding: Please Complete the Table Below",C309)))</formula>
    </cfRule>
  </conditionalFormatting>
  <conditionalFormatting sqref="C337">
    <cfRule type="containsText" dxfId="1908" priority="348" operator="containsText" text="Unsecured Funding: Please Complete the Table Below">
      <formula>NOT(ISERROR(SEARCH("Unsecured Funding: Please Complete the Table Below",C337)))</formula>
    </cfRule>
  </conditionalFormatting>
  <conditionalFormatting sqref="C365">
    <cfRule type="containsText" dxfId="1907" priority="322" operator="containsText" text="Unsecured Funding: Please Complete the Table Below">
      <formula>NOT(ISERROR(SEARCH("Unsecured Funding: Please Complete the Table Below",C365)))</formula>
    </cfRule>
  </conditionalFormatting>
  <conditionalFormatting sqref="C393">
    <cfRule type="containsText" dxfId="1906" priority="296" operator="containsText" text="Unsecured Funding: Please Complete the Table Below">
      <formula>NOT(ISERROR(SEARCH("Unsecured Funding: Please Complete the Table Below",C393)))</formula>
    </cfRule>
  </conditionalFormatting>
  <conditionalFormatting sqref="C421">
    <cfRule type="containsText" dxfId="1905" priority="270" operator="containsText" text="Unsecured Funding: Please Complete the Table Below">
      <formula>NOT(ISERROR(SEARCH("Unsecured Funding: Please Complete the Table Below",C421)))</formula>
    </cfRule>
  </conditionalFormatting>
  <conditionalFormatting sqref="C449">
    <cfRule type="containsText" dxfId="1904" priority="244" operator="containsText" text="Unsecured Funding: Please Complete the Table Below">
      <formula>NOT(ISERROR(SEARCH("Unsecured Funding: Please Complete the Table Below",C449)))</formula>
    </cfRule>
  </conditionalFormatting>
  <conditionalFormatting sqref="C477">
    <cfRule type="containsText" dxfId="1903" priority="218" operator="containsText" text="Unsecured Funding: Please Complete the Table Below">
      <formula>NOT(ISERROR(SEARCH("Unsecured Funding: Please Complete the Table Below",C477)))</formula>
    </cfRule>
  </conditionalFormatting>
  <conditionalFormatting sqref="C505">
    <cfRule type="containsText" dxfId="1902" priority="192" operator="containsText" text="Unsecured Funding: Please Complete the Table Below">
      <formula>NOT(ISERROR(SEARCH("Unsecured Funding: Please Complete the Table Below",C505)))</formula>
    </cfRule>
  </conditionalFormatting>
  <conditionalFormatting sqref="C533">
    <cfRule type="containsText" dxfId="1901" priority="166" operator="containsText" text="Unsecured Funding: Please Complete the Table Below">
      <formula>NOT(ISERROR(SEARCH("Unsecured Funding: Please Complete the Table Below",C533)))</formula>
    </cfRule>
  </conditionalFormatting>
  <conditionalFormatting sqref="C561">
    <cfRule type="containsText" dxfId="1900" priority="140" operator="containsText" text="Unsecured Funding: Please Complete the Table Below">
      <formula>NOT(ISERROR(SEARCH("Unsecured Funding: Please Complete the Table Below",C561)))</formula>
    </cfRule>
  </conditionalFormatting>
  <conditionalFormatting sqref="C589">
    <cfRule type="containsText" dxfId="1899" priority="114" operator="containsText" text="Unsecured Funding: Please Complete the Table Below">
      <formula>NOT(ISERROR(SEARCH("Unsecured Funding: Please Complete the Table Below",C589)))</formula>
    </cfRule>
  </conditionalFormatting>
  <conditionalFormatting sqref="D52:Y52">
    <cfRule type="expression" dxfId="1898" priority="1623">
      <formula>$C$33=""</formula>
    </cfRule>
  </conditionalFormatting>
  <conditionalFormatting sqref="D54:Y54">
    <cfRule type="expression" dxfId="1897" priority="1621">
      <formula>$C$35=""</formula>
    </cfRule>
  </conditionalFormatting>
  <conditionalFormatting sqref="D80:Y80">
    <cfRule type="expression" dxfId="1896" priority="578">
      <formula>$C$33=""</formula>
    </cfRule>
  </conditionalFormatting>
  <conditionalFormatting sqref="D82:Y82">
    <cfRule type="expression" dxfId="1895" priority="577">
      <formula>$C$35=""</formula>
    </cfRule>
  </conditionalFormatting>
  <conditionalFormatting sqref="D108:Y108">
    <cfRule type="expression" dxfId="1894" priority="552">
      <formula>$C$33=""</formula>
    </cfRule>
  </conditionalFormatting>
  <conditionalFormatting sqref="D110:Y110">
    <cfRule type="expression" dxfId="1893" priority="551">
      <formula>$C$35=""</formula>
    </cfRule>
  </conditionalFormatting>
  <conditionalFormatting sqref="D136:Y136">
    <cfRule type="expression" dxfId="1892" priority="526">
      <formula>$C$33=""</formula>
    </cfRule>
  </conditionalFormatting>
  <conditionalFormatting sqref="D138:Y138">
    <cfRule type="expression" dxfId="1891" priority="525">
      <formula>$C$35=""</formula>
    </cfRule>
  </conditionalFormatting>
  <conditionalFormatting sqref="D164:Y164">
    <cfRule type="expression" dxfId="1890" priority="500">
      <formula>$C$33=""</formula>
    </cfRule>
  </conditionalFormatting>
  <conditionalFormatting sqref="D166:Y166">
    <cfRule type="expression" dxfId="1889" priority="499">
      <formula>$C$35=""</formula>
    </cfRule>
  </conditionalFormatting>
  <conditionalFormatting sqref="D192:Y192">
    <cfRule type="expression" dxfId="1888" priority="474">
      <formula>$C$33=""</formula>
    </cfRule>
  </conditionalFormatting>
  <conditionalFormatting sqref="D194:Y194">
    <cfRule type="expression" dxfId="1887" priority="473">
      <formula>$C$35=""</formula>
    </cfRule>
  </conditionalFormatting>
  <conditionalFormatting sqref="D220:Y220">
    <cfRule type="expression" dxfId="1886" priority="448">
      <formula>$C$33=""</formula>
    </cfRule>
  </conditionalFormatting>
  <conditionalFormatting sqref="D222:Y222">
    <cfRule type="expression" dxfId="1885" priority="447">
      <formula>$C$35=""</formula>
    </cfRule>
  </conditionalFormatting>
  <conditionalFormatting sqref="D248:Y248">
    <cfRule type="expression" dxfId="1884" priority="422">
      <formula>$C$33=""</formula>
    </cfRule>
  </conditionalFormatting>
  <conditionalFormatting sqref="D250:Y250">
    <cfRule type="expression" dxfId="1883" priority="421">
      <formula>$C$35=""</formula>
    </cfRule>
  </conditionalFormatting>
  <conditionalFormatting sqref="D276:Y276">
    <cfRule type="expression" dxfId="1882" priority="396">
      <formula>$C$33=""</formula>
    </cfRule>
  </conditionalFormatting>
  <conditionalFormatting sqref="D278:Y278">
    <cfRule type="expression" dxfId="1881" priority="395">
      <formula>$C$35=""</formula>
    </cfRule>
  </conditionalFormatting>
  <conditionalFormatting sqref="D304:Y304">
    <cfRule type="expression" dxfId="1880" priority="370">
      <formula>$C$33=""</formula>
    </cfRule>
  </conditionalFormatting>
  <conditionalFormatting sqref="D306:Y306">
    <cfRule type="expression" dxfId="1879" priority="369">
      <formula>$C$35=""</formula>
    </cfRule>
  </conditionalFormatting>
  <conditionalFormatting sqref="D332:Y332">
    <cfRule type="expression" dxfId="1878" priority="344">
      <formula>$C$33=""</formula>
    </cfRule>
  </conditionalFormatting>
  <conditionalFormatting sqref="D334:Y334">
    <cfRule type="expression" dxfId="1877" priority="343">
      <formula>$C$35=""</formula>
    </cfRule>
  </conditionalFormatting>
  <conditionalFormatting sqref="D360:Y360">
    <cfRule type="expression" dxfId="1876" priority="318">
      <formula>$C$33=""</formula>
    </cfRule>
  </conditionalFormatting>
  <conditionalFormatting sqref="D362:Y362">
    <cfRule type="expression" dxfId="1875" priority="317">
      <formula>$C$35=""</formula>
    </cfRule>
  </conditionalFormatting>
  <conditionalFormatting sqref="D388:Y388">
    <cfRule type="expression" dxfId="1874" priority="292">
      <formula>$C$33=""</formula>
    </cfRule>
  </conditionalFormatting>
  <conditionalFormatting sqref="D390:Y390">
    <cfRule type="expression" dxfId="1873" priority="291">
      <formula>$C$35=""</formula>
    </cfRule>
  </conditionalFormatting>
  <conditionalFormatting sqref="D416:Y416">
    <cfRule type="expression" dxfId="1872" priority="266">
      <formula>$C$33=""</formula>
    </cfRule>
  </conditionalFormatting>
  <conditionalFormatting sqref="D418:Y418">
    <cfRule type="expression" dxfId="1871" priority="265">
      <formula>$C$35=""</formula>
    </cfRule>
  </conditionalFormatting>
  <conditionalFormatting sqref="D444:Y444">
    <cfRule type="expression" dxfId="1870" priority="240">
      <formula>$C$33=""</formula>
    </cfRule>
  </conditionalFormatting>
  <conditionalFormatting sqref="D446:Y446">
    <cfRule type="expression" dxfId="1869" priority="239">
      <formula>$C$35=""</formula>
    </cfRule>
  </conditionalFormatting>
  <conditionalFormatting sqref="D472:Y472">
    <cfRule type="expression" dxfId="1868" priority="214">
      <formula>$C$33=""</formula>
    </cfRule>
  </conditionalFormatting>
  <conditionalFormatting sqref="D474:Y474">
    <cfRule type="expression" dxfId="1867" priority="213">
      <formula>$C$35=""</formula>
    </cfRule>
  </conditionalFormatting>
  <conditionalFormatting sqref="D500:Y500">
    <cfRule type="expression" dxfId="1866" priority="188">
      <formula>$C$33=""</formula>
    </cfRule>
  </conditionalFormatting>
  <conditionalFormatting sqref="D502:Y502">
    <cfRule type="expression" dxfId="1865" priority="187">
      <formula>$C$35=""</formula>
    </cfRule>
  </conditionalFormatting>
  <conditionalFormatting sqref="D528:Y528">
    <cfRule type="expression" dxfId="1864" priority="162">
      <formula>$C$33=""</formula>
    </cfRule>
  </conditionalFormatting>
  <conditionalFormatting sqref="D530:Y530">
    <cfRule type="expression" dxfId="1863" priority="161">
      <formula>$C$35=""</formula>
    </cfRule>
  </conditionalFormatting>
  <conditionalFormatting sqref="D556:Y556">
    <cfRule type="expression" dxfId="1862" priority="136">
      <formula>$C$33=""</formula>
    </cfRule>
  </conditionalFormatting>
  <conditionalFormatting sqref="D558:Y558">
    <cfRule type="expression" dxfId="1861" priority="135">
      <formula>$C$35=""</formula>
    </cfRule>
  </conditionalFormatting>
  <conditionalFormatting sqref="D584:Y584">
    <cfRule type="expression" dxfId="1860" priority="110">
      <formula>$C$33=""</formula>
    </cfRule>
  </conditionalFormatting>
  <conditionalFormatting sqref="D586:Y586">
    <cfRule type="expression" dxfId="1859" priority="109">
      <formula>$C$35=""</formula>
    </cfRule>
  </conditionalFormatting>
  <conditionalFormatting sqref="D50:Z50 E51:Y51 Z51:Z54">
    <cfRule type="expression" dxfId="1858" priority="1625">
      <formula>$C$31=""</formula>
    </cfRule>
  </conditionalFormatting>
  <conditionalFormatting sqref="D78:Z78 E79:Y79 Z79:Z82">
    <cfRule type="expression" dxfId="1857" priority="579">
      <formula>$C$31=""</formula>
    </cfRule>
  </conditionalFormatting>
  <conditionalFormatting sqref="D106:Z106 E107:Y107 Z107:Z110">
    <cfRule type="expression" dxfId="1856" priority="553">
      <formula>$C$31=""</formula>
    </cfRule>
  </conditionalFormatting>
  <conditionalFormatting sqref="D134:Z134 E135:Y135 Z135:Z138">
    <cfRule type="expression" dxfId="1855" priority="527">
      <formula>$C$31=""</formula>
    </cfRule>
  </conditionalFormatting>
  <conditionalFormatting sqref="D162:Z162 E163:Y163 Z163:Z166">
    <cfRule type="expression" dxfId="1854" priority="501">
      <formula>$C$31=""</formula>
    </cfRule>
  </conditionalFormatting>
  <conditionalFormatting sqref="D190:Z190 E191:Y191 Z191:Z194">
    <cfRule type="expression" dxfId="1853" priority="475">
      <formula>$C$31=""</formula>
    </cfRule>
  </conditionalFormatting>
  <conditionalFormatting sqref="D218:Z218 E219:Y219 Z219:Z222">
    <cfRule type="expression" dxfId="1852" priority="449">
      <formula>$C$31=""</formula>
    </cfRule>
  </conditionalFormatting>
  <conditionalFormatting sqref="D246:Z246 E247:Y247 Z247:Z250">
    <cfRule type="expression" dxfId="1851" priority="423">
      <formula>$C$31=""</formula>
    </cfRule>
  </conditionalFormatting>
  <conditionalFormatting sqref="D274:Z274 E275:Y275 Z275:Z278">
    <cfRule type="expression" dxfId="1850" priority="397">
      <formula>$C$31=""</formula>
    </cfRule>
  </conditionalFormatting>
  <conditionalFormatting sqref="D302:Z302 E303:Y303 Z303:Z306">
    <cfRule type="expression" dxfId="1849" priority="371">
      <formula>$C$31=""</formula>
    </cfRule>
  </conditionalFormatting>
  <conditionalFormatting sqref="D330:Z330 E331:Y331 Z331:Z334">
    <cfRule type="expression" dxfId="1848" priority="345">
      <formula>$C$31=""</formula>
    </cfRule>
  </conditionalFormatting>
  <conditionalFormatting sqref="D358:Z358 E359:Y359 Z359:Z362">
    <cfRule type="expression" dxfId="1847" priority="319">
      <formula>$C$31=""</formula>
    </cfRule>
  </conditionalFormatting>
  <conditionalFormatting sqref="D386:Z386 E387:Y387 Z387:Z390">
    <cfRule type="expression" dxfId="1846" priority="293">
      <formula>$C$31=""</formula>
    </cfRule>
  </conditionalFormatting>
  <conditionalFormatting sqref="D414:Z414 E415:Y415 Z415:Z418">
    <cfRule type="expression" dxfId="1845" priority="267">
      <formula>$C$31=""</formula>
    </cfRule>
  </conditionalFormatting>
  <conditionalFormatting sqref="D442:Z442 E443:Y443 Z443:Z446">
    <cfRule type="expression" dxfId="1844" priority="241">
      <formula>$C$31=""</formula>
    </cfRule>
  </conditionalFormatting>
  <conditionalFormatting sqref="D470:Z470 E471:Y471 Z471:Z474">
    <cfRule type="expression" dxfId="1843" priority="215">
      <formula>$C$31=""</formula>
    </cfRule>
  </conditionalFormatting>
  <conditionalFormatting sqref="D498:Z498 E499:Y499 Z499:Z502">
    <cfRule type="expression" dxfId="1842" priority="189">
      <formula>$C$31=""</formula>
    </cfRule>
  </conditionalFormatting>
  <conditionalFormatting sqref="D526:Z526 E527:Y527 Z527:Z530">
    <cfRule type="expression" dxfId="1841" priority="163">
      <formula>$C$31=""</formula>
    </cfRule>
  </conditionalFormatting>
  <conditionalFormatting sqref="D554:Z554 E555:Y555 Z555:Z558">
    <cfRule type="expression" dxfId="1840" priority="137">
      <formula>$C$31=""</formula>
    </cfRule>
  </conditionalFormatting>
  <conditionalFormatting sqref="D582:Z582 E583:Y583 Z583:Z586">
    <cfRule type="expression" dxfId="1839" priority="111">
      <formula>$C$31=""</formula>
    </cfRule>
  </conditionalFormatting>
  <conditionalFormatting sqref="G5:G11 G13 G21">
    <cfRule type="containsText" dxfId="1838" priority="1848" operator="containsText" text="Please select a reporting period on the 'Start Here' page">
      <formula>NOT(ISERROR(SEARCH("Please select a reporting period on the 'Start Here' page",G5)))</formula>
    </cfRule>
  </conditionalFormatting>
  <conditionalFormatting sqref="G25:H25 J25:K25 M25:N25 P25:Q25 S25:T25 V25:W25">
    <cfRule type="cellIs" dxfId="1837" priority="1598" operator="equal">
      <formula>"Forecast"</formula>
    </cfRule>
    <cfRule type="cellIs" dxfId="1836" priority="1597" operator="equal">
      <formula>"Actual"</formula>
    </cfRule>
  </conditionalFormatting>
  <conditionalFormatting sqref="G37:H37 M37:N37 P37:Q37 S37:T37 V37:W37">
    <cfRule type="cellIs" dxfId="1835" priority="1595" operator="equal">
      <formula>"Actual"</formula>
    </cfRule>
    <cfRule type="cellIs" dxfId="1834" priority="1596" operator="equal">
      <formula>"Forecast"</formula>
    </cfRule>
  </conditionalFormatting>
  <conditionalFormatting sqref="G40:H40">
    <cfRule type="expression" dxfId="1833" priority="1615">
      <formula>IF(G33="Actual",TRUE,FALSE)</formula>
    </cfRule>
  </conditionalFormatting>
  <conditionalFormatting sqref="G49:H49 J49:K49 M49:N49 P49:Q49 S49:T49 V49:W49">
    <cfRule type="cellIs" dxfId="1832" priority="1591" operator="equal">
      <formula>"Actual"</formula>
    </cfRule>
    <cfRule type="cellIs" dxfId="1831" priority="1592" operator="equal">
      <formula>"Forecast"</formula>
    </cfRule>
  </conditionalFormatting>
  <conditionalFormatting sqref="G65:H65 M65:N65 P65:Q65 S65:T65 V65:W65">
    <cfRule type="cellIs" dxfId="1830" priority="567" operator="equal">
      <formula>"Actual"</formula>
    </cfRule>
    <cfRule type="cellIs" dxfId="1829" priority="568" operator="equal">
      <formula>"Forecast"</formula>
    </cfRule>
  </conditionalFormatting>
  <conditionalFormatting sqref="G68:H68">
    <cfRule type="expression" dxfId="1828" priority="24">
      <formula>IF(G61="Actual",TRUE,FALSE)</formula>
    </cfRule>
  </conditionalFormatting>
  <conditionalFormatting sqref="G77:H77 J77:K77 M77:N77 P77:Q77 S77:T77 V77:W77">
    <cfRule type="cellIs" dxfId="1827" priority="564" operator="equal">
      <formula>"Forecast"</formula>
    </cfRule>
    <cfRule type="cellIs" dxfId="1826" priority="563" operator="equal">
      <formula>"Actual"</formula>
    </cfRule>
  </conditionalFormatting>
  <conditionalFormatting sqref="G93:H93 M93:N93 P93:Q93 S93:T93 V93:W93">
    <cfRule type="cellIs" dxfId="1825" priority="542" operator="equal">
      <formula>"Forecast"</formula>
    </cfRule>
    <cfRule type="cellIs" dxfId="1824" priority="541" operator="equal">
      <formula>"Actual"</formula>
    </cfRule>
  </conditionalFormatting>
  <conditionalFormatting sqref="G96:H96">
    <cfRule type="expression" dxfId="1823" priority="18">
      <formula>IF(G89="Actual",TRUE,FALSE)</formula>
    </cfRule>
  </conditionalFormatting>
  <conditionalFormatting sqref="G105:H105 J105:K105 M105:N105 P105:Q105 S105:T105 V105:W105">
    <cfRule type="cellIs" dxfId="1822" priority="538" operator="equal">
      <formula>"Forecast"</formula>
    </cfRule>
    <cfRule type="cellIs" dxfId="1821" priority="537" operator="equal">
      <formula>"Actual"</formula>
    </cfRule>
  </conditionalFormatting>
  <conditionalFormatting sqref="G121:H121 M121:N121 P121:Q121 S121:T121 V121:W121">
    <cfRule type="cellIs" dxfId="1820" priority="515" operator="equal">
      <formula>"Actual"</formula>
    </cfRule>
    <cfRule type="cellIs" dxfId="1819" priority="516" operator="equal">
      <formula>"Forecast"</formula>
    </cfRule>
  </conditionalFormatting>
  <conditionalFormatting sqref="G124:H124">
    <cfRule type="expression" dxfId="1818" priority="12">
      <formula>IF(G117="Actual",TRUE,FALSE)</formula>
    </cfRule>
  </conditionalFormatting>
  <conditionalFormatting sqref="G133:H133 J133:K133 M133:N133 P133:Q133 S133:T133 V133:W133">
    <cfRule type="cellIs" dxfId="1817" priority="512" operator="equal">
      <formula>"Forecast"</formula>
    </cfRule>
    <cfRule type="cellIs" dxfId="1816" priority="511" operator="equal">
      <formula>"Actual"</formula>
    </cfRule>
  </conditionalFormatting>
  <conditionalFormatting sqref="G149:H149 M149:N149 P149:Q149 S149:T149 V149:W149">
    <cfRule type="cellIs" dxfId="1815" priority="489" operator="equal">
      <formula>"Actual"</formula>
    </cfRule>
    <cfRule type="cellIs" dxfId="1814" priority="490" operator="equal">
      <formula>"Forecast"</formula>
    </cfRule>
  </conditionalFormatting>
  <conditionalFormatting sqref="G152:H152">
    <cfRule type="expression" dxfId="1813" priority="6">
      <formula>IF(G145="Actual",TRUE,FALSE)</formula>
    </cfRule>
  </conditionalFormatting>
  <conditionalFormatting sqref="G161:H161 J161:K161 M161:N161 P161:Q161 S161:T161 V161:W161">
    <cfRule type="cellIs" dxfId="1812" priority="485" operator="equal">
      <formula>"Actual"</formula>
    </cfRule>
    <cfRule type="cellIs" dxfId="1811" priority="486" operator="equal">
      <formula>"Forecast"</formula>
    </cfRule>
  </conditionalFormatting>
  <conditionalFormatting sqref="G177:H177 M177:N177 P177:Q177 S177:T177 V177:W177">
    <cfRule type="cellIs" dxfId="1810" priority="463" operator="equal">
      <formula>"Actual"</formula>
    </cfRule>
    <cfRule type="cellIs" dxfId="1809" priority="464" operator="equal">
      <formula>"Forecast"</formula>
    </cfRule>
  </conditionalFormatting>
  <conditionalFormatting sqref="G180:H180">
    <cfRule type="expression" dxfId="1808" priority="469">
      <formula>IF(G173="Actual",TRUE,FALSE)</formula>
    </cfRule>
  </conditionalFormatting>
  <conditionalFormatting sqref="G189:H189 J189:K189 M189:N189 P189:Q189 S189:T189 V189:W189">
    <cfRule type="cellIs" dxfId="1807" priority="459" operator="equal">
      <formula>"Actual"</formula>
    </cfRule>
    <cfRule type="cellIs" dxfId="1806" priority="460" operator="equal">
      <formula>"Forecast"</formula>
    </cfRule>
  </conditionalFormatting>
  <conditionalFormatting sqref="G205:H205 M205:N205 P205:Q205 S205:T205 V205:W205">
    <cfRule type="cellIs" dxfId="1805" priority="438" operator="equal">
      <formula>"Forecast"</formula>
    </cfRule>
    <cfRule type="cellIs" dxfId="1804" priority="437" operator="equal">
      <formula>"Actual"</formula>
    </cfRule>
  </conditionalFormatting>
  <conditionalFormatting sqref="G208:H208">
    <cfRule type="expression" dxfId="1803" priority="443">
      <formula>IF(G201="Actual",TRUE,FALSE)</formula>
    </cfRule>
  </conditionalFormatting>
  <conditionalFormatting sqref="G217:H217 J217:K217 M217:N217 P217:Q217 S217:T217 V217:W217">
    <cfRule type="cellIs" dxfId="1802" priority="433" operator="equal">
      <formula>"Actual"</formula>
    </cfRule>
    <cfRule type="cellIs" dxfId="1801" priority="434" operator="equal">
      <formula>"Forecast"</formula>
    </cfRule>
  </conditionalFormatting>
  <conditionalFormatting sqref="G233:H233 M233:N233 P233:Q233 S233:T233 V233:W233">
    <cfRule type="cellIs" dxfId="1800" priority="412" operator="equal">
      <formula>"Forecast"</formula>
    </cfRule>
    <cfRule type="cellIs" dxfId="1799" priority="411" operator="equal">
      <formula>"Actual"</formula>
    </cfRule>
  </conditionalFormatting>
  <conditionalFormatting sqref="G236:H236">
    <cfRule type="expression" dxfId="1798" priority="417">
      <formula>IF(G229="Actual",TRUE,FALSE)</formula>
    </cfRule>
  </conditionalFormatting>
  <conditionalFormatting sqref="G245:H245 J245:K245 M245:N245 P245:Q245 S245:T245 V245:W245">
    <cfRule type="cellIs" dxfId="1797" priority="408" operator="equal">
      <formula>"Forecast"</formula>
    </cfRule>
    <cfRule type="cellIs" dxfId="1796" priority="407" operator="equal">
      <formula>"Actual"</formula>
    </cfRule>
  </conditionalFormatting>
  <conditionalFormatting sqref="G261:H261 M261:N261 P261:Q261 S261:T261 V261:W261">
    <cfRule type="cellIs" dxfId="1795" priority="386" operator="equal">
      <formula>"Forecast"</formula>
    </cfRule>
    <cfRule type="cellIs" dxfId="1794" priority="385" operator="equal">
      <formula>"Actual"</formula>
    </cfRule>
  </conditionalFormatting>
  <conditionalFormatting sqref="G264:H264">
    <cfRule type="expression" dxfId="1793" priority="391">
      <formula>IF(G257="Actual",TRUE,FALSE)</formula>
    </cfRule>
  </conditionalFormatting>
  <conditionalFormatting sqref="G273:H273 J273:K273 M273:N273 P273:Q273 S273:T273 V273:W273">
    <cfRule type="cellIs" dxfId="1792" priority="382" operator="equal">
      <formula>"Forecast"</formula>
    </cfRule>
    <cfRule type="cellIs" dxfId="1791" priority="381" operator="equal">
      <formula>"Actual"</formula>
    </cfRule>
  </conditionalFormatting>
  <conditionalFormatting sqref="G289:H289 M289:N289 P289:Q289 S289:T289 V289:W289">
    <cfRule type="cellIs" dxfId="1790" priority="360" operator="equal">
      <formula>"Forecast"</formula>
    </cfRule>
    <cfRule type="cellIs" dxfId="1789" priority="359" operator="equal">
      <formula>"Actual"</formula>
    </cfRule>
  </conditionalFormatting>
  <conditionalFormatting sqref="G292:H292">
    <cfRule type="expression" dxfId="1788" priority="365">
      <formula>IF(G285="Actual",TRUE,FALSE)</formula>
    </cfRule>
  </conditionalFormatting>
  <conditionalFormatting sqref="G301:H301 J301:K301 M301:N301 P301:Q301 S301:T301 V301:W301">
    <cfRule type="cellIs" dxfId="1787" priority="356" operator="equal">
      <formula>"Forecast"</formula>
    </cfRule>
    <cfRule type="cellIs" dxfId="1786" priority="355" operator="equal">
      <formula>"Actual"</formula>
    </cfRule>
  </conditionalFormatting>
  <conditionalFormatting sqref="G317:H317 M317:N317 P317:Q317 S317:T317 V317:W317">
    <cfRule type="cellIs" dxfId="1785" priority="334" operator="equal">
      <formula>"Forecast"</formula>
    </cfRule>
    <cfRule type="cellIs" dxfId="1784" priority="333" operator="equal">
      <formula>"Actual"</formula>
    </cfRule>
  </conditionalFormatting>
  <conditionalFormatting sqref="G320:H320">
    <cfRule type="expression" dxfId="1783" priority="339">
      <formula>IF(G313="Actual",TRUE,FALSE)</formula>
    </cfRule>
  </conditionalFormatting>
  <conditionalFormatting sqref="G329:H329 J329:K329 M329:N329 P329:Q329 S329:T329 V329:W329">
    <cfRule type="cellIs" dxfId="1782" priority="329" operator="equal">
      <formula>"Actual"</formula>
    </cfRule>
    <cfRule type="cellIs" dxfId="1781" priority="330" operator="equal">
      <formula>"Forecast"</formula>
    </cfRule>
  </conditionalFormatting>
  <conditionalFormatting sqref="G345:H345 M345:N345 P345:Q345 S345:T345 V345:W345">
    <cfRule type="cellIs" dxfId="1780" priority="308" operator="equal">
      <formula>"Forecast"</formula>
    </cfRule>
    <cfRule type="cellIs" dxfId="1779" priority="307" operator="equal">
      <formula>"Actual"</formula>
    </cfRule>
  </conditionalFormatting>
  <conditionalFormatting sqref="G348:H348">
    <cfRule type="expression" dxfId="1778" priority="313">
      <formula>IF(G341="Actual",TRUE,FALSE)</formula>
    </cfRule>
  </conditionalFormatting>
  <conditionalFormatting sqref="G357:H357 J357:K357 M357:N357 P357:Q357 S357:T357 V357:W357">
    <cfRule type="cellIs" dxfId="1777" priority="303" operator="equal">
      <formula>"Actual"</formula>
    </cfRule>
    <cfRule type="cellIs" dxfId="1776" priority="304" operator="equal">
      <formula>"Forecast"</formula>
    </cfRule>
  </conditionalFormatting>
  <conditionalFormatting sqref="G373:H373 M373:N373 P373:Q373 S373:T373 V373:W373">
    <cfRule type="cellIs" dxfId="1775" priority="282" operator="equal">
      <formula>"Forecast"</formula>
    </cfRule>
    <cfRule type="cellIs" dxfId="1774" priority="281" operator="equal">
      <formula>"Actual"</formula>
    </cfRule>
  </conditionalFormatting>
  <conditionalFormatting sqref="G376:H376">
    <cfRule type="expression" dxfId="1773" priority="287">
      <formula>IF(G369="Actual",TRUE,FALSE)</formula>
    </cfRule>
  </conditionalFormatting>
  <conditionalFormatting sqref="G385:H385 J385:K385 M385:N385 P385:Q385 S385:T385 V385:W385">
    <cfRule type="cellIs" dxfId="1772" priority="278" operator="equal">
      <formula>"Forecast"</formula>
    </cfRule>
    <cfRule type="cellIs" dxfId="1771" priority="277" operator="equal">
      <formula>"Actual"</formula>
    </cfRule>
  </conditionalFormatting>
  <conditionalFormatting sqref="G401:H401 M401:N401 P401:Q401 S401:T401 V401:W401">
    <cfRule type="cellIs" dxfId="1770" priority="256" operator="equal">
      <formula>"Forecast"</formula>
    </cfRule>
    <cfRule type="cellIs" dxfId="1769" priority="255" operator="equal">
      <formula>"Actual"</formula>
    </cfRule>
  </conditionalFormatting>
  <conditionalFormatting sqref="G404:H404">
    <cfRule type="expression" dxfId="1768" priority="261">
      <formula>IF(G397="Actual",TRUE,FALSE)</formula>
    </cfRule>
  </conditionalFormatting>
  <conditionalFormatting sqref="G413:H413 J413:K413 M413:N413 P413:Q413 S413:T413 V413:W413">
    <cfRule type="cellIs" dxfId="1767" priority="252" operator="equal">
      <formula>"Forecast"</formula>
    </cfRule>
    <cfRule type="cellIs" dxfId="1766" priority="251" operator="equal">
      <formula>"Actual"</formula>
    </cfRule>
  </conditionalFormatting>
  <conditionalFormatting sqref="G429:H429 M429:N429 P429:Q429 S429:T429 V429:W429">
    <cfRule type="cellIs" dxfId="1765" priority="230" operator="equal">
      <formula>"Forecast"</formula>
    </cfRule>
    <cfRule type="cellIs" dxfId="1764" priority="229" operator="equal">
      <formula>"Actual"</formula>
    </cfRule>
  </conditionalFormatting>
  <conditionalFormatting sqref="G432:H432">
    <cfRule type="expression" dxfId="1763" priority="235">
      <formula>IF(G425="Actual",TRUE,FALSE)</formula>
    </cfRule>
  </conditionalFormatting>
  <conditionalFormatting sqref="G441:H441 J441:K441 M441:N441 P441:Q441 S441:T441 V441:W441">
    <cfRule type="cellIs" dxfId="1762" priority="225" operator="equal">
      <formula>"Actual"</formula>
    </cfRule>
    <cfRule type="cellIs" dxfId="1761" priority="226" operator="equal">
      <formula>"Forecast"</formula>
    </cfRule>
  </conditionalFormatting>
  <conditionalFormatting sqref="G457:H457 M457:N457 P457:Q457 S457:T457 V457:W457">
    <cfRule type="cellIs" dxfId="1760" priority="204" operator="equal">
      <formula>"Forecast"</formula>
    </cfRule>
    <cfRule type="cellIs" dxfId="1759" priority="203" operator="equal">
      <formula>"Actual"</formula>
    </cfRule>
  </conditionalFormatting>
  <conditionalFormatting sqref="G460:H460">
    <cfRule type="expression" dxfId="1758" priority="209">
      <formula>IF(G453="Actual",TRUE,FALSE)</formula>
    </cfRule>
  </conditionalFormatting>
  <conditionalFormatting sqref="G469:H469 J469:K469 M469:N469 P469:Q469 S469:T469 V469:W469">
    <cfRule type="cellIs" dxfId="1757" priority="199" operator="equal">
      <formula>"Actual"</formula>
    </cfRule>
    <cfRule type="cellIs" dxfId="1756" priority="200" operator="equal">
      <formula>"Forecast"</formula>
    </cfRule>
  </conditionalFormatting>
  <conditionalFormatting sqref="G485:H485 M485:N485 P485:Q485 S485:T485 V485:W485">
    <cfRule type="cellIs" dxfId="1755" priority="177" operator="equal">
      <formula>"Actual"</formula>
    </cfRule>
    <cfRule type="cellIs" dxfId="1754" priority="178" operator="equal">
      <formula>"Forecast"</formula>
    </cfRule>
  </conditionalFormatting>
  <conditionalFormatting sqref="G488:H488">
    <cfRule type="expression" dxfId="1753" priority="183">
      <formula>IF(G481="Actual",TRUE,FALSE)</formula>
    </cfRule>
  </conditionalFormatting>
  <conditionalFormatting sqref="G497:H497 J497:K497 M497:N497 P497:Q497 S497:T497 V497:W497">
    <cfRule type="cellIs" dxfId="1752" priority="173" operator="equal">
      <formula>"Actual"</formula>
    </cfRule>
    <cfRule type="cellIs" dxfId="1751" priority="174" operator="equal">
      <formula>"Forecast"</formula>
    </cfRule>
  </conditionalFormatting>
  <conditionalFormatting sqref="G513:H513 M513:N513 P513:Q513 S513:T513 V513:W513">
    <cfRule type="cellIs" dxfId="1750" priority="152" operator="equal">
      <formula>"Forecast"</formula>
    </cfRule>
    <cfRule type="cellIs" dxfId="1749" priority="151" operator="equal">
      <formula>"Actual"</formula>
    </cfRule>
  </conditionalFormatting>
  <conditionalFormatting sqref="G516:H516">
    <cfRule type="expression" dxfId="1748" priority="157">
      <formula>IF(G509="Actual",TRUE,FALSE)</formula>
    </cfRule>
  </conditionalFormatting>
  <conditionalFormatting sqref="G525:H525 J525:K525 M525:N525 P525:Q525 S525:T525 V525:W525">
    <cfRule type="cellIs" dxfId="1747" priority="147" operator="equal">
      <formula>"Actual"</formula>
    </cfRule>
    <cfRule type="cellIs" dxfId="1746" priority="148" operator="equal">
      <formula>"Forecast"</formula>
    </cfRule>
  </conditionalFormatting>
  <conditionalFormatting sqref="G541:H541 M541:N541 P541:Q541 S541:T541 V541:W541">
    <cfRule type="cellIs" dxfId="1745" priority="126" operator="equal">
      <formula>"Forecast"</formula>
    </cfRule>
    <cfRule type="cellIs" dxfId="1744" priority="125" operator="equal">
      <formula>"Actual"</formula>
    </cfRule>
  </conditionalFormatting>
  <conditionalFormatting sqref="G544:H544">
    <cfRule type="expression" dxfId="1743" priority="131">
      <formula>IF(G537="Actual",TRUE,FALSE)</formula>
    </cfRule>
  </conditionalFormatting>
  <conditionalFormatting sqref="G553:H553 J553:K553 M553:N553 P553:Q553 S553:T553 V553:W553">
    <cfRule type="cellIs" dxfId="1742" priority="121" operator="equal">
      <formula>"Actual"</formula>
    </cfRule>
    <cfRule type="cellIs" dxfId="1741" priority="122" operator="equal">
      <formula>"Forecast"</formula>
    </cfRule>
  </conditionalFormatting>
  <conditionalFormatting sqref="G569:H569 M569:N569 P569:Q569 S569:T569 V569:W569">
    <cfRule type="cellIs" dxfId="1740" priority="100" operator="equal">
      <formula>"Forecast"</formula>
    </cfRule>
    <cfRule type="cellIs" dxfId="1739" priority="99" operator="equal">
      <formula>"Actual"</formula>
    </cfRule>
  </conditionalFormatting>
  <conditionalFormatting sqref="G572:H572">
    <cfRule type="expression" dxfId="1738" priority="105">
      <formula>IF(G565="Actual",TRUE,FALSE)</formula>
    </cfRule>
  </conditionalFormatting>
  <conditionalFormatting sqref="G581:H581 J581:K581 M581:N581 P581:Q581 S581:T581 V581:W581">
    <cfRule type="cellIs" dxfId="1737" priority="96" operator="equal">
      <formula>"Forecast"</formula>
    </cfRule>
    <cfRule type="cellIs" dxfId="1736" priority="95" operator="equal">
      <formula>"Actual"</formula>
    </cfRule>
  </conditionalFormatting>
  <conditionalFormatting sqref="G599:H599 J599:K599 M599:N599 P599:Q599 S599:T599 V599:W599">
    <cfRule type="cellIs" dxfId="1735" priority="1550" operator="equal">
      <formula>"Actual"</formula>
    </cfRule>
    <cfRule type="cellIs" dxfId="1734" priority="1551" operator="equal">
      <formula>"Forecast"</formula>
    </cfRule>
  </conditionalFormatting>
  <conditionalFormatting sqref="J37:K37">
    <cfRule type="cellIs" dxfId="1733" priority="1593" operator="equal">
      <formula>"Actual"</formula>
    </cfRule>
    <cfRule type="cellIs" dxfId="1732" priority="1594" operator="equal">
      <formula>"Forecast"</formula>
    </cfRule>
  </conditionalFormatting>
  <conditionalFormatting sqref="J40:K40">
    <cfRule type="expression" dxfId="1731" priority="1613">
      <formula>IF(J33="Actual",TRUE,FALSE)</formula>
    </cfRule>
  </conditionalFormatting>
  <conditionalFormatting sqref="J65:K65">
    <cfRule type="cellIs" dxfId="1730" priority="566" operator="equal">
      <formula>"Forecast"</formula>
    </cfRule>
    <cfRule type="cellIs" dxfId="1729" priority="565" operator="equal">
      <formula>"Actual"</formula>
    </cfRule>
  </conditionalFormatting>
  <conditionalFormatting sqref="J68:K68">
    <cfRule type="expression" dxfId="1728" priority="23">
      <formula>IF(J61="Actual",TRUE,FALSE)</formula>
    </cfRule>
  </conditionalFormatting>
  <conditionalFormatting sqref="J93:K93">
    <cfRule type="cellIs" dxfId="1727" priority="539" operator="equal">
      <formula>"Actual"</formula>
    </cfRule>
    <cfRule type="cellIs" dxfId="1726" priority="540" operator="equal">
      <formula>"Forecast"</formula>
    </cfRule>
  </conditionalFormatting>
  <conditionalFormatting sqref="J96:K96">
    <cfRule type="expression" dxfId="1725" priority="17">
      <formula>IF(J89="Actual",TRUE,FALSE)</formula>
    </cfRule>
  </conditionalFormatting>
  <conditionalFormatting sqref="J121:K121">
    <cfRule type="cellIs" dxfId="1724" priority="514" operator="equal">
      <formula>"Forecast"</formula>
    </cfRule>
    <cfRule type="cellIs" dxfId="1723" priority="513" operator="equal">
      <formula>"Actual"</formula>
    </cfRule>
  </conditionalFormatting>
  <conditionalFormatting sqref="J124:K124">
    <cfRule type="expression" dxfId="1722" priority="11">
      <formula>IF(J117="Actual",TRUE,FALSE)</formula>
    </cfRule>
  </conditionalFormatting>
  <conditionalFormatting sqref="J149:K149">
    <cfRule type="cellIs" dxfId="1721" priority="487" operator="equal">
      <formula>"Actual"</formula>
    </cfRule>
    <cfRule type="cellIs" dxfId="1720" priority="488" operator="equal">
      <formula>"Forecast"</formula>
    </cfRule>
  </conditionalFormatting>
  <conditionalFormatting sqref="J152:K152">
    <cfRule type="expression" dxfId="1719" priority="5">
      <formula>IF(J145="Actual",TRUE,FALSE)</formula>
    </cfRule>
  </conditionalFormatting>
  <conditionalFormatting sqref="J177:K177">
    <cfRule type="cellIs" dxfId="1718" priority="462" operator="equal">
      <formula>"Forecast"</formula>
    </cfRule>
    <cfRule type="cellIs" dxfId="1717" priority="461" operator="equal">
      <formula>"Actual"</formula>
    </cfRule>
  </conditionalFormatting>
  <conditionalFormatting sqref="J180:K180">
    <cfRule type="expression" dxfId="1716" priority="467">
      <formula>IF(J173="Actual",TRUE,FALSE)</formula>
    </cfRule>
  </conditionalFormatting>
  <conditionalFormatting sqref="J205:K205">
    <cfRule type="cellIs" dxfId="1715" priority="435" operator="equal">
      <formula>"Actual"</formula>
    </cfRule>
    <cfRule type="cellIs" dxfId="1714" priority="436" operator="equal">
      <formula>"Forecast"</formula>
    </cfRule>
  </conditionalFormatting>
  <conditionalFormatting sqref="J208:K208">
    <cfRule type="expression" dxfId="1713" priority="441">
      <formula>IF(J201="Actual",TRUE,FALSE)</formula>
    </cfRule>
  </conditionalFormatting>
  <conditionalFormatting sqref="J233:K233">
    <cfRule type="cellIs" dxfId="1712" priority="409" operator="equal">
      <formula>"Actual"</formula>
    </cfRule>
    <cfRule type="cellIs" dxfId="1711" priority="410" operator="equal">
      <formula>"Forecast"</formula>
    </cfRule>
  </conditionalFormatting>
  <conditionalFormatting sqref="J236:K236">
    <cfRule type="expression" dxfId="1710" priority="415">
      <formula>IF(J229="Actual",TRUE,FALSE)</formula>
    </cfRule>
  </conditionalFormatting>
  <conditionalFormatting sqref="J261:K261">
    <cfRule type="cellIs" dxfId="1709" priority="383" operator="equal">
      <formula>"Actual"</formula>
    </cfRule>
    <cfRule type="cellIs" dxfId="1708" priority="384" operator="equal">
      <formula>"Forecast"</formula>
    </cfRule>
  </conditionalFormatting>
  <conditionalFormatting sqref="J264:K264">
    <cfRule type="expression" dxfId="1707" priority="389">
      <formula>IF(J257="Actual",TRUE,FALSE)</formula>
    </cfRule>
  </conditionalFormatting>
  <conditionalFormatting sqref="J289:K289">
    <cfRule type="cellIs" dxfId="1706" priority="358" operator="equal">
      <formula>"Forecast"</formula>
    </cfRule>
    <cfRule type="cellIs" dxfId="1705" priority="357" operator="equal">
      <formula>"Actual"</formula>
    </cfRule>
  </conditionalFormatting>
  <conditionalFormatting sqref="J292:K292">
    <cfRule type="expression" dxfId="1704" priority="363">
      <formula>IF(J285="Actual",TRUE,FALSE)</formula>
    </cfRule>
  </conditionalFormatting>
  <conditionalFormatting sqref="J317:K317">
    <cfRule type="cellIs" dxfId="1703" priority="331" operator="equal">
      <formula>"Actual"</formula>
    </cfRule>
    <cfRule type="cellIs" dxfId="1702" priority="332" operator="equal">
      <formula>"Forecast"</formula>
    </cfRule>
  </conditionalFormatting>
  <conditionalFormatting sqref="J320:K320">
    <cfRule type="expression" dxfId="1701" priority="337">
      <formula>IF(J313="Actual",TRUE,FALSE)</formula>
    </cfRule>
  </conditionalFormatting>
  <conditionalFormatting sqref="J345:K345">
    <cfRule type="cellIs" dxfId="1700" priority="305" operator="equal">
      <formula>"Actual"</formula>
    </cfRule>
    <cfRule type="cellIs" dxfId="1699" priority="306" operator="equal">
      <formula>"Forecast"</formula>
    </cfRule>
  </conditionalFormatting>
  <conditionalFormatting sqref="J348:K348">
    <cfRule type="expression" dxfId="1698" priority="311">
      <formula>IF(J341="Actual",TRUE,FALSE)</formula>
    </cfRule>
  </conditionalFormatting>
  <conditionalFormatting sqref="J373:K373">
    <cfRule type="cellIs" dxfId="1697" priority="279" operator="equal">
      <formula>"Actual"</formula>
    </cfRule>
    <cfRule type="cellIs" dxfId="1696" priority="280" operator="equal">
      <formula>"Forecast"</formula>
    </cfRule>
  </conditionalFormatting>
  <conditionalFormatting sqref="J376:K376">
    <cfRule type="expression" dxfId="1695" priority="285">
      <formula>IF(J369="Actual",TRUE,FALSE)</formula>
    </cfRule>
  </conditionalFormatting>
  <conditionalFormatting sqref="J401:K401">
    <cfRule type="cellIs" dxfId="1694" priority="253" operator="equal">
      <formula>"Actual"</formula>
    </cfRule>
    <cfRule type="cellIs" dxfId="1693" priority="254" operator="equal">
      <formula>"Forecast"</formula>
    </cfRule>
  </conditionalFormatting>
  <conditionalFormatting sqref="J404:K404">
    <cfRule type="expression" dxfId="1692" priority="259">
      <formula>IF(J397="Actual",TRUE,FALSE)</formula>
    </cfRule>
  </conditionalFormatting>
  <conditionalFormatting sqref="J429:K429">
    <cfRule type="cellIs" dxfId="1691" priority="227" operator="equal">
      <formula>"Actual"</formula>
    </cfRule>
    <cfRule type="cellIs" dxfId="1690" priority="228" operator="equal">
      <formula>"Forecast"</formula>
    </cfRule>
  </conditionalFormatting>
  <conditionalFormatting sqref="J432:K432">
    <cfRule type="expression" dxfId="1689" priority="233">
      <formula>IF(J425="Actual",TRUE,FALSE)</formula>
    </cfRule>
  </conditionalFormatting>
  <conditionalFormatting sqref="J457:K457">
    <cfRule type="cellIs" dxfId="1688" priority="202" operator="equal">
      <formula>"Forecast"</formula>
    </cfRule>
    <cfRule type="cellIs" dxfId="1687" priority="201" operator="equal">
      <formula>"Actual"</formula>
    </cfRule>
  </conditionalFormatting>
  <conditionalFormatting sqref="J460:K460">
    <cfRule type="expression" dxfId="1686" priority="207">
      <formula>IF(J453="Actual",TRUE,FALSE)</formula>
    </cfRule>
  </conditionalFormatting>
  <conditionalFormatting sqref="J485:K485">
    <cfRule type="cellIs" dxfId="1685" priority="176" operator="equal">
      <formula>"Forecast"</formula>
    </cfRule>
    <cfRule type="cellIs" dxfId="1684" priority="175" operator="equal">
      <formula>"Actual"</formula>
    </cfRule>
  </conditionalFormatting>
  <conditionalFormatting sqref="J488:K488">
    <cfRule type="expression" dxfId="1683" priority="181">
      <formula>IF(J481="Actual",TRUE,FALSE)</formula>
    </cfRule>
  </conditionalFormatting>
  <conditionalFormatting sqref="J513:K513">
    <cfRule type="cellIs" dxfId="1682" priority="150" operator="equal">
      <formula>"Forecast"</formula>
    </cfRule>
    <cfRule type="cellIs" dxfId="1681" priority="149" operator="equal">
      <formula>"Actual"</formula>
    </cfRule>
  </conditionalFormatting>
  <conditionalFormatting sqref="J516:K516">
    <cfRule type="expression" dxfId="1680" priority="155">
      <formula>IF(J509="Actual",TRUE,FALSE)</formula>
    </cfRule>
  </conditionalFormatting>
  <conditionalFormatting sqref="J541:K541">
    <cfRule type="cellIs" dxfId="1679" priority="123" operator="equal">
      <formula>"Actual"</formula>
    </cfRule>
    <cfRule type="cellIs" dxfId="1678" priority="124" operator="equal">
      <formula>"Forecast"</formula>
    </cfRule>
  </conditionalFormatting>
  <conditionalFormatting sqref="J544:K544">
    <cfRule type="expression" dxfId="1677" priority="129">
      <formula>IF(J537="Actual",TRUE,FALSE)</formula>
    </cfRule>
  </conditionalFormatting>
  <conditionalFormatting sqref="J569:K569">
    <cfRule type="cellIs" dxfId="1676" priority="98" operator="equal">
      <formula>"Forecast"</formula>
    </cfRule>
    <cfRule type="cellIs" dxfId="1675" priority="97" operator="equal">
      <formula>"Actual"</formula>
    </cfRule>
  </conditionalFormatting>
  <conditionalFormatting sqref="J572:K572">
    <cfRule type="expression" dxfId="1674" priority="103">
      <formula>IF(J565="Actual",TRUE,FALSE)</formula>
    </cfRule>
  </conditionalFormatting>
  <conditionalFormatting sqref="M40:N40">
    <cfRule type="expression" dxfId="1673" priority="1611">
      <formula>IF(M33="Actual",TRUE,FALSE)</formula>
    </cfRule>
  </conditionalFormatting>
  <conditionalFormatting sqref="M68:N68">
    <cfRule type="expression" dxfId="1672" priority="22">
      <formula>IF(M61="Actual",TRUE,FALSE)</formula>
    </cfRule>
  </conditionalFormatting>
  <conditionalFormatting sqref="M96:N96">
    <cfRule type="expression" dxfId="1671" priority="16">
      <formula>IF(M89="Actual",TRUE,FALSE)</formula>
    </cfRule>
  </conditionalFormatting>
  <conditionalFormatting sqref="M124:N124">
    <cfRule type="expression" dxfId="1670" priority="10">
      <formula>IF(M117="Actual",TRUE,FALSE)</formula>
    </cfRule>
  </conditionalFormatting>
  <conditionalFormatting sqref="M152:N152">
    <cfRule type="expression" dxfId="1669" priority="4">
      <formula>IF(M145="Actual",TRUE,FALSE)</formula>
    </cfRule>
  </conditionalFormatting>
  <conditionalFormatting sqref="M180:N180">
    <cfRule type="expression" dxfId="1668" priority="465">
      <formula>IF(M173="Actual",TRUE,FALSE)</formula>
    </cfRule>
  </conditionalFormatting>
  <conditionalFormatting sqref="M208:N208">
    <cfRule type="expression" dxfId="1667" priority="439">
      <formula>IF(M201="Actual",TRUE,FALSE)</formula>
    </cfRule>
  </conditionalFormatting>
  <conditionalFormatting sqref="M236:N236">
    <cfRule type="expression" dxfId="1666" priority="413">
      <formula>IF(M229="Actual",TRUE,FALSE)</formula>
    </cfRule>
  </conditionalFormatting>
  <conditionalFormatting sqref="M264:N264">
    <cfRule type="expression" dxfId="1665" priority="387">
      <formula>IF(M257="Actual",TRUE,FALSE)</formula>
    </cfRule>
  </conditionalFormatting>
  <conditionalFormatting sqref="M292:N292">
    <cfRule type="expression" dxfId="1664" priority="361">
      <formula>IF(M285="Actual",TRUE,FALSE)</formula>
    </cfRule>
  </conditionalFormatting>
  <conditionalFormatting sqref="M320:N320">
    <cfRule type="expression" dxfId="1663" priority="335">
      <formula>IF(M313="Actual",TRUE,FALSE)</formula>
    </cfRule>
  </conditionalFormatting>
  <conditionalFormatting sqref="M348:N348">
    <cfRule type="expression" dxfId="1662" priority="309">
      <formula>IF(M341="Actual",TRUE,FALSE)</formula>
    </cfRule>
  </conditionalFormatting>
  <conditionalFormatting sqref="M376:N376">
    <cfRule type="expression" dxfId="1661" priority="283">
      <formula>IF(M369="Actual",TRUE,FALSE)</formula>
    </cfRule>
  </conditionalFormatting>
  <conditionalFormatting sqref="M404:N404">
    <cfRule type="expression" dxfId="1660" priority="257">
      <formula>IF(M397="Actual",TRUE,FALSE)</formula>
    </cfRule>
  </conditionalFormatting>
  <conditionalFormatting sqref="M432:N432">
    <cfRule type="expression" dxfId="1659" priority="231">
      <formula>IF(M425="Actual",TRUE,FALSE)</formula>
    </cfRule>
  </conditionalFormatting>
  <conditionalFormatting sqref="M460:N460">
    <cfRule type="expression" dxfId="1658" priority="205">
      <formula>IF(M453="Actual",TRUE,FALSE)</formula>
    </cfRule>
  </conditionalFormatting>
  <conditionalFormatting sqref="M488:N488">
    <cfRule type="expression" dxfId="1657" priority="179">
      <formula>IF(M481="Actual",TRUE,FALSE)</formula>
    </cfRule>
  </conditionalFormatting>
  <conditionalFormatting sqref="M516:N516">
    <cfRule type="expression" dxfId="1656" priority="153">
      <formula>IF(M509="Actual",TRUE,FALSE)</formula>
    </cfRule>
  </conditionalFormatting>
  <conditionalFormatting sqref="M544:N544">
    <cfRule type="expression" dxfId="1655" priority="127">
      <formula>IF(M537="Actual",TRUE,FALSE)</formula>
    </cfRule>
  </conditionalFormatting>
  <conditionalFormatting sqref="M572:N572">
    <cfRule type="expression" dxfId="1654" priority="101">
      <formula>IF(M565="Actual",TRUE,FALSE)</formula>
    </cfRule>
  </conditionalFormatting>
  <conditionalFormatting sqref="P40:Q40">
    <cfRule type="expression" dxfId="1653" priority="48">
      <formula>IF(P33="Actual",TRUE,FALSE)</formula>
    </cfRule>
  </conditionalFormatting>
  <conditionalFormatting sqref="P68:Q68">
    <cfRule type="expression" dxfId="1652" priority="21">
      <formula>IF(P61="Actual",TRUE,FALSE)</formula>
    </cfRule>
  </conditionalFormatting>
  <conditionalFormatting sqref="P96:Q96">
    <cfRule type="expression" dxfId="1651" priority="15">
      <formula>IF(P89="Actual",TRUE,FALSE)</formula>
    </cfRule>
  </conditionalFormatting>
  <conditionalFormatting sqref="P124:Q124">
    <cfRule type="expression" dxfId="1650" priority="9">
      <formula>IF(P117="Actual",TRUE,FALSE)</formula>
    </cfRule>
  </conditionalFormatting>
  <conditionalFormatting sqref="P152:Q152">
    <cfRule type="expression" dxfId="1649" priority="3">
      <formula>IF(P145="Actual",TRUE,FALSE)</formula>
    </cfRule>
  </conditionalFormatting>
  <conditionalFormatting sqref="P180:Q180 T180 V180:W180">
    <cfRule type="expression" dxfId="1648" priority="471">
      <formula>IF(P173="Actual",TRUE,FALSE)</formula>
    </cfRule>
  </conditionalFormatting>
  <conditionalFormatting sqref="P208:Q208 T208 V208:W208">
    <cfRule type="expression" dxfId="1647" priority="445">
      <formula>IF(P201="Actual",TRUE,FALSE)</formula>
    </cfRule>
  </conditionalFormatting>
  <conditionalFormatting sqref="P236:Q236 T236 V236:W236">
    <cfRule type="expression" dxfId="1646" priority="419">
      <formula>IF(P229="Actual",TRUE,FALSE)</formula>
    </cfRule>
  </conditionalFormatting>
  <conditionalFormatting sqref="P264:Q264 T264 V264:W264">
    <cfRule type="expression" dxfId="1645" priority="393">
      <formula>IF(P257="Actual",TRUE,FALSE)</formula>
    </cfRule>
  </conditionalFormatting>
  <conditionalFormatting sqref="P292:Q292 T292 V292:W292">
    <cfRule type="expression" dxfId="1644" priority="367">
      <formula>IF(P285="Actual",TRUE,FALSE)</formula>
    </cfRule>
  </conditionalFormatting>
  <conditionalFormatting sqref="P320:Q320 T320 V320:W320">
    <cfRule type="expression" dxfId="1643" priority="341">
      <formula>IF(P313="Actual",TRUE,FALSE)</formula>
    </cfRule>
  </conditionalFormatting>
  <conditionalFormatting sqref="P348:Q348 T348 V348:W348">
    <cfRule type="expression" dxfId="1642" priority="315">
      <formula>IF(P341="Actual",TRUE,FALSE)</formula>
    </cfRule>
  </conditionalFormatting>
  <conditionalFormatting sqref="P376:Q376 T376 V376:W376">
    <cfRule type="expression" dxfId="1641" priority="289">
      <formula>IF(P369="Actual",TRUE,FALSE)</formula>
    </cfRule>
  </conditionalFormatting>
  <conditionalFormatting sqref="P404:Q404 T404 V404:W404">
    <cfRule type="expression" dxfId="1640" priority="263">
      <formula>IF(P397="Actual",TRUE,FALSE)</formula>
    </cfRule>
  </conditionalFormatting>
  <conditionalFormatting sqref="P432:Q432 T432 V432:W432">
    <cfRule type="expression" dxfId="1639" priority="237">
      <formula>IF(P425="Actual",TRUE,FALSE)</formula>
    </cfRule>
  </conditionalFormatting>
  <conditionalFormatting sqref="P460:Q460 T460 V460:W460">
    <cfRule type="expression" dxfId="1638" priority="211">
      <formula>IF(P453="Actual",TRUE,FALSE)</formula>
    </cfRule>
  </conditionalFormatting>
  <conditionalFormatting sqref="P488:Q488 T488 V488:W488">
    <cfRule type="expression" dxfId="1637" priority="185">
      <formula>IF(P481="Actual",TRUE,FALSE)</formula>
    </cfRule>
  </conditionalFormatting>
  <conditionalFormatting sqref="P516:Q516 T516 V516:W516">
    <cfRule type="expression" dxfId="1636" priority="159">
      <formula>IF(P509="Actual",TRUE,FALSE)</formula>
    </cfRule>
  </conditionalFormatting>
  <conditionalFormatting sqref="P572:Q572 T572 V572:W572">
    <cfRule type="expression" dxfId="1635" priority="107">
      <formula>IF(P565="Actual",TRUE,FALSE)</formula>
    </cfRule>
  </conditionalFormatting>
  <conditionalFormatting sqref="S180">
    <cfRule type="expression" dxfId="1634" priority="477">
      <formula>IF(Z183="Actual",TRUE,FALSE)</formula>
    </cfRule>
  </conditionalFormatting>
  <conditionalFormatting sqref="S208">
    <cfRule type="expression" dxfId="1633" priority="451">
      <formula>IF(Z211="Actual",TRUE,FALSE)</formula>
    </cfRule>
  </conditionalFormatting>
  <conditionalFormatting sqref="S236">
    <cfRule type="expression" dxfId="1632" priority="425">
      <formula>IF(Z239="Actual",TRUE,FALSE)</formula>
    </cfRule>
  </conditionalFormatting>
  <conditionalFormatting sqref="S264">
    <cfRule type="expression" dxfId="1631" priority="399">
      <formula>IF(Z267="Actual",TRUE,FALSE)</formula>
    </cfRule>
  </conditionalFormatting>
  <conditionalFormatting sqref="S292">
    <cfRule type="expression" dxfId="1630" priority="373">
      <formula>IF(Z295="Actual",TRUE,FALSE)</formula>
    </cfRule>
  </conditionalFormatting>
  <conditionalFormatting sqref="S320">
    <cfRule type="expression" dxfId="1629" priority="347">
      <formula>IF(Z323="Actual",TRUE,FALSE)</formula>
    </cfRule>
  </conditionalFormatting>
  <conditionalFormatting sqref="S348">
    <cfRule type="expression" dxfId="1628" priority="321">
      <formula>IF(Z351="Actual",TRUE,FALSE)</formula>
    </cfRule>
  </conditionalFormatting>
  <conditionalFormatting sqref="S376">
    <cfRule type="expression" dxfId="1627" priority="295">
      <formula>IF(Z379="Actual",TRUE,FALSE)</formula>
    </cfRule>
  </conditionalFormatting>
  <conditionalFormatting sqref="S404">
    <cfRule type="expression" dxfId="1626" priority="269">
      <formula>IF(Z407="Actual",TRUE,FALSE)</formula>
    </cfRule>
  </conditionalFormatting>
  <conditionalFormatting sqref="S432">
    <cfRule type="expression" dxfId="1625" priority="243">
      <formula>IF(Z435="Actual",TRUE,FALSE)</formula>
    </cfRule>
  </conditionalFormatting>
  <conditionalFormatting sqref="S460">
    <cfRule type="expression" dxfId="1624" priority="217">
      <formula>IF(Z463="Actual",TRUE,FALSE)</formula>
    </cfRule>
  </conditionalFormatting>
  <conditionalFormatting sqref="S488">
    <cfRule type="expression" dxfId="1623" priority="191">
      <formula>IF(Z491="Actual",TRUE,FALSE)</formula>
    </cfRule>
  </conditionalFormatting>
  <conditionalFormatting sqref="S516">
    <cfRule type="expression" dxfId="1622" priority="165">
      <formula>IF(Z519="Actual",TRUE,FALSE)</formula>
    </cfRule>
  </conditionalFormatting>
  <conditionalFormatting sqref="S544">
    <cfRule type="expression" dxfId="1621" priority="139">
      <formula>IF(Z547="Actual",TRUE,FALSE)</formula>
    </cfRule>
  </conditionalFormatting>
  <conditionalFormatting sqref="S572">
    <cfRule type="expression" dxfId="1620" priority="113">
      <formula>IF(Z575="Actual",TRUE,FALSE)</formula>
    </cfRule>
  </conditionalFormatting>
  <conditionalFormatting sqref="S40:T40">
    <cfRule type="expression" dxfId="1619" priority="47">
      <formula>IF(S33="Actual",TRUE,FALSE)</formula>
    </cfRule>
  </conditionalFormatting>
  <conditionalFormatting sqref="S68:T68">
    <cfRule type="expression" dxfId="1618" priority="20">
      <formula>IF(S61="Actual",TRUE,FALSE)</formula>
    </cfRule>
  </conditionalFormatting>
  <conditionalFormatting sqref="S96:T96">
    <cfRule type="expression" dxfId="1617" priority="14">
      <formula>IF(S89="Actual",TRUE,FALSE)</formula>
    </cfRule>
  </conditionalFormatting>
  <conditionalFormatting sqref="S124:T124">
    <cfRule type="expression" dxfId="1616" priority="8">
      <formula>IF(S117="Actual",TRUE,FALSE)</formula>
    </cfRule>
  </conditionalFormatting>
  <conditionalFormatting sqref="S152:T152">
    <cfRule type="expression" dxfId="1615" priority="2">
      <formula>IF(S145="Actual",TRUE,FALSE)</formula>
    </cfRule>
  </conditionalFormatting>
  <conditionalFormatting sqref="T544 V544:W544 P544:Q544">
    <cfRule type="expression" dxfId="1614" priority="133">
      <formula>IF(P537="Actual",TRUE,FALSE)</formula>
    </cfRule>
  </conditionalFormatting>
  <conditionalFormatting sqref="U3">
    <cfRule type="iconSet" priority="2385">
      <iconSet iconSet="3Symbols" showValue="0">
        <cfvo type="percent" val="0"/>
        <cfvo type="num" val="1"/>
        <cfvo type="num" val="2"/>
      </iconSet>
    </cfRule>
  </conditionalFormatting>
  <conditionalFormatting sqref="V40:W40">
    <cfRule type="expression" dxfId="1613" priority="46">
      <formula>IF(V33="Actual",TRUE,FALSE)</formula>
    </cfRule>
  </conditionalFormatting>
  <conditionalFormatting sqref="V68:W68">
    <cfRule type="expression" dxfId="1612" priority="19">
      <formula>IF(V61="Actual",TRUE,FALSE)</formula>
    </cfRule>
  </conditionalFormatting>
  <conditionalFormatting sqref="V96:W96">
    <cfRule type="expression" dxfId="1611" priority="13">
      <formula>IF(V89="Actual",TRUE,FALSE)</formula>
    </cfRule>
  </conditionalFormatting>
  <conditionalFormatting sqref="V124:W124">
    <cfRule type="expression" dxfId="1610" priority="7">
      <formula>IF(V117="Actual",TRUE,FALSE)</formula>
    </cfRule>
  </conditionalFormatting>
  <conditionalFormatting sqref="V152:W152">
    <cfRule type="expression" dxfId="1609" priority="1">
      <formula>IF(V145="Actual",TRUE,FALSE)</formula>
    </cfRule>
  </conditionalFormatting>
  <conditionalFormatting sqref="X3">
    <cfRule type="iconSet" priority="2386">
      <iconSet iconSet="3Symbols" showValue="0">
        <cfvo type="percent" val="0"/>
        <cfvo type="num" val="1"/>
        <cfvo type="num" val="2"/>
      </iconSet>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G38:H40 G42:H43 J38:K40 J42:K43 M38:N40 M42:N43 P38:Q40 P42:Q43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S38:T40" xr:uid="{00000000-0002-0000-0300-000000000000}">
      <formula1>0</formula1>
    </dataValidation>
    <dataValidation type="list" allowBlank="1" showInputMessage="1" showErrorMessage="1" sqref="D50:D54 D554:D558 D78:D82 D106:D110 D134:D138 D162:D166 D190:D194 D218:D222 D246:D250 D274:D278 D302:D306 D330:D334 D358:D362 D386:D390 D414:D418 D442:D446 D470:D474 D498:D502 D526:D530 D582:D586" xr:uid="{00000000-0002-0000-0300-000001000000}">
      <formula1>" Local Authority, Other Public Funding, Private Funding, Third Sector Funding, Other Funding inc. In Kind"</formula1>
    </dataValidation>
    <dataValidation type="list" allowBlank="1" showInputMessage="1" showErrorMessage="1" sqref="E50:E54 E554:E558 E78:E82 E106:E110 E134:E138 E162:E166 E190:E194 E218:E222 E246:E250 E274:E278 E302:E306 E330:E334 E358:E362 E386:E390 E414:E418 E442:E446 E470:E474 E498:E502 E526:E530 E582:E586" xr:uid="{00000000-0002-0000-0300-000002000000}">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573:Z573 F125:Z125 F265:Z265 F489:Z489 F97:Z97 F293:Z293 F321:Z321 F41:Z41" xr:uid="{00000000-0002-0000-0300-000003000000}">
      <formula1>0</formula1>
    </dataValidation>
    <dataValidation type="decimal" allowBlank="1" showInputMessage="1" showErrorMessage="1" sqref="E16:L16" xr:uid="{00000000-0002-0000-0300-000004000000}">
      <formula1>0</formula1>
      <formula2>9999999</formula2>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customProperties>
    <customPr name="EpmWorksheetKeyString_GUID" r:id="rId2"/>
  </customProperties>
  <extLst>
    <ext xmlns:x14="http://schemas.microsoft.com/office/spreadsheetml/2009/9/main" uri="{78C0D931-6437-407d-A8EE-F0AAD7539E65}">
      <x14:conditionalFormattings>
        <x14:conditionalFormatting xmlns:xm="http://schemas.microsoft.com/office/excel/2006/main">
          <x14:cfRule type="iconSet" priority="1852"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1061"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1060"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619"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620"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1063"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630"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1062"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569"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576"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89"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580"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559"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540"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550"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88"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554"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533"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513"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524"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87"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528"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507"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486"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498"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86"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502"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481"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459"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472"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85"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476"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455"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432"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446"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84"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450"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429"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405"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420"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83"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424"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403"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378"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394"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82"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398"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377"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351"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368"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81"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372"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351"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324"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342"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80"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346"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325"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297"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316"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79"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320"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299"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270"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290"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78"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294"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273"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243"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264"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77"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268"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247"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216"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238"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76"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242"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221"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189"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212"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75"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216"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195"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162"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186"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74"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190"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169"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135"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160"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73"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164"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143"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108"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134"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72"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138"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117"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081"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108"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71"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112"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91"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584"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1587"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iconSet" priority="1916"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635"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116" id="{2C5E1907-5CC3-4876-9B49-ED9096E8A477}">
            <xm:f>'2 - Project Admin'!$E$7='Data validation'!$D$6</xm:f>
            <x14:dxf>
              <font>
                <color theme="0" tint="-0.499984740745262"/>
              </font>
              <fill>
                <patternFill>
                  <bgColor theme="0" tint="-0.499984740745262"/>
                </patternFill>
              </fill>
            </x14:dxf>
          </x14:cfRule>
          <xm:sqref>T542:T544 V542:Y544 C546:Z547</xm:sqref>
        </x14:conditionalFormatting>
        <x14:conditionalFormatting xmlns:xm="http://schemas.microsoft.com/office/excel/2006/main">
          <x14:cfRule type="expression" priority="52" id="{1E3A83F5-0AA5-4524-BF69-7D642EB1A361}">
            <xm:f>'2 - Project Admin'!$E$7='Data validation'!$D$6</xm:f>
            <x14:dxf>
              <font>
                <color theme="0" tint="-0.499984740745262"/>
              </font>
              <fill>
                <patternFill>
                  <bgColor theme="0" tint="-0.499984740745262"/>
                </patternFill>
              </fill>
            </x14:dxf>
          </x14:cfRule>
          <xm:sqref>U98:U99 X98:Z99</xm:sqref>
        </x14:conditionalFormatting>
        <x14:conditionalFormatting xmlns:xm="http://schemas.microsoft.com/office/excel/2006/main">
          <x14:cfRule type="expression" priority="558" id="{B103A6AB-67CB-47F1-92E5-9DC2B24AD118}">
            <xm:f>'2 - Project Admin'!$E$7='Data validation'!$D$6</xm:f>
            <x14:dxf>
              <font>
                <color theme="0" tint="-0.499984740745262"/>
              </font>
              <fill>
                <patternFill>
                  <bgColor theme="0" tint="-0.499984740745262"/>
                </patternFill>
              </fill>
            </x14:dxf>
          </x14:cfRule>
          <xm:sqref>X66:Y68 C70:E71 I70:I71 L70:L71 O70:O71 R70:R71 U70:U71 X70:Z71</xm:sqref>
        </x14:conditionalFormatting>
        <x14:conditionalFormatting xmlns:xm="http://schemas.microsoft.com/office/excel/2006/main">
          <x14:cfRule type="expression" priority="53" id="{7ACD80EC-0E84-4105-BD10-9B19D2B2815C}">
            <xm:f>'2 - Project Admin'!$E$7='Data validation'!$D$6</xm:f>
            <x14:dxf>
              <font>
                <color theme="0" tint="-0.499984740745262"/>
              </font>
              <fill>
                <patternFill>
                  <bgColor theme="0" tint="-0.499984740745262"/>
                </patternFill>
              </fill>
            </x14:dxf>
          </x14:cfRule>
          <xm:sqref>X94:Y96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5000000}">
          <x14:formula1>
            <xm:f>'Data validation'!$B$4:$B$6</xm:f>
          </x14:formula1>
          <xm:sqref>E9 E15:L15 E17:F17 I17:L17</xm:sqref>
        </x14:dataValidation>
        <x14:dataValidation type="list" allowBlank="1" showInputMessage="1" showErrorMessage="1" xr:uid="{00000000-0002-0000-0300-000006000000}">
          <x14:formula1>
            <xm:f>'Data validation'!$S$4:$S$7</xm:f>
          </x14:formula1>
          <xm:sqref>E19:F19 I19:L19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tabColor theme="9"/>
  </sheetPr>
  <dimension ref="B1:K35"/>
  <sheetViews>
    <sheetView showGridLines="0" zoomScale="80" zoomScaleNormal="80" workbookViewId="0">
      <selection activeCell="J2" sqref="J2"/>
    </sheetView>
  </sheetViews>
  <sheetFormatPr defaultRowHeight="15"/>
  <cols>
    <col min="1" max="1" width="3" customWidth="1"/>
    <col min="2" max="2" width="4" customWidth="1"/>
    <col min="3" max="3" width="11.5703125" customWidth="1"/>
    <col min="4" max="4" width="70.42578125" customWidth="1"/>
    <col min="5" max="9" width="25.42578125" customWidth="1"/>
    <col min="10" max="10" width="62.42578125" customWidth="1"/>
    <col min="11" max="11" width="17.5703125" customWidth="1"/>
  </cols>
  <sheetData>
    <row r="1" spans="2:11" ht="15.75" thickBot="1"/>
    <row r="2" spans="2:11" ht="20.25" customHeight="1" thickBot="1">
      <c r="C2" s="800" t="s">
        <v>267</v>
      </c>
      <c r="D2" s="801"/>
      <c r="E2" s="801"/>
      <c r="F2" s="801"/>
      <c r="G2" s="801"/>
      <c r="H2" s="801"/>
      <c r="I2" s="801"/>
      <c r="J2" s="185"/>
      <c r="K2" s="586"/>
    </row>
    <row r="3" spans="2:11" ht="120" customHeight="1" thickBot="1">
      <c r="C3" s="802" t="s">
        <v>268</v>
      </c>
      <c r="D3" s="803"/>
      <c r="E3" s="803"/>
      <c r="F3" s="803"/>
      <c r="G3" s="803"/>
      <c r="H3" s="803"/>
      <c r="I3" s="803"/>
      <c r="J3" s="804"/>
      <c r="K3" s="182"/>
    </row>
    <row r="4" spans="2:11">
      <c r="C4" s="9"/>
      <c r="D4" s="9"/>
      <c r="E4" s="9"/>
      <c r="F4" s="9"/>
      <c r="I4" s="184"/>
      <c r="J4" s="184"/>
      <c r="K4" s="184"/>
    </row>
    <row r="5" spans="2:11" ht="18" customHeight="1">
      <c r="C5" s="654" t="s">
        <v>269</v>
      </c>
      <c r="D5" s="654"/>
      <c r="E5" s="654"/>
      <c r="F5" s="654"/>
      <c r="G5" s="654"/>
      <c r="H5" s="654"/>
      <c r="I5" s="654"/>
      <c r="J5" s="654"/>
    </row>
    <row r="6" spans="2:11">
      <c r="C6" s="9"/>
      <c r="D6" s="9"/>
      <c r="E6" s="9"/>
      <c r="F6" s="9"/>
      <c r="I6" s="184"/>
      <c r="J6" s="184"/>
      <c r="K6" s="184"/>
    </row>
    <row r="7" spans="2:11" ht="15.75">
      <c r="B7" s="59"/>
      <c r="C7" s="805" t="s">
        <v>270</v>
      </c>
      <c r="D7" s="805"/>
      <c r="E7" s="805"/>
      <c r="F7" s="520" t="s">
        <v>85</v>
      </c>
      <c r="I7" s="184"/>
      <c r="J7" s="184"/>
      <c r="K7" s="184"/>
    </row>
    <row r="8" spans="2:11" ht="15.75">
      <c r="B8" s="59"/>
      <c r="C8" s="805" t="s">
        <v>271</v>
      </c>
      <c r="D8" s="805"/>
      <c r="E8" s="805"/>
      <c r="F8" s="520" t="s">
        <v>85</v>
      </c>
      <c r="I8" s="184"/>
      <c r="J8" s="184"/>
      <c r="K8" s="184"/>
    </row>
    <row r="9" spans="2:11">
      <c r="C9" s="9"/>
      <c r="D9" s="9"/>
      <c r="E9" s="9"/>
      <c r="F9" s="9"/>
      <c r="I9" s="184"/>
      <c r="J9" s="184"/>
      <c r="K9" s="184"/>
    </row>
    <row r="10" spans="2:11" ht="18" customHeight="1">
      <c r="C10" s="654" t="s">
        <v>272</v>
      </c>
      <c r="D10" s="654"/>
      <c r="E10" s="654"/>
      <c r="F10" s="654"/>
      <c r="G10" s="654"/>
      <c r="H10" s="654"/>
      <c r="I10" s="654"/>
      <c r="J10" s="654"/>
    </row>
    <row r="11" spans="2:11" ht="16.5" thickBot="1">
      <c r="B11" s="59"/>
      <c r="C11" s="129"/>
      <c r="D11" s="130"/>
      <c r="E11" s="130"/>
      <c r="F11" s="578"/>
    </row>
    <row r="12" spans="2:11" ht="47.25">
      <c r="C12" s="222"/>
      <c r="D12" s="499" t="s">
        <v>273</v>
      </c>
      <c r="E12" s="499" t="s">
        <v>274</v>
      </c>
      <c r="F12" s="499" t="s">
        <v>275</v>
      </c>
      <c r="G12" s="499" t="s">
        <v>276</v>
      </c>
      <c r="H12" s="499" t="s">
        <v>277</v>
      </c>
      <c r="I12" s="499" t="s">
        <v>278</v>
      </c>
      <c r="J12" s="500" t="s">
        <v>279</v>
      </c>
    </row>
    <row r="13" spans="2:11" ht="18" customHeight="1">
      <c r="B13" s="59"/>
      <c r="C13" s="798" t="s">
        <v>31</v>
      </c>
      <c r="D13" s="220" t="str">
        <f>IF(ISBLANK('2 - Project Admin'!E27),"n/a",'2 - Project Admin'!E27)</f>
        <v>The Community Skills and Enterprise Project</v>
      </c>
      <c r="E13" s="509">
        <f>('4a - Funding Profiles'!Z45+'4a - Funding Profiles'!Z55)</f>
        <v>354</v>
      </c>
      <c r="F13" s="509">
        <f>'4a - Funding Profiles'!Z45</f>
        <v>354</v>
      </c>
      <c r="G13" s="501"/>
      <c r="H13" s="501"/>
      <c r="I13" s="505">
        <f>G13-H13</f>
        <v>0</v>
      </c>
      <c r="J13" s="502"/>
    </row>
    <row r="14" spans="2:11" ht="15.75">
      <c r="B14" s="59"/>
      <c r="C14" s="798"/>
      <c r="D14" s="220" t="str">
        <f>IF(ISBLANK('2 - Project Admin'!E28),"n/a",'2 - Project Admin'!E28)</f>
        <v>Severn Centre for Health and Wellbeing</v>
      </c>
      <c r="E14" s="509">
        <f>('4a - Funding Profiles'!Z73+'4a - Funding Profiles'!Z83)</f>
        <v>354</v>
      </c>
      <c r="F14" s="509">
        <f>'4a - Funding Profiles'!Z73</f>
        <v>354</v>
      </c>
      <c r="G14" s="501"/>
      <c r="H14" s="501"/>
      <c r="I14" s="505">
        <f t="shared" ref="I14:I33" si="0">G14-H14</f>
        <v>0</v>
      </c>
      <c r="J14" s="502"/>
    </row>
    <row r="15" spans="2:11" ht="15.75">
      <c r="B15" s="59"/>
      <c r="C15" s="798"/>
      <c r="D15" s="220" t="str">
        <f>IF(ISBLANK('2 - Project Admin'!E29),"n/a",'2 - Project Admin'!E29)</f>
        <v>The Shrub Hill Regeneration Project</v>
      </c>
      <c r="E15" s="509">
        <f>('4a - Funding Profiles'!Z101+'4a - Funding Profiles'!Z111)</f>
        <v>354</v>
      </c>
      <c r="F15" s="509">
        <f>'4a - Funding Profiles'!Z101</f>
        <v>354</v>
      </c>
      <c r="G15" s="501">
        <v>5150000</v>
      </c>
      <c r="H15" s="501">
        <v>2250000</v>
      </c>
      <c r="I15" s="505">
        <f t="shared" si="0"/>
        <v>2900000</v>
      </c>
      <c r="J15" s="502" t="s">
        <v>280</v>
      </c>
    </row>
    <row r="16" spans="2:11" ht="15.75">
      <c r="B16" s="59"/>
      <c r="C16" s="798"/>
      <c r="D16" s="220" t="str">
        <f>IF(ISBLANK('2 - Project Admin'!E30),"n/a",'2 - Project Admin'!E30)</f>
        <v xml:space="preserve">Heritage and Riverside Project </v>
      </c>
      <c r="E16" s="509">
        <f>('4a - Funding Profiles'!Z129+'4a - Funding Profiles'!Z139)</f>
        <v>254</v>
      </c>
      <c r="F16" s="509">
        <f>'4a - Funding Profiles'!Z129</f>
        <v>254</v>
      </c>
      <c r="G16" s="501"/>
      <c r="H16" s="501"/>
      <c r="I16" s="505">
        <f t="shared" si="0"/>
        <v>0</v>
      </c>
      <c r="J16" s="502"/>
    </row>
    <row r="17" spans="2:10" ht="15.75">
      <c r="B17" s="59"/>
      <c r="C17" s="798"/>
      <c r="D17" s="220" t="str">
        <f>IF(ISBLANK('2 - Project Admin'!E31),"n/a",'2 - Project Admin'!E31)</f>
        <v>Active Travel</v>
      </c>
      <c r="E17" s="509">
        <f>('4a - Funding Profiles'!Z157+'4a - Funding Profiles'!Z167)</f>
        <v>354</v>
      </c>
      <c r="F17" s="509">
        <f>'4a - Funding Profiles'!Z157</f>
        <v>354</v>
      </c>
      <c r="G17" s="501"/>
      <c r="H17" s="501"/>
      <c r="I17" s="505">
        <f t="shared" si="0"/>
        <v>0</v>
      </c>
      <c r="J17" s="502"/>
    </row>
    <row r="18" spans="2:10" ht="15.75">
      <c r="B18" s="59"/>
      <c r="C18" s="798"/>
      <c r="D18" s="220" t="str">
        <f>IF(ISBLANK('2 - Project Admin'!E32),"n/a",'2 - Project Admin'!E32)</f>
        <v/>
      </c>
      <c r="E18" s="509">
        <f>('4a - Funding Profiles'!Z185+'4a - Funding Profiles'!Z195)</f>
        <v>0</v>
      </c>
      <c r="F18" s="509">
        <f>'4a - Funding Profiles'!Z185</f>
        <v>0</v>
      </c>
      <c r="G18" s="501"/>
      <c r="H18" s="501"/>
      <c r="I18" s="505">
        <f t="shared" si="0"/>
        <v>0</v>
      </c>
      <c r="J18" s="502"/>
    </row>
    <row r="19" spans="2:10" ht="15.75">
      <c r="B19" s="59"/>
      <c r="C19" s="798"/>
      <c r="D19" s="220" t="str">
        <f>IF(ISBLANK('2 - Project Admin'!E33),"n/a",'2 - Project Admin'!E33)</f>
        <v/>
      </c>
      <c r="E19" s="509">
        <f>('4a - Funding Profiles'!Z213+'4a - Funding Profiles'!Z223)</f>
        <v>0</v>
      </c>
      <c r="F19" s="509">
        <f>'4a - Funding Profiles'!Z213</f>
        <v>0</v>
      </c>
      <c r="G19" s="501"/>
      <c r="H19" s="501"/>
      <c r="I19" s="505">
        <f t="shared" si="0"/>
        <v>0</v>
      </c>
      <c r="J19" s="502"/>
    </row>
    <row r="20" spans="2:10" ht="15.75">
      <c r="B20" s="59"/>
      <c r="C20" s="798"/>
      <c r="D20" s="220" t="str">
        <f>IF(ISBLANK('2 - Project Admin'!E34),"n/a",'2 - Project Admin'!E34)</f>
        <v/>
      </c>
      <c r="E20" s="509">
        <f>('4a - Funding Profiles'!Z241+'4a - Funding Profiles'!Z251)</f>
        <v>0</v>
      </c>
      <c r="F20" s="509">
        <f>'4a - Funding Profiles'!Z241</f>
        <v>0</v>
      </c>
      <c r="G20" s="501"/>
      <c r="H20" s="501"/>
      <c r="I20" s="505">
        <f t="shared" si="0"/>
        <v>0</v>
      </c>
      <c r="J20" s="502"/>
    </row>
    <row r="21" spans="2:10" ht="15.75">
      <c r="B21" s="59"/>
      <c r="C21" s="798"/>
      <c r="D21" s="220" t="str">
        <f>IF(ISBLANK('2 - Project Admin'!E35),"n/a",'2 - Project Admin'!E35)</f>
        <v/>
      </c>
      <c r="E21" s="509">
        <f>('4a - Funding Profiles'!Z269+'4a - Funding Profiles'!Z279)</f>
        <v>0</v>
      </c>
      <c r="F21" s="509">
        <f>'4a - Funding Profiles'!Z269</f>
        <v>0</v>
      </c>
      <c r="G21" s="501"/>
      <c r="H21" s="501"/>
      <c r="I21" s="505">
        <f t="shared" si="0"/>
        <v>0</v>
      </c>
      <c r="J21" s="502"/>
    </row>
    <row r="22" spans="2:10" ht="15.75">
      <c r="B22" s="59"/>
      <c r="C22" s="798"/>
      <c r="D22" s="220" t="str">
        <f>IF(ISBLANK('2 - Project Admin'!E36),"n/a",'2 - Project Admin'!E36)</f>
        <v/>
      </c>
      <c r="E22" s="509">
        <f>('4a - Funding Profiles'!Z297+'4a - Funding Profiles'!Z307)</f>
        <v>0</v>
      </c>
      <c r="F22" s="509">
        <f>'4a - Funding Profiles'!Z297</f>
        <v>0</v>
      </c>
      <c r="G22" s="501"/>
      <c r="H22" s="501"/>
      <c r="I22" s="505">
        <f t="shared" si="0"/>
        <v>0</v>
      </c>
      <c r="J22" s="502"/>
    </row>
    <row r="23" spans="2:10" ht="15.75">
      <c r="B23" s="59"/>
      <c r="C23" s="798"/>
      <c r="D23" s="220" t="str">
        <f>IF(ISBLANK('2 - Project Admin'!E37),"n/a",'2 - Project Admin'!E37)</f>
        <v/>
      </c>
      <c r="E23" s="509">
        <f>('4a - Funding Profiles'!Z325+'4a - Funding Profiles'!Z335)</f>
        <v>0</v>
      </c>
      <c r="F23" s="509">
        <f>'4a - Funding Profiles'!Z325</f>
        <v>0</v>
      </c>
      <c r="G23" s="501"/>
      <c r="H23" s="501"/>
      <c r="I23" s="505">
        <f t="shared" si="0"/>
        <v>0</v>
      </c>
      <c r="J23" s="502"/>
    </row>
    <row r="24" spans="2:10" ht="15.75">
      <c r="B24" s="59"/>
      <c r="C24" s="798"/>
      <c r="D24" s="220" t="str">
        <f>IF(ISBLANK('2 - Project Admin'!E38),"n/a",'2 - Project Admin'!E38)</f>
        <v/>
      </c>
      <c r="E24" s="509">
        <f>('4a - Funding Profiles'!Z353+'4a - Funding Profiles'!Z363)</f>
        <v>0</v>
      </c>
      <c r="F24" s="509">
        <f>'4a - Funding Profiles'!Z353</f>
        <v>0</v>
      </c>
      <c r="G24" s="501"/>
      <c r="H24" s="501"/>
      <c r="I24" s="505">
        <f t="shared" si="0"/>
        <v>0</v>
      </c>
      <c r="J24" s="502"/>
    </row>
    <row r="25" spans="2:10" ht="15.75">
      <c r="B25" s="59"/>
      <c r="C25" s="798"/>
      <c r="D25" s="220" t="str">
        <f>IF(ISBLANK('2 - Project Admin'!E39),"n/a",'2 - Project Admin'!E39)</f>
        <v/>
      </c>
      <c r="E25" s="509">
        <f>('4a - Funding Profiles'!Z381+'4a - Funding Profiles'!Z391)</f>
        <v>0</v>
      </c>
      <c r="F25" s="509">
        <f>'4a - Funding Profiles'!Z381</f>
        <v>0</v>
      </c>
      <c r="G25" s="501"/>
      <c r="H25" s="501"/>
      <c r="I25" s="505">
        <f t="shared" si="0"/>
        <v>0</v>
      </c>
      <c r="J25" s="502"/>
    </row>
    <row r="26" spans="2:10" ht="15.75">
      <c r="B26" s="59"/>
      <c r="C26" s="798"/>
      <c r="D26" s="220" t="str">
        <f>IF(ISBLANK('2 - Project Admin'!E40),"n/a",'2 - Project Admin'!E40)</f>
        <v/>
      </c>
      <c r="E26" s="509">
        <f>('4a - Funding Profiles'!Z409+'4a - Funding Profiles'!Z419)</f>
        <v>0</v>
      </c>
      <c r="F26" s="509">
        <f>'4a - Funding Profiles'!Z409</f>
        <v>0</v>
      </c>
      <c r="G26" s="501"/>
      <c r="H26" s="501"/>
      <c r="I26" s="505">
        <f t="shared" si="0"/>
        <v>0</v>
      </c>
      <c r="J26" s="502"/>
    </row>
    <row r="27" spans="2:10" ht="15.75">
      <c r="B27" s="59"/>
      <c r="C27" s="798"/>
      <c r="D27" s="220" t="str">
        <f>IF(ISBLANK('2 - Project Admin'!E41),"n/a",'2 - Project Admin'!E41)</f>
        <v/>
      </c>
      <c r="E27" s="509">
        <f>('4a - Funding Profiles'!Z437+'4a - Funding Profiles'!Z447)</f>
        <v>0</v>
      </c>
      <c r="F27" s="509">
        <f>'4a - Funding Profiles'!Z437</f>
        <v>0</v>
      </c>
      <c r="G27" s="501"/>
      <c r="H27" s="501"/>
      <c r="I27" s="505">
        <f t="shared" si="0"/>
        <v>0</v>
      </c>
      <c r="J27" s="502"/>
    </row>
    <row r="28" spans="2:10" ht="15.75">
      <c r="B28" s="59"/>
      <c r="C28" s="798"/>
      <c r="D28" s="220" t="str">
        <f>IF(ISBLANK('2 - Project Admin'!E42),"n/a",'2 - Project Admin'!E42)</f>
        <v/>
      </c>
      <c r="E28" s="509">
        <f>('4a - Funding Profiles'!Z465+'4a - Funding Profiles'!Z475)</f>
        <v>0</v>
      </c>
      <c r="F28" s="509">
        <f>'4a - Funding Profiles'!Z465</f>
        <v>0</v>
      </c>
      <c r="G28" s="501"/>
      <c r="H28" s="501"/>
      <c r="I28" s="505">
        <f t="shared" si="0"/>
        <v>0</v>
      </c>
      <c r="J28" s="502"/>
    </row>
    <row r="29" spans="2:10" ht="15.75">
      <c r="B29" s="59"/>
      <c r="C29" s="798"/>
      <c r="D29" s="220" t="str">
        <f>IF(ISBLANK('2 - Project Admin'!E43),"n/a",'2 - Project Admin'!E43)</f>
        <v/>
      </c>
      <c r="E29" s="509">
        <f>('4a - Funding Profiles'!Z493+'4a - Funding Profiles'!Z503)</f>
        <v>0</v>
      </c>
      <c r="F29" s="509">
        <f>'4a - Funding Profiles'!Z493</f>
        <v>0</v>
      </c>
      <c r="G29" s="501"/>
      <c r="H29" s="501"/>
      <c r="I29" s="505">
        <f t="shared" si="0"/>
        <v>0</v>
      </c>
      <c r="J29" s="502"/>
    </row>
    <row r="30" spans="2:10" ht="15.75">
      <c r="B30" s="59"/>
      <c r="C30" s="798"/>
      <c r="D30" s="220" t="str">
        <f>IF(ISBLANK('2 - Project Admin'!E44),"n/a",'2 - Project Admin'!E44)</f>
        <v/>
      </c>
      <c r="E30" s="509">
        <f>('4a - Funding Profiles'!Z521+'4a - Funding Profiles'!Z531)</f>
        <v>0</v>
      </c>
      <c r="F30" s="509">
        <f>'4a - Funding Profiles'!Z521</f>
        <v>0</v>
      </c>
      <c r="G30" s="501"/>
      <c r="H30" s="501"/>
      <c r="I30" s="505">
        <f t="shared" si="0"/>
        <v>0</v>
      </c>
      <c r="J30" s="502"/>
    </row>
    <row r="31" spans="2:10" ht="15.75">
      <c r="B31" s="59"/>
      <c r="C31" s="798"/>
      <c r="D31" s="220" t="str">
        <f>IF(ISBLANK('2 - Project Admin'!E45),"n/a",'2 - Project Admin'!E45)</f>
        <v/>
      </c>
      <c r="E31" s="509">
        <f>('4a - Funding Profiles'!Z549+'4a - Funding Profiles'!Z559)</f>
        <v>0</v>
      </c>
      <c r="F31" s="509">
        <f>'4a - Funding Profiles'!Z549</f>
        <v>0</v>
      </c>
      <c r="G31" s="501"/>
      <c r="H31" s="501"/>
      <c r="I31" s="505">
        <f t="shared" si="0"/>
        <v>0</v>
      </c>
      <c r="J31" s="502"/>
    </row>
    <row r="32" spans="2:10" ht="15.75">
      <c r="B32" s="59"/>
      <c r="C32" s="798"/>
      <c r="D32" s="220" t="str">
        <f>IF(ISBLANK('2 - Project Admin'!E45),"n/a",'2 - Project Admin'!E45)</f>
        <v/>
      </c>
      <c r="E32" s="509">
        <f>('4a - Funding Profiles'!Z577+'4a - Funding Profiles'!Z587)</f>
        <v>0</v>
      </c>
      <c r="F32" s="509">
        <f>'4a - Funding Profiles'!Z577</f>
        <v>0</v>
      </c>
      <c r="G32" s="501"/>
      <c r="H32" s="501"/>
      <c r="I32" s="505">
        <f t="shared" si="0"/>
        <v>0</v>
      </c>
      <c r="J32" s="502"/>
    </row>
    <row r="33" spans="2:10" ht="16.5" thickBot="1">
      <c r="B33" s="59"/>
      <c r="C33" s="799"/>
      <c r="D33" s="504" t="s">
        <v>281</v>
      </c>
      <c r="E33" s="506">
        <f>SUM(E13:E32)</f>
        <v>1670</v>
      </c>
      <c r="F33" s="506">
        <f>SUM(F13:F32)</f>
        <v>1670</v>
      </c>
      <c r="G33" s="506">
        <f>SUM(G13:G32)</f>
        <v>5150000</v>
      </c>
      <c r="H33" s="506">
        <f>SUM(H13:H32)</f>
        <v>2250000</v>
      </c>
      <c r="I33" s="506">
        <f t="shared" si="0"/>
        <v>2900000</v>
      </c>
      <c r="J33" s="503"/>
    </row>
    <row r="34" spans="2:10" ht="15.75">
      <c r="B34" s="59"/>
    </row>
    <row r="35" spans="2:10">
      <c r="C35" s="249" t="s">
        <v>27</v>
      </c>
      <c r="D35" s="249" t="s">
        <v>27</v>
      </c>
      <c r="E35" s="249" t="s">
        <v>27</v>
      </c>
      <c r="F35" s="249" t="s">
        <v>27</v>
      </c>
      <c r="G35" s="249" t="s">
        <v>27</v>
      </c>
      <c r="H35" s="249" t="s">
        <v>27</v>
      </c>
      <c r="I35" s="249" t="s">
        <v>27</v>
      </c>
      <c r="J35" s="249" t="s">
        <v>27</v>
      </c>
    </row>
  </sheetData>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00000000-0002-0000-0400-000000000000}"/>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1000000}">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1">
    <tabColor theme="9"/>
  </sheetPr>
  <dimension ref="A1:Z777"/>
  <sheetViews>
    <sheetView showGridLines="0" topLeftCell="A35" zoomScale="80" zoomScaleNormal="80" workbookViewId="0">
      <selection activeCell="Y180" sqref="Y180"/>
    </sheetView>
  </sheetViews>
  <sheetFormatPr defaultRowHeight="15" outlineLevelRow="1"/>
  <cols>
    <col min="1" max="1" width="7.5703125" style="19" customWidth="1"/>
    <col min="2" max="2" width="7.42578125" style="1" customWidth="1"/>
    <col min="3" max="3" width="43.5703125" customWidth="1"/>
    <col min="4" max="4" width="38.5703125" customWidth="1"/>
    <col min="5" max="6" width="18" customWidth="1"/>
    <col min="7" max="7" width="12.5703125" customWidth="1"/>
    <col min="8" max="9" width="18" customWidth="1"/>
    <col min="10" max="10" width="14.42578125" bestFit="1" customWidth="1"/>
    <col min="11" max="12" width="18" customWidth="1"/>
    <col min="13" max="13" width="14.42578125" bestFit="1" customWidth="1"/>
    <col min="14" max="15" width="18" customWidth="1"/>
    <col min="16" max="16" width="12.5703125" customWidth="1"/>
    <col min="17" max="18" width="18" customWidth="1"/>
    <col min="19" max="19" width="14.42578125" customWidth="1"/>
    <col min="20" max="21" width="18" customWidth="1"/>
    <col min="22" max="22" width="13.5703125" customWidth="1"/>
    <col min="23" max="23" width="13.42578125" customWidth="1"/>
    <col min="24" max="24" width="13.5703125" customWidth="1"/>
    <col min="25" max="25" width="50.5703125" customWidth="1"/>
    <col min="26" max="26" width="0" hidden="1" customWidth="1"/>
  </cols>
  <sheetData>
    <row r="1" spans="2:25" ht="15.75" thickBot="1"/>
    <row r="2" spans="2:25" ht="24" customHeight="1" thickBot="1">
      <c r="C2" s="823" t="s">
        <v>282</v>
      </c>
      <c r="D2" s="824"/>
      <c r="E2" s="824"/>
      <c r="F2" s="824"/>
      <c r="G2" s="824"/>
      <c r="H2" s="824"/>
      <c r="I2" s="824"/>
      <c r="J2" s="824"/>
      <c r="K2" s="824"/>
      <c r="L2" s="824"/>
      <c r="M2" s="824"/>
      <c r="N2" s="824"/>
      <c r="O2" s="822"/>
      <c r="P2" s="822"/>
      <c r="Q2" s="822"/>
      <c r="R2" s="822"/>
      <c r="S2" s="822"/>
      <c r="T2" s="115"/>
      <c r="U2" s="623"/>
      <c r="V2" s="651"/>
      <c r="W2" s="651"/>
      <c r="X2" s="651"/>
      <c r="Y2" s="651"/>
    </row>
    <row r="3" spans="2:25" ht="282.75" customHeight="1" thickBot="1">
      <c r="C3" s="825" t="s">
        <v>283</v>
      </c>
      <c r="D3" s="826"/>
      <c r="E3" s="826"/>
      <c r="F3" s="826"/>
      <c r="G3" s="826"/>
      <c r="H3" s="826"/>
      <c r="I3" s="826"/>
      <c r="J3" s="826"/>
      <c r="K3" s="826"/>
      <c r="L3" s="826"/>
      <c r="M3" s="826"/>
      <c r="N3" s="826"/>
      <c r="O3" s="826"/>
      <c r="P3" s="826"/>
      <c r="Q3" s="826"/>
      <c r="R3" s="826"/>
      <c r="S3" s="826"/>
      <c r="T3" s="827"/>
    </row>
    <row r="4" spans="2:25" ht="20.25">
      <c r="C4" s="219"/>
      <c r="D4" s="219"/>
      <c r="E4" s="219"/>
      <c r="F4" s="219"/>
      <c r="G4" s="219"/>
      <c r="H4" s="219"/>
      <c r="I4" s="219"/>
      <c r="J4" s="219"/>
      <c r="K4" s="219"/>
      <c r="L4" s="219"/>
      <c r="M4" s="219"/>
      <c r="N4" s="217"/>
      <c r="O4" s="217"/>
      <c r="P4" s="217"/>
      <c r="Q4" s="204"/>
      <c r="R4" s="218"/>
    </row>
    <row r="5" spans="2:25" ht="20.25">
      <c r="C5" s="828" t="str">
        <f>CONCATENATE("You are reporting for the period: ",IF('1 - Start Here'!B6='Reference Data'!F4," ",'1 - Start Here'!B6))</f>
        <v>You are reporting for the period: 1 April 2024 to 30 September 2024</v>
      </c>
      <c r="D5" s="828"/>
      <c r="E5" s="828"/>
      <c r="F5" s="828"/>
      <c r="G5" s="219"/>
      <c r="H5" s="789" t="str">
        <f>IF(C5="You are reporting for the period:  ", "&lt;&lt;&lt; Please select a reporting period on the 'Start Here' page","")</f>
        <v/>
      </c>
      <c r="I5" s="789"/>
      <c r="J5" s="789"/>
      <c r="K5" s="789"/>
      <c r="L5" s="789"/>
      <c r="M5" s="789"/>
      <c r="N5" s="217"/>
      <c r="O5" s="217"/>
      <c r="P5" s="217"/>
      <c r="Q5" s="204"/>
      <c r="R5" s="218"/>
    </row>
    <row r="7" spans="2:25" ht="16.5" customHeight="1">
      <c r="C7" s="780" t="s">
        <v>284</v>
      </c>
      <c r="D7" s="780"/>
      <c r="E7" s="780"/>
      <c r="F7" s="780"/>
      <c r="N7" s="224"/>
      <c r="O7" s="224"/>
      <c r="P7" s="224"/>
      <c r="Q7" s="224"/>
      <c r="R7" s="224"/>
      <c r="S7" s="2"/>
    </row>
    <row r="8" spans="2:25" ht="21.75" thickBot="1">
      <c r="N8" s="225"/>
      <c r="O8" s="225"/>
      <c r="P8" s="226"/>
      <c r="Q8" s="226"/>
      <c r="R8" s="226"/>
      <c r="S8" s="227"/>
      <c r="T8" s="60"/>
      <c r="U8" s="60"/>
      <c r="V8" s="60"/>
    </row>
    <row r="9" spans="2:25" ht="61.5" customHeight="1" thickBot="1">
      <c r="B9" s="60"/>
      <c r="C9" s="836" t="s">
        <v>285</v>
      </c>
      <c r="D9" s="837"/>
      <c r="E9" s="838"/>
      <c r="F9" s="277" t="s">
        <v>85</v>
      </c>
      <c r="N9" s="225"/>
      <c r="O9" s="225"/>
      <c r="P9" s="226"/>
      <c r="Q9" s="226"/>
      <c r="R9" s="226"/>
      <c r="S9" s="227"/>
      <c r="T9" s="60"/>
      <c r="U9" s="60"/>
      <c r="V9" s="60"/>
    </row>
    <row r="10" spans="2:25" ht="19.5" customHeight="1" thickBot="1">
      <c r="B10"/>
      <c r="C10" s="830" t="s">
        <v>286</v>
      </c>
      <c r="D10" s="831"/>
      <c r="E10" s="831"/>
      <c r="F10" s="832"/>
      <c r="H10" s="8"/>
      <c r="I10" s="8"/>
      <c r="J10" s="8"/>
      <c r="K10" s="8"/>
    </row>
    <row r="11" spans="2:25" ht="71.25" customHeight="1" thickBot="1">
      <c r="B11" s="60"/>
      <c r="C11" s="833"/>
      <c r="D11" s="834"/>
      <c r="E11" s="834"/>
      <c r="F11" s="835"/>
      <c r="H11" s="8"/>
      <c r="I11" s="8"/>
      <c r="J11" s="8"/>
      <c r="K11" s="8"/>
    </row>
    <row r="12" spans="2:25" ht="21">
      <c r="C12" s="829"/>
      <c r="D12" s="829"/>
      <c r="E12" s="829"/>
      <c r="F12" s="829"/>
      <c r="N12" s="225"/>
      <c r="O12" s="225"/>
      <c r="P12" s="226"/>
      <c r="Q12" s="226"/>
      <c r="R12" s="226"/>
      <c r="S12" s="227"/>
      <c r="T12" s="60"/>
      <c r="U12" s="60"/>
      <c r="V12" s="60"/>
    </row>
    <row r="13" spans="2:25" ht="21">
      <c r="E13" s="85"/>
      <c r="F13" s="85"/>
      <c r="G13" s="85"/>
      <c r="H13" s="85"/>
      <c r="I13" s="85"/>
      <c r="J13" s="86">
        <f>IF(H5="",0,1)</f>
        <v>0</v>
      </c>
      <c r="N13" s="225"/>
      <c r="O13" s="225"/>
      <c r="P13" s="226"/>
      <c r="Q13" s="226"/>
      <c r="R13" s="226"/>
      <c r="S13" s="227"/>
      <c r="T13" s="60"/>
      <c r="U13" s="60"/>
      <c r="V13" s="60"/>
    </row>
    <row r="14" spans="2:25" ht="21" customHeight="1">
      <c r="C14" s="780" t="s">
        <v>287</v>
      </c>
      <c r="D14" s="780"/>
      <c r="E14" s="780"/>
      <c r="F14" s="780"/>
      <c r="G14" s="780"/>
      <c r="H14" s="780"/>
      <c r="I14" s="780"/>
      <c r="J14" s="780"/>
      <c r="K14" s="780"/>
      <c r="L14" s="780"/>
      <c r="M14" s="780"/>
      <c r="N14" s="780"/>
      <c r="O14" s="780"/>
      <c r="P14" s="780"/>
      <c r="Q14" s="780"/>
      <c r="R14" s="780"/>
      <c r="S14" s="780"/>
      <c r="T14" s="780"/>
      <c r="U14" s="780"/>
      <c r="V14" s="780"/>
      <c r="W14" s="780"/>
      <c r="X14" s="780"/>
      <c r="Y14" s="780"/>
    </row>
    <row r="15" spans="2:25" ht="25.35" customHeight="1" thickBot="1"/>
    <row r="16" spans="2:25" ht="25.35" customHeight="1" thickBot="1">
      <c r="B16" s="60"/>
      <c r="C16" s="839" t="str">
        <f>CONCATENATE("Project 1: ",'2 - Project Admin'!$E$27)</f>
        <v>Project 1: The Community Skills and Enterprise Project</v>
      </c>
      <c r="D16" s="840"/>
      <c r="E16" s="840"/>
      <c r="F16" s="840"/>
      <c r="G16" s="840"/>
      <c r="H16" s="840"/>
      <c r="I16" s="840"/>
      <c r="J16" s="840"/>
      <c r="K16" s="840"/>
      <c r="L16" s="840"/>
      <c r="M16" s="840"/>
      <c r="N16" s="840"/>
      <c r="O16" s="840"/>
      <c r="P16" s="840"/>
      <c r="Q16" s="840"/>
      <c r="R16" s="840"/>
      <c r="S16" s="840"/>
      <c r="T16" s="840"/>
      <c r="U16" s="840"/>
      <c r="V16" s="840"/>
      <c r="W16" s="840"/>
      <c r="X16" s="840"/>
      <c r="Y16" s="841"/>
    </row>
    <row r="17" spans="3:26" ht="15" customHeight="1" thickBot="1">
      <c r="C17" s="6"/>
      <c r="D17" s="7"/>
      <c r="E17" s="8"/>
      <c r="F17" s="8"/>
      <c r="G17" s="8"/>
      <c r="H17" s="8"/>
      <c r="I17" s="8"/>
      <c r="J17" s="8"/>
      <c r="K17" s="8"/>
    </row>
    <row r="18" spans="3:26" ht="15.75" hidden="1" thickBot="1">
      <c r="H18" t="s">
        <v>288</v>
      </c>
      <c r="I18" s="211">
        <v>44652</v>
      </c>
      <c r="J18" s="210"/>
      <c r="K18" s="211">
        <v>44835</v>
      </c>
      <c r="L18" s="211">
        <v>45017</v>
      </c>
      <c r="M18" s="210"/>
      <c r="N18" s="211">
        <v>45200</v>
      </c>
      <c r="O18" s="211">
        <v>45383</v>
      </c>
      <c r="P18" s="210"/>
      <c r="Q18" s="211">
        <v>45566</v>
      </c>
      <c r="R18" s="211">
        <v>45748</v>
      </c>
      <c r="S18" s="210"/>
      <c r="T18" s="211">
        <v>45931</v>
      </c>
      <c r="U18" s="211">
        <v>46113</v>
      </c>
    </row>
    <row r="19" spans="3:26" ht="15.75" customHeight="1">
      <c r="C19" s="806" t="s">
        <v>289</v>
      </c>
      <c r="D19" s="806" t="s">
        <v>290</v>
      </c>
      <c r="E19" s="809" t="s">
        <v>291</v>
      </c>
      <c r="F19" s="810"/>
      <c r="G19" s="811"/>
      <c r="H19" s="809" t="s">
        <v>292</v>
      </c>
      <c r="I19" s="810"/>
      <c r="J19" s="811"/>
      <c r="K19" s="809" t="s">
        <v>293</v>
      </c>
      <c r="L19" s="810"/>
      <c r="M19" s="811"/>
      <c r="N19" s="809" t="s">
        <v>294</v>
      </c>
      <c r="O19" s="810"/>
      <c r="P19" s="811"/>
      <c r="Q19" s="809" t="s">
        <v>295</v>
      </c>
      <c r="R19" s="810"/>
      <c r="S19" s="811"/>
      <c r="T19" s="809" t="s">
        <v>296</v>
      </c>
      <c r="U19" s="810"/>
      <c r="V19" s="811"/>
      <c r="W19" s="665" t="s">
        <v>297</v>
      </c>
      <c r="X19" s="820" t="s">
        <v>236</v>
      </c>
      <c r="Y19" s="815" t="s">
        <v>298</v>
      </c>
    </row>
    <row r="20" spans="3:26" ht="15.75" customHeight="1" thickBot="1">
      <c r="C20" s="807"/>
      <c r="D20" s="807"/>
      <c r="E20" s="812"/>
      <c r="F20" s="813"/>
      <c r="G20" s="814"/>
      <c r="H20" s="812"/>
      <c r="I20" s="813"/>
      <c r="J20" s="814"/>
      <c r="K20" s="812"/>
      <c r="L20" s="813"/>
      <c r="M20" s="814"/>
      <c r="N20" s="812"/>
      <c r="O20" s="813"/>
      <c r="P20" s="814"/>
      <c r="Q20" s="812"/>
      <c r="R20" s="813"/>
      <c r="S20" s="814"/>
      <c r="T20" s="812"/>
      <c r="U20" s="813"/>
      <c r="V20" s="814"/>
      <c r="W20" s="666"/>
      <c r="X20" s="821"/>
      <c r="Y20" s="816"/>
    </row>
    <row r="21" spans="3:26" ht="15" customHeight="1" thickBot="1">
      <c r="C21" s="807"/>
      <c r="D21" s="807"/>
      <c r="E21" s="588" t="s">
        <v>237</v>
      </c>
      <c r="F21" s="205" t="s">
        <v>238</v>
      </c>
      <c r="G21" s="665" t="s">
        <v>281</v>
      </c>
      <c r="H21" s="588" t="s">
        <v>237</v>
      </c>
      <c r="I21" s="205" t="s">
        <v>238</v>
      </c>
      <c r="J21" s="665" t="s">
        <v>281</v>
      </c>
      <c r="K21" s="588" t="s">
        <v>237</v>
      </c>
      <c r="L21" s="205" t="s">
        <v>238</v>
      </c>
      <c r="M21" s="665" t="s">
        <v>281</v>
      </c>
      <c r="N21" s="588" t="s">
        <v>237</v>
      </c>
      <c r="O21" s="205" t="s">
        <v>238</v>
      </c>
      <c r="P21" s="818" t="s">
        <v>281</v>
      </c>
      <c r="Q21" s="588" t="s">
        <v>237</v>
      </c>
      <c r="R21" s="205" t="s">
        <v>238</v>
      </c>
      <c r="S21" s="818" t="s">
        <v>281</v>
      </c>
      <c r="T21" s="588" t="s">
        <v>237</v>
      </c>
      <c r="U21" s="205" t="s">
        <v>238</v>
      </c>
      <c r="V21" s="818" t="s">
        <v>281</v>
      </c>
      <c r="W21" s="818" t="s">
        <v>281</v>
      </c>
      <c r="X21" s="821"/>
      <c r="Y21" s="816"/>
    </row>
    <row r="22" spans="3:26" ht="15" customHeight="1" thickBot="1">
      <c r="C22" s="808"/>
      <c r="D22" s="807"/>
      <c r="E22" s="206" t="s">
        <v>240</v>
      </c>
      <c r="F22" s="206" t="s">
        <v>240</v>
      </c>
      <c r="G22" s="704"/>
      <c r="H22" s="206" t="s">
        <v>240</v>
      </c>
      <c r="I22" s="216" t="str">
        <f>IF(INDEX('Reference Data'!$G$5:$G$18,MATCH('Reference Data'!$C$4,'Reference Data'!$F$5:$F$21,0),1)&gt;=I$18,"Actual","Forecast")</f>
        <v>Actual</v>
      </c>
      <c r="J22" s="704"/>
      <c r="K22" s="216" t="str">
        <f>IF(INDEX('Reference Data'!$G$5:$G$18,MATCH('Reference Data'!$C$4,'Reference Data'!$F$5:$F$21,0),1)&gt;=K$18,"Actual","Forecast")</f>
        <v>Actual</v>
      </c>
      <c r="L22" s="216" t="str">
        <f>IF(INDEX('Reference Data'!$G$5:$G$18,MATCH('Reference Data'!$C$4,'Reference Data'!$F$5:$F$21,0),1)&gt;=L$18,"Actual","Forecast")</f>
        <v>Actual</v>
      </c>
      <c r="M22" s="704"/>
      <c r="N22" s="216" t="str">
        <f>IF(INDEX('Reference Data'!$G$5:$G$18,MATCH('Reference Data'!$C$4,'Reference Data'!$F$5:$F$21,0),1)&gt;=N$18,"Actual","Forecast")</f>
        <v>Actual</v>
      </c>
      <c r="O22" s="216" t="str">
        <f>IF(INDEX('Reference Data'!$G$5:$G$18,MATCH('Reference Data'!$C$4,'Reference Data'!$F$5:$F$21,0),1)&gt;=O$18,"Actual","Forecast")</f>
        <v>Actual</v>
      </c>
      <c r="P22" s="819"/>
      <c r="Q22" s="216" t="str">
        <f>IF(INDEX('Reference Data'!$G$5:$G$18,MATCH('Reference Data'!$C$4,'Reference Data'!$F$5:$F$21,0),1)&gt;=Q$18,"Actual","Forecast")</f>
        <v>Actual</v>
      </c>
      <c r="R22" s="216" t="str">
        <f>IF(INDEX('Reference Data'!$G$5:$G$18,MATCH('Reference Data'!$C$4,'Reference Data'!$F$5:$F$21,0),1)&gt;=R$18,"Actual","Forecast")</f>
        <v>Forecast</v>
      </c>
      <c r="S22" s="819"/>
      <c r="T22" s="216" t="str">
        <f>IF(INDEX('Reference Data'!$G$5:$G$18,MATCH('Reference Data'!$C$4,'Reference Data'!$F$5:$F$21,0),1)&gt;=T$18,"Actual","Forecast")</f>
        <v>Forecast</v>
      </c>
      <c r="U22" s="216" t="str">
        <f>IF(INDEX('Reference Data'!$G$5:$G$18,MATCH('Reference Data'!$C$4,'Reference Data'!$F$5:$F$21,0),1)&gt;=U$18,"Actual","Forecast")</f>
        <v>Forecast</v>
      </c>
      <c r="V22" s="819"/>
      <c r="W22" s="819"/>
      <c r="X22" s="821"/>
      <c r="Y22" s="817"/>
    </row>
    <row r="23" spans="3:26" ht="15" customHeight="1" thickBot="1">
      <c r="C23" s="116" t="s">
        <v>299</v>
      </c>
      <c r="D23" s="274"/>
      <c r="E23" s="274"/>
      <c r="F23" s="274"/>
      <c r="G23" s="274"/>
      <c r="H23" s="274"/>
      <c r="I23" s="274"/>
      <c r="J23" s="274"/>
      <c r="K23" s="274"/>
      <c r="L23" s="274"/>
      <c r="M23" s="274"/>
      <c r="N23" s="274"/>
      <c r="O23" s="274"/>
      <c r="P23" s="274"/>
      <c r="Q23" s="274"/>
      <c r="R23" s="274"/>
      <c r="S23" s="274"/>
      <c r="T23" s="274"/>
      <c r="U23" s="274"/>
      <c r="V23" s="274"/>
      <c r="W23" s="274"/>
      <c r="X23" s="274"/>
      <c r="Y23" s="498"/>
    </row>
    <row r="24" spans="3:26">
      <c r="C24" s="155" t="s">
        <v>300</v>
      </c>
      <c r="D24" s="420" t="s">
        <v>301</v>
      </c>
      <c r="E24" s="356">
        <v>10</v>
      </c>
      <c r="F24" s="356">
        <v>15</v>
      </c>
      <c r="G24" s="358">
        <f>SUM(E24:F24)</f>
        <v>25</v>
      </c>
      <c r="H24" s="356">
        <v>20</v>
      </c>
      <c r="I24" s="356">
        <v>15</v>
      </c>
      <c r="J24" s="358">
        <f>SUM(H24:I24)</f>
        <v>35</v>
      </c>
      <c r="K24" s="356">
        <v>10</v>
      </c>
      <c r="L24" s="356">
        <v>5</v>
      </c>
      <c r="M24" s="358">
        <f>SUM(K24:L24)</f>
        <v>15</v>
      </c>
      <c r="N24" s="356">
        <v>5</v>
      </c>
      <c r="O24" s="356">
        <v>10</v>
      </c>
      <c r="P24" s="358">
        <f>SUM(N24:O24)</f>
        <v>15</v>
      </c>
      <c r="Q24" s="356">
        <v>15</v>
      </c>
      <c r="R24" s="356">
        <v>20</v>
      </c>
      <c r="S24" s="358">
        <f>SUM(Q24:R24)</f>
        <v>35</v>
      </c>
      <c r="T24" s="356">
        <v>10</v>
      </c>
      <c r="U24" s="356">
        <v>0</v>
      </c>
      <c r="V24" s="358">
        <f>SUM(T24:U24)</f>
        <v>10</v>
      </c>
      <c r="W24" s="356">
        <v>50</v>
      </c>
      <c r="X24" s="352">
        <f>SUM(P24+S24+M24+J24+G24+V24+W24)</f>
        <v>185</v>
      </c>
      <c r="Y24" s="359" t="s">
        <v>302</v>
      </c>
    </row>
    <row r="25" spans="3:26" ht="28.5">
      <c r="C25" s="155" t="s">
        <v>303</v>
      </c>
      <c r="D25" s="420" t="s">
        <v>304</v>
      </c>
      <c r="E25" s="356">
        <v>10</v>
      </c>
      <c r="F25" s="356">
        <v>15</v>
      </c>
      <c r="G25" s="69">
        <f>SUM(E25:F25)</f>
        <v>25</v>
      </c>
      <c r="H25" s="356">
        <v>20</v>
      </c>
      <c r="I25" s="356">
        <v>15</v>
      </c>
      <c r="J25" s="69">
        <f>SUM(H25:I25)</f>
        <v>35</v>
      </c>
      <c r="K25" s="356">
        <v>10</v>
      </c>
      <c r="L25" s="356">
        <v>5</v>
      </c>
      <c r="M25" s="69">
        <f>SUM(K25:L25)</f>
        <v>15</v>
      </c>
      <c r="N25" s="356">
        <v>5</v>
      </c>
      <c r="O25" s="356">
        <v>10</v>
      </c>
      <c r="P25" s="69">
        <f>SUM(N25:O25)</f>
        <v>15</v>
      </c>
      <c r="Q25" s="356">
        <v>15</v>
      </c>
      <c r="R25" s="356">
        <v>20</v>
      </c>
      <c r="S25" s="69">
        <f>SUM(Q25:R25)</f>
        <v>35</v>
      </c>
      <c r="T25" s="356">
        <v>10</v>
      </c>
      <c r="U25" s="356">
        <v>0</v>
      </c>
      <c r="V25" s="69">
        <f>SUM(T25:U25)</f>
        <v>10</v>
      </c>
      <c r="W25" s="356">
        <v>50</v>
      </c>
      <c r="X25" s="351">
        <f>SUM(P25+S25+M25+J25+G25+V25+W25)</f>
        <v>185</v>
      </c>
      <c r="Y25" s="354" t="s">
        <v>302</v>
      </c>
    </row>
    <row r="26" spans="3:26" ht="29.25" thickBot="1">
      <c r="C26" s="360" t="s">
        <v>305</v>
      </c>
      <c r="D26" s="421" t="s">
        <v>304</v>
      </c>
      <c r="E26" s="356">
        <v>10</v>
      </c>
      <c r="F26" s="356">
        <v>15</v>
      </c>
      <c r="G26" s="147">
        <f>SUM(E26:F26)</f>
        <v>25</v>
      </c>
      <c r="H26" s="356">
        <v>20</v>
      </c>
      <c r="I26" s="356">
        <v>15</v>
      </c>
      <c r="J26" s="147">
        <f>SUM(H26:I26)</f>
        <v>35</v>
      </c>
      <c r="K26" s="356">
        <v>10</v>
      </c>
      <c r="L26" s="356">
        <v>5</v>
      </c>
      <c r="M26" s="147">
        <f>SUM(K26:L26)</f>
        <v>15</v>
      </c>
      <c r="N26" s="356">
        <v>5</v>
      </c>
      <c r="O26" s="356">
        <v>10</v>
      </c>
      <c r="P26" s="147">
        <f>SUM(N26:O26)</f>
        <v>15</v>
      </c>
      <c r="Q26" s="356">
        <v>15</v>
      </c>
      <c r="R26" s="356">
        <v>20</v>
      </c>
      <c r="S26" s="147">
        <f>SUM(Q26:R26)</f>
        <v>35</v>
      </c>
      <c r="T26" s="356">
        <v>10</v>
      </c>
      <c r="U26" s="356">
        <v>0</v>
      </c>
      <c r="V26" s="147">
        <f>SUM(T26:U26)</f>
        <v>10</v>
      </c>
      <c r="W26" s="356">
        <v>50</v>
      </c>
      <c r="X26" s="361">
        <f>SUM(P26+S26+M26+J26+G26+V26+W26)</f>
        <v>185</v>
      </c>
      <c r="Y26" s="362" t="s">
        <v>302</v>
      </c>
    </row>
    <row r="27" spans="3:26" ht="15" customHeight="1" thickBot="1">
      <c r="C27" s="494" t="s">
        <v>306</v>
      </c>
      <c r="D27" s="492"/>
      <c r="E27" s="492"/>
      <c r="F27" s="492"/>
      <c r="G27" s="492"/>
      <c r="H27" s="492"/>
      <c r="I27" s="492"/>
      <c r="J27" s="492"/>
      <c r="K27" s="492"/>
      <c r="L27" s="492"/>
      <c r="M27" s="492"/>
      <c r="N27" s="492"/>
      <c r="O27" s="492"/>
      <c r="P27" s="492"/>
      <c r="Q27" s="492"/>
      <c r="R27" s="492"/>
      <c r="S27" s="492"/>
      <c r="T27" s="492"/>
      <c r="U27" s="492"/>
      <c r="V27" s="492"/>
      <c r="W27" s="492"/>
      <c r="X27" s="492"/>
      <c r="Y27" s="493"/>
    </row>
    <row r="28" spans="3:26">
      <c r="C28" s="356" t="s">
        <v>307</v>
      </c>
      <c r="D28" s="417" t="str">
        <f>INDEX(MasterOutputs!$C$3:$C$63,MATCH(C28,MasterOutputs!$B$3:$B$63,0))</f>
        <v>m2 of land</v>
      </c>
      <c r="E28" s="364">
        <v>100</v>
      </c>
      <c r="F28" s="364">
        <v>200</v>
      </c>
      <c r="G28" s="358">
        <f t="shared" ref="G28:Q29" si="0">SUM(E28:F28)</f>
        <v>300</v>
      </c>
      <c r="H28" s="358">
        <f t="shared" si="0"/>
        <v>500</v>
      </c>
      <c r="I28" s="358">
        <f t="shared" si="0"/>
        <v>800</v>
      </c>
      <c r="J28" s="358">
        <f t="shared" si="0"/>
        <v>1300</v>
      </c>
      <c r="K28" s="358">
        <f t="shared" si="0"/>
        <v>2100</v>
      </c>
      <c r="L28" s="358">
        <f t="shared" si="0"/>
        <v>3400</v>
      </c>
      <c r="M28" s="358">
        <f t="shared" si="0"/>
        <v>5500</v>
      </c>
      <c r="N28" s="358">
        <f t="shared" si="0"/>
        <v>8900</v>
      </c>
      <c r="O28" s="358">
        <f t="shared" si="0"/>
        <v>14400</v>
      </c>
      <c r="P28" s="358">
        <f t="shared" si="0"/>
        <v>23300</v>
      </c>
      <c r="Q28" s="358">
        <f t="shared" si="0"/>
        <v>37700</v>
      </c>
      <c r="R28" s="364">
        <v>975</v>
      </c>
      <c r="S28" s="358">
        <f>SUM(Q28:R28)</f>
        <v>38675</v>
      </c>
      <c r="T28" s="358">
        <v>0</v>
      </c>
      <c r="U28" s="358">
        <v>0</v>
      </c>
      <c r="V28" s="358">
        <f>SUM(T28:U28)</f>
        <v>0</v>
      </c>
      <c r="W28" s="365">
        <v>0</v>
      </c>
      <c r="X28" s="352">
        <f>SUM(P28+S28+M28+J28+G28+V28+W28)</f>
        <v>69075</v>
      </c>
      <c r="Y28" s="341"/>
      <c r="Z28" s="210" t="str">
        <f>INDEX(MasterOutputs!$I$3:$I$63,MATCH('5 - Project Outputs'!C28,MasterOutputs!$B$3:$B$63,0))</f>
        <v>NotA</v>
      </c>
    </row>
    <row r="29" spans="3:26">
      <c r="C29" s="67" t="s">
        <v>308</v>
      </c>
      <c r="D29" s="418" t="str">
        <f>INDEX(MasterOutputs!$C$3:$C$63,MATCH(C29,MasterOutputs!$B$3:$B$63,0))</f>
        <v>Number of transport nodes</v>
      </c>
      <c r="E29" s="364">
        <v>2</v>
      </c>
      <c r="F29" s="364">
        <v>3</v>
      </c>
      <c r="G29" s="69">
        <f t="shared" si="0"/>
        <v>5</v>
      </c>
      <c r="H29" s="358">
        <f t="shared" si="0"/>
        <v>8</v>
      </c>
      <c r="I29" s="358">
        <f t="shared" si="0"/>
        <v>13</v>
      </c>
      <c r="J29" s="69">
        <f t="shared" si="0"/>
        <v>21</v>
      </c>
      <c r="K29" s="358">
        <f t="shared" si="0"/>
        <v>34</v>
      </c>
      <c r="L29" s="358">
        <f t="shared" si="0"/>
        <v>55</v>
      </c>
      <c r="M29" s="69">
        <f t="shared" si="0"/>
        <v>89</v>
      </c>
      <c r="N29" s="358">
        <f t="shared" si="0"/>
        <v>144</v>
      </c>
      <c r="O29" s="358">
        <f t="shared" si="0"/>
        <v>233</v>
      </c>
      <c r="P29" s="69">
        <f t="shared" si="0"/>
        <v>377</v>
      </c>
      <c r="Q29" s="358">
        <f t="shared" si="0"/>
        <v>610</v>
      </c>
      <c r="R29" s="358">
        <f>SUM(P29:Q29)</f>
        <v>987</v>
      </c>
      <c r="S29" s="69">
        <f>SUM(Q29:R29)</f>
        <v>1597</v>
      </c>
      <c r="T29" s="358">
        <f t="shared" ref="T29:U31" si="1">SUM(R29:S29)</f>
        <v>2584</v>
      </c>
      <c r="U29" s="358">
        <f t="shared" si="1"/>
        <v>4181</v>
      </c>
      <c r="V29" s="69">
        <f>SUM(T29:U29)</f>
        <v>6765</v>
      </c>
      <c r="W29" s="349">
        <v>0</v>
      </c>
      <c r="X29" s="351">
        <f>SUM(P29+S29+M29+J29+G29+V29+W29)</f>
        <v>8854</v>
      </c>
      <c r="Y29" s="336"/>
      <c r="Z29" s="210" t="str">
        <f>INDEX(MasterOutputs!$I$3:$I$63,MATCH('5 - Project Outputs'!C29,MasterOutputs!$B$3:$B$63,0))</f>
        <v>Connection_point</v>
      </c>
    </row>
    <row r="30" spans="3:26">
      <c r="C30" s="67" t="s">
        <v>309</v>
      </c>
      <c r="D30" s="418" t="str">
        <f>INDEX(MasterOutputs!$C$3:$C$63,MATCH(C30,MasterOutputs!$B$3:$B$63,0))</f>
        <v>Km of pedestrian way</v>
      </c>
      <c r="E30" s="364">
        <v>3</v>
      </c>
      <c r="F30" s="364">
        <v>4</v>
      </c>
      <c r="G30" s="69">
        <f t="shared" ref="G30:G53" si="2">SUM(E30:F30)</f>
        <v>7</v>
      </c>
      <c r="H30" s="358">
        <f>SUM(F30:G30)</f>
        <v>11</v>
      </c>
      <c r="I30" s="358">
        <f>SUM(G30:H30)</f>
        <v>18</v>
      </c>
      <c r="J30" s="69">
        <f t="shared" ref="J30:J42" si="3">SUM(H30:I30)</f>
        <v>29</v>
      </c>
      <c r="K30" s="358">
        <f>SUM(I30:J30)</f>
        <v>47</v>
      </c>
      <c r="L30" s="358">
        <f>SUM(J30:K30)</f>
        <v>76</v>
      </c>
      <c r="M30" s="69">
        <f t="shared" ref="M30:M42" si="4">SUM(K30:L30)</f>
        <v>123</v>
      </c>
      <c r="N30" s="358">
        <f>SUM(L30:M30)</f>
        <v>199</v>
      </c>
      <c r="O30" s="358">
        <f>SUM(M30:N30)</f>
        <v>322</v>
      </c>
      <c r="P30" s="69">
        <f t="shared" ref="P30:P42" si="5">SUM(N30:O30)</f>
        <v>521</v>
      </c>
      <c r="Q30" s="358">
        <f>SUM(O30:P30)</f>
        <v>843</v>
      </c>
      <c r="R30" s="358">
        <f>SUM(P30:Q30)</f>
        <v>1364</v>
      </c>
      <c r="S30" s="69">
        <f t="shared" ref="S30:S42" si="6">SUM(Q30:R30)</f>
        <v>2207</v>
      </c>
      <c r="T30" s="358">
        <f t="shared" si="1"/>
        <v>3571</v>
      </c>
      <c r="U30" s="358">
        <f t="shared" si="1"/>
        <v>5778</v>
      </c>
      <c r="V30" s="69">
        <f t="shared" ref="V30:V42" si="7">SUM(T30:U30)</f>
        <v>9349</v>
      </c>
      <c r="W30" s="349">
        <v>0</v>
      </c>
      <c r="X30" s="351">
        <f t="shared" ref="X30:X42" si="8">SUM(P30+S30+M30+J30+G30+V30+W30)</f>
        <v>12236</v>
      </c>
      <c r="Y30" s="336"/>
      <c r="Z30" s="210" t="str">
        <f>INDEX(MasterOutputs!$I$3:$I$63,MATCH('5 - Project Outputs'!C30,MasterOutputs!$B$3:$B$63,0))</f>
        <v>NotA</v>
      </c>
    </row>
    <row r="31" spans="3:26">
      <c r="C31" s="67" t="s">
        <v>310</v>
      </c>
      <c r="D31" s="418" t="str">
        <f>INDEX(MasterOutputs!$C$3:$C$63,MATCH(C31,MasterOutputs!$B$3:$B$63,0))</f>
        <v>Km of cycle way</v>
      </c>
      <c r="E31" s="364">
        <v>4</v>
      </c>
      <c r="F31" s="364">
        <v>5</v>
      </c>
      <c r="G31" s="69">
        <f t="shared" si="2"/>
        <v>9</v>
      </c>
      <c r="H31" s="358">
        <f>SUM(F31:G31)</f>
        <v>14</v>
      </c>
      <c r="I31" s="358">
        <f>SUM(G31:H31)</f>
        <v>23</v>
      </c>
      <c r="J31" s="69">
        <f t="shared" si="3"/>
        <v>37</v>
      </c>
      <c r="K31" s="358">
        <f>SUM(I31:J31)</f>
        <v>60</v>
      </c>
      <c r="L31" s="358">
        <f>SUM(J31:K31)</f>
        <v>97</v>
      </c>
      <c r="M31" s="69">
        <f t="shared" si="4"/>
        <v>157</v>
      </c>
      <c r="N31" s="358">
        <f>SUM(L31:M31)</f>
        <v>254</v>
      </c>
      <c r="O31" s="358">
        <f>SUM(M31:N31)</f>
        <v>411</v>
      </c>
      <c r="P31" s="69">
        <f t="shared" si="5"/>
        <v>665</v>
      </c>
      <c r="Q31" s="358">
        <f>SUM(O31:P31)</f>
        <v>1076</v>
      </c>
      <c r="R31" s="358">
        <f>SUM(P31:Q31)</f>
        <v>1741</v>
      </c>
      <c r="S31" s="69">
        <f t="shared" si="6"/>
        <v>2817</v>
      </c>
      <c r="T31" s="358">
        <f t="shared" si="1"/>
        <v>4558</v>
      </c>
      <c r="U31" s="358">
        <f t="shared" si="1"/>
        <v>7375</v>
      </c>
      <c r="V31" s="69">
        <f t="shared" si="7"/>
        <v>11933</v>
      </c>
      <c r="W31" s="349">
        <v>0</v>
      </c>
      <c r="X31" s="351">
        <f t="shared" si="8"/>
        <v>15618</v>
      </c>
      <c r="Y31" s="336"/>
      <c r="Z31" s="210" t="str">
        <f>INDEX(MasterOutputs!$I$3:$I$63,MATCH('5 - Project Outputs'!C31,MasterOutputs!$B$3:$B$63,0))</f>
        <v>NotA</v>
      </c>
    </row>
    <row r="32" spans="3:26">
      <c r="C32" s="67" t="s">
        <v>90</v>
      </c>
      <c r="D32" s="418" t="str">
        <f>INDEX(MasterOutputs!$C$3:$C$63,MATCH(C32,MasterOutputs!$B$3:$B$63,0))</f>
        <v>N/A</v>
      </c>
      <c r="E32" s="283"/>
      <c r="F32" s="283"/>
      <c r="G32" s="69">
        <f t="shared" si="2"/>
        <v>0</v>
      </c>
      <c r="H32" s="283"/>
      <c r="I32" s="283"/>
      <c r="J32" s="69">
        <f t="shared" si="3"/>
        <v>0</v>
      </c>
      <c r="K32" s="283"/>
      <c r="L32" s="283"/>
      <c r="M32" s="69">
        <f t="shared" si="4"/>
        <v>0</v>
      </c>
      <c r="N32" s="283"/>
      <c r="O32" s="283"/>
      <c r="P32" s="69">
        <f t="shared" si="5"/>
        <v>0</v>
      </c>
      <c r="Q32" s="283"/>
      <c r="R32" s="283"/>
      <c r="S32" s="69">
        <f t="shared" si="6"/>
        <v>0</v>
      </c>
      <c r="T32" s="283"/>
      <c r="U32" s="283"/>
      <c r="V32" s="69">
        <f t="shared" si="7"/>
        <v>0</v>
      </c>
      <c r="W32" s="349"/>
      <c r="X32" s="351">
        <f t="shared" si="8"/>
        <v>0</v>
      </c>
      <c r="Y32" s="336"/>
      <c r="Z32" s="210">
        <f>INDEX(MasterOutputs!$I$3:$I$63,MATCH('5 - Project Outputs'!C32,MasterOutputs!$B$3:$B$63,0))</f>
        <v>0</v>
      </c>
    </row>
    <row r="33" spans="3:26">
      <c r="C33" s="67" t="s">
        <v>90</v>
      </c>
      <c r="D33" s="418" t="str">
        <f>INDEX(MasterOutputs!$C$3:$C$63,MATCH(C33,MasterOutputs!$B$3:$B$63,0))</f>
        <v>N/A</v>
      </c>
      <c r="E33" s="283"/>
      <c r="F33" s="283"/>
      <c r="G33" s="69">
        <f t="shared" si="2"/>
        <v>0</v>
      </c>
      <c r="H33" s="283"/>
      <c r="I33" s="283"/>
      <c r="J33" s="69">
        <f t="shared" si="3"/>
        <v>0</v>
      </c>
      <c r="K33" s="283"/>
      <c r="L33" s="283"/>
      <c r="M33" s="69">
        <f t="shared" si="4"/>
        <v>0</v>
      </c>
      <c r="N33" s="283"/>
      <c r="O33" s="283"/>
      <c r="P33" s="69">
        <f t="shared" si="5"/>
        <v>0</v>
      </c>
      <c r="Q33" s="283"/>
      <c r="R33" s="283"/>
      <c r="S33" s="69">
        <f t="shared" si="6"/>
        <v>0</v>
      </c>
      <c r="T33" s="283"/>
      <c r="U33" s="283"/>
      <c r="V33" s="69">
        <f t="shared" si="7"/>
        <v>0</v>
      </c>
      <c r="W33" s="349"/>
      <c r="X33" s="351">
        <f t="shared" si="8"/>
        <v>0</v>
      </c>
      <c r="Y33" s="336"/>
      <c r="Z33" s="210">
        <f>INDEX(MasterOutputs!$I$3:$I$63,MATCH('5 - Project Outputs'!C33,MasterOutputs!$B$3:$B$63,0))</f>
        <v>0</v>
      </c>
    </row>
    <row r="34" spans="3:26">
      <c r="C34" s="67" t="s">
        <v>90</v>
      </c>
      <c r="D34" s="418" t="str">
        <f>INDEX(MasterOutputs!$C$3:$C$63,MATCH(C34,MasterOutputs!$B$3:$B$63,0))</f>
        <v>N/A</v>
      </c>
      <c r="E34" s="283"/>
      <c r="F34" s="283"/>
      <c r="G34" s="69">
        <f t="shared" si="2"/>
        <v>0</v>
      </c>
      <c r="H34" s="283"/>
      <c r="I34" s="283"/>
      <c r="J34" s="69">
        <f t="shared" si="3"/>
        <v>0</v>
      </c>
      <c r="K34" s="283"/>
      <c r="L34" s="283"/>
      <c r="M34" s="69">
        <f t="shared" si="4"/>
        <v>0</v>
      </c>
      <c r="N34" s="283"/>
      <c r="O34" s="283"/>
      <c r="P34" s="69">
        <f t="shared" si="5"/>
        <v>0</v>
      </c>
      <c r="Q34" s="283"/>
      <c r="R34" s="283"/>
      <c r="S34" s="69">
        <f t="shared" si="6"/>
        <v>0</v>
      </c>
      <c r="T34" s="283"/>
      <c r="U34" s="283"/>
      <c r="V34" s="69">
        <f t="shared" si="7"/>
        <v>0</v>
      </c>
      <c r="W34" s="349"/>
      <c r="X34" s="351">
        <f t="shared" si="8"/>
        <v>0</v>
      </c>
      <c r="Y34" s="336"/>
      <c r="Z34" s="210">
        <f>INDEX(MasterOutputs!$I$3:$I$63,MATCH('5 - Project Outputs'!C34,MasterOutputs!$B$3:$B$63,0))</f>
        <v>0</v>
      </c>
    </row>
    <row r="35" spans="3:26">
      <c r="C35" s="67" t="s">
        <v>90</v>
      </c>
      <c r="D35" s="418" t="str">
        <f>INDEX(MasterOutputs!$C$3:$C$63,MATCH(C35,MasterOutputs!$B$3:$B$63,0))</f>
        <v>N/A</v>
      </c>
      <c r="E35" s="283"/>
      <c r="F35" s="283"/>
      <c r="G35" s="69">
        <f t="shared" si="2"/>
        <v>0</v>
      </c>
      <c r="H35" s="283"/>
      <c r="I35" s="283"/>
      <c r="J35" s="69">
        <f t="shared" si="3"/>
        <v>0</v>
      </c>
      <c r="K35" s="283"/>
      <c r="L35" s="283"/>
      <c r="M35" s="69">
        <f t="shared" si="4"/>
        <v>0</v>
      </c>
      <c r="N35" s="283"/>
      <c r="O35" s="283"/>
      <c r="P35" s="69">
        <f t="shared" si="5"/>
        <v>0</v>
      </c>
      <c r="Q35" s="283"/>
      <c r="R35" s="283"/>
      <c r="S35" s="69">
        <f t="shared" si="6"/>
        <v>0</v>
      </c>
      <c r="T35" s="283"/>
      <c r="U35" s="283"/>
      <c r="V35" s="69">
        <f t="shared" si="7"/>
        <v>0</v>
      </c>
      <c r="W35" s="349"/>
      <c r="X35" s="351">
        <f t="shared" si="8"/>
        <v>0</v>
      </c>
      <c r="Y35" s="336"/>
      <c r="Z35" s="210">
        <f>INDEX(MasterOutputs!$I$3:$I$63,MATCH('5 - Project Outputs'!C35,MasterOutputs!$B$3:$B$63,0))</f>
        <v>0</v>
      </c>
    </row>
    <row r="36" spans="3:26">
      <c r="C36" s="67" t="s">
        <v>90</v>
      </c>
      <c r="D36" s="418" t="str">
        <f>INDEX(MasterOutputs!$C$3:$C$63,MATCH(C36,MasterOutputs!$B$3:$B$63,0))</f>
        <v>N/A</v>
      </c>
      <c r="E36" s="283"/>
      <c r="F36" s="283"/>
      <c r="G36" s="69">
        <f t="shared" si="2"/>
        <v>0</v>
      </c>
      <c r="H36" s="283"/>
      <c r="I36" s="283"/>
      <c r="J36" s="69">
        <f t="shared" si="3"/>
        <v>0</v>
      </c>
      <c r="K36" s="283"/>
      <c r="L36" s="283"/>
      <c r="M36" s="69">
        <f t="shared" si="4"/>
        <v>0</v>
      </c>
      <c r="N36" s="283"/>
      <c r="O36" s="283"/>
      <c r="P36" s="69">
        <f t="shared" si="5"/>
        <v>0</v>
      </c>
      <c r="Q36" s="283"/>
      <c r="R36" s="283"/>
      <c r="S36" s="69">
        <f t="shared" si="6"/>
        <v>0</v>
      </c>
      <c r="T36" s="283"/>
      <c r="U36" s="283"/>
      <c r="V36" s="69">
        <f t="shared" si="7"/>
        <v>0</v>
      </c>
      <c r="W36" s="349"/>
      <c r="X36" s="351">
        <f t="shared" si="8"/>
        <v>0</v>
      </c>
      <c r="Y36" s="336"/>
      <c r="Z36" s="210">
        <f>INDEX(MasterOutputs!$I$3:$I$63,MATCH('5 - Project Outputs'!C36,MasterOutputs!$B$3:$B$63,0))</f>
        <v>0</v>
      </c>
    </row>
    <row r="37" spans="3:26">
      <c r="C37" s="67" t="s">
        <v>90</v>
      </c>
      <c r="D37" s="418" t="str">
        <f>INDEX(MasterOutputs!$C$3:$C$63,MATCH(C37,MasterOutputs!$B$3:$B$63,0))</f>
        <v>N/A</v>
      </c>
      <c r="E37" s="283"/>
      <c r="F37" s="283"/>
      <c r="G37" s="69">
        <f t="shared" si="2"/>
        <v>0</v>
      </c>
      <c r="H37" s="283"/>
      <c r="I37" s="283"/>
      <c r="J37" s="69">
        <f t="shared" si="3"/>
        <v>0</v>
      </c>
      <c r="K37" s="283"/>
      <c r="L37" s="283"/>
      <c r="M37" s="69">
        <f t="shared" si="4"/>
        <v>0</v>
      </c>
      <c r="N37" s="283"/>
      <c r="O37" s="283"/>
      <c r="P37" s="69">
        <f t="shared" si="5"/>
        <v>0</v>
      </c>
      <c r="Q37" s="283"/>
      <c r="R37" s="283"/>
      <c r="S37" s="69">
        <f t="shared" si="6"/>
        <v>0</v>
      </c>
      <c r="T37" s="283"/>
      <c r="U37" s="283"/>
      <c r="V37" s="69">
        <f t="shared" si="7"/>
        <v>0</v>
      </c>
      <c r="W37" s="349"/>
      <c r="X37" s="351">
        <f t="shared" si="8"/>
        <v>0</v>
      </c>
      <c r="Y37" s="336"/>
      <c r="Z37" s="210">
        <f>INDEX(MasterOutputs!$I$3:$I$63,MATCH('5 - Project Outputs'!C37,MasterOutputs!$B$3:$B$63,0))</f>
        <v>0</v>
      </c>
    </row>
    <row r="38" spans="3:26">
      <c r="C38" s="67" t="s">
        <v>90</v>
      </c>
      <c r="D38" s="418" t="str">
        <f>INDEX(MasterOutputs!$C$3:$C$63,MATCH(C38,MasterOutputs!$B$3:$B$63,0))</f>
        <v>N/A</v>
      </c>
      <c r="E38" s="283"/>
      <c r="F38" s="283"/>
      <c r="G38" s="69">
        <f t="shared" si="2"/>
        <v>0</v>
      </c>
      <c r="H38" s="283"/>
      <c r="I38" s="283"/>
      <c r="J38" s="69">
        <f t="shared" si="3"/>
        <v>0</v>
      </c>
      <c r="K38" s="283"/>
      <c r="L38" s="283"/>
      <c r="M38" s="69">
        <f t="shared" si="4"/>
        <v>0</v>
      </c>
      <c r="N38" s="283"/>
      <c r="O38" s="283"/>
      <c r="P38" s="69">
        <f t="shared" si="5"/>
        <v>0</v>
      </c>
      <c r="Q38" s="283"/>
      <c r="R38" s="283"/>
      <c r="S38" s="69">
        <f t="shared" si="6"/>
        <v>0</v>
      </c>
      <c r="T38" s="283"/>
      <c r="U38" s="283"/>
      <c r="V38" s="69">
        <f t="shared" si="7"/>
        <v>0</v>
      </c>
      <c r="W38" s="349"/>
      <c r="X38" s="351">
        <f t="shared" si="8"/>
        <v>0</v>
      </c>
      <c r="Y38" s="336"/>
      <c r="Z38" s="210">
        <f>INDEX(MasterOutputs!$I$3:$I$63,MATCH('5 - Project Outputs'!C38,MasterOutputs!$B$3:$B$63,0))</f>
        <v>0</v>
      </c>
    </row>
    <row r="39" spans="3:26">
      <c r="C39" s="67" t="s">
        <v>90</v>
      </c>
      <c r="D39" s="418" t="str">
        <f>INDEX(MasterOutputs!$C$3:$C$63,MATCH(C39,MasterOutputs!$B$3:$B$63,0))</f>
        <v>N/A</v>
      </c>
      <c r="E39" s="283"/>
      <c r="F39" s="283"/>
      <c r="G39" s="69">
        <f t="shared" si="2"/>
        <v>0</v>
      </c>
      <c r="H39" s="283"/>
      <c r="I39" s="283"/>
      <c r="J39" s="69">
        <f t="shared" si="3"/>
        <v>0</v>
      </c>
      <c r="K39" s="283"/>
      <c r="L39" s="283"/>
      <c r="M39" s="69">
        <f t="shared" si="4"/>
        <v>0</v>
      </c>
      <c r="N39" s="283"/>
      <c r="O39" s="283"/>
      <c r="P39" s="69">
        <f t="shared" si="5"/>
        <v>0</v>
      </c>
      <c r="Q39" s="283"/>
      <c r="R39" s="283"/>
      <c r="S39" s="69">
        <f t="shared" si="6"/>
        <v>0</v>
      </c>
      <c r="T39" s="283"/>
      <c r="U39" s="283"/>
      <c r="V39" s="69">
        <f t="shared" si="7"/>
        <v>0</v>
      </c>
      <c r="W39" s="349"/>
      <c r="X39" s="351">
        <f t="shared" si="8"/>
        <v>0</v>
      </c>
      <c r="Y39" s="336"/>
      <c r="Z39" s="210">
        <f>INDEX(MasterOutputs!$I$3:$I$63,MATCH('5 - Project Outputs'!C39,MasterOutputs!$B$3:$B$63,0))</f>
        <v>0</v>
      </c>
    </row>
    <row r="40" spans="3:26">
      <c r="C40" s="67" t="s">
        <v>90</v>
      </c>
      <c r="D40" s="418" t="str">
        <f>INDEX(MasterOutputs!$C$3:$C$63,MATCH(C40,MasterOutputs!$B$3:$B$63,0))</f>
        <v>N/A</v>
      </c>
      <c r="E40" s="283"/>
      <c r="F40" s="283"/>
      <c r="G40" s="69">
        <f t="shared" si="2"/>
        <v>0</v>
      </c>
      <c r="H40" s="283"/>
      <c r="I40" s="283"/>
      <c r="J40" s="69">
        <f t="shared" si="3"/>
        <v>0</v>
      </c>
      <c r="K40" s="283"/>
      <c r="L40" s="283"/>
      <c r="M40" s="69">
        <f t="shared" si="4"/>
        <v>0</v>
      </c>
      <c r="N40" s="283"/>
      <c r="O40" s="283"/>
      <c r="P40" s="69">
        <f t="shared" si="5"/>
        <v>0</v>
      </c>
      <c r="Q40" s="283"/>
      <c r="R40" s="283"/>
      <c r="S40" s="69">
        <f t="shared" si="6"/>
        <v>0</v>
      </c>
      <c r="T40" s="283"/>
      <c r="U40" s="283"/>
      <c r="V40" s="69">
        <f t="shared" si="7"/>
        <v>0</v>
      </c>
      <c r="W40" s="349"/>
      <c r="X40" s="351">
        <f t="shared" si="8"/>
        <v>0</v>
      </c>
      <c r="Y40" s="336"/>
      <c r="Z40" s="210">
        <f>INDEX(MasterOutputs!$I$3:$I$63,MATCH('5 - Project Outputs'!C40,MasterOutputs!$B$3:$B$63,0))</f>
        <v>0</v>
      </c>
    </row>
    <row r="41" spans="3:26">
      <c r="C41" s="67" t="s">
        <v>90</v>
      </c>
      <c r="D41" s="418" t="str">
        <f>INDEX(MasterOutputs!$C$3:$C$63,MATCH(C41,MasterOutputs!$B$3:$B$63,0))</f>
        <v>N/A</v>
      </c>
      <c r="E41" s="283"/>
      <c r="F41" s="283"/>
      <c r="G41" s="69">
        <f t="shared" si="2"/>
        <v>0</v>
      </c>
      <c r="H41" s="283"/>
      <c r="I41" s="283"/>
      <c r="J41" s="69">
        <f t="shared" si="3"/>
        <v>0</v>
      </c>
      <c r="K41" s="283"/>
      <c r="L41" s="283"/>
      <c r="M41" s="69">
        <f t="shared" si="4"/>
        <v>0</v>
      </c>
      <c r="N41" s="283"/>
      <c r="O41" s="283"/>
      <c r="P41" s="69">
        <f t="shared" si="5"/>
        <v>0</v>
      </c>
      <c r="Q41" s="283"/>
      <c r="R41" s="283"/>
      <c r="S41" s="69">
        <f t="shared" si="6"/>
        <v>0</v>
      </c>
      <c r="T41" s="283"/>
      <c r="U41" s="283"/>
      <c r="V41" s="69">
        <f t="shared" si="7"/>
        <v>0</v>
      </c>
      <c r="W41" s="349"/>
      <c r="X41" s="351">
        <f t="shared" si="8"/>
        <v>0</v>
      </c>
      <c r="Y41" s="336"/>
      <c r="Z41" s="210">
        <f>INDEX(MasterOutputs!$I$3:$I$63,MATCH('5 - Project Outputs'!C41,MasterOutputs!$B$3:$B$63,0))</f>
        <v>0</v>
      </c>
    </row>
    <row r="42" spans="3:26" ht="15.6" customHeight="1" thickBot="1">
      <c r="C42" s="112" t="s">
        <v>90</v>
      </c>
      <c r="D42" s="419" t="str">
        <f>INDEX(MasterOutputs!$C$3:$C$63,MATCH(C42,MasterOutputs!$B$3:$B$63,0))</f>
        <v>N/A</v>
      </c>
      <c r="E42" s="366"/>
      <c r="F42" s="366"/>
      <c r="G42" s="147">
        <f t="shared" si="2"/>
        <v>0</v>
      </c>
      <c r="H42" s="366"/>
      <c r="I42" s="366"/>
      <c r="J42" s="147">
        <f t="shared" si="3"/>
        <v>0</v>
      </c>
      <c r="K42" s="366"/>
      <c r="L42" s="366"/>
      <c r="M42" s="147">
        <f t="shared" si="4"/>
        <v>0</v>
      </c>
      <c r="N42" s="366"/>
      <c r="O42" s="366"/>
      <c r="P42" s="147">
        <f t="shared" si="5"/>
        <v>0</v>
      </c>
      <c r="Q42" s="366"/>
      <c r="R42" s="366"/>
      <c r="S42" s="147">
        <f t="shared" si="6"/>
        <v>0</v>
      </c>
      <c r="T42" s="366"/>
      <c r="U42" s="366"/>
      <c r="V42" s="147">
        <f t="shared" si="7"/>
        <v>0</v>
      </c>
      <c r="W42" s="367"/>
      <c r="X42" s="368">
        <f t="shared" si="8"/>
        <v>0</v>
      </c>
      <c r="Y42" s="369"/>
      <c r="Z42" s="210">
        <f>INDEX(MasterOutputs!$I$3:$I$63,MATCH('5 - Project Outputs'!C42,MasterOutputs!$B$3:$B$63,0))</f>
        <v>0</v>
      </c>
    </row>
    <row r="43" spans="3:26" ht="16.5" customHeight="1" thickBot="1">
      <c r="C43" s="495" t="s">
        <v>311</v>
      </c>
      <c r="D43" s="496"/>
      <c r="E43" s="496"/>
      <c r="F43" s="496"/>
      <c r="G43" s="496"/>
      <c r="H43" s="496"/>
      <c r="I43" s="496"/>
      <c r="J43" s="496"/>
      <c r="K43" s="496"/>
      <c r="L43" s="496"/>
      <c r="M43" s="496"/>
      <c r="N43" s="496"/>
      <c r="O43" s="496"/>
      <c r="P43" s="496"/>
      <c r="Q43" s="496"/>
      <c r="R43" s="496"/>
      <c r="S43" s="496"/>
      <c r="T43" s="496"/>
      <c r="U43" s="496"/>
      <c r="V43" s="496"/>
      <c r="W43" s="496"/>
      <c r="X43" s="496"/>
      <c r="Y43" s="497"/>
    </row>
    <row r="44" spans="3:26">
      <c r="C44" s="370"/>
      <c r="D44" s="363"/>
      <c r="E44" s="364"/>
      <c r="F44" s="364"/>
      <c r="G44" s="358">
        <f t="shared" si="2"/>
        <v>0</v>
      </c>
      <c r="H44" s="364"/>
      <c r="I44" s="364"/>
      <c r="J44" s="358">
        <f t="shared" ref="J44:J53" si="9">SUM(H44:I44)</f>
        <v>0</v>
      </c>
      <c r="K44" s="364"/>
      <c r="L44" s="364"/>
      <c r="M44" s="358">
        <f t="shared" ref="M44:M53" si="10">SUM(K44:L44)</f>
        <v>0</v>
      </c>
      <c r="N44" s="364"/>
      <c r="O44" s="364"/>
      <c r="P44" s="358">
        <f t="shared" ref="P44:P53" si="11">SUM(N44:O44)</f>
        <v>0</v>
      </c>
      <c r="Q44" s="364"/>
      <c r="R44" s="364"/>
      <c r="S44" s="358">
        <f t="shared" ref="S44:S53" si="12">SUM(Q44:R44)</f>
        <v>0</v>
      </c>
      <c r="T44" s="364"/>
      <c r="U44" s="364"/>
      <c r="V44" s="358">
        <f t="shared" ref="V44:V53" si="13">SUM(T44:U44)</f>
        <v>0</v>
      </c>
      <c r="W44" s="365"/>
      <c r="X44" s="352">
        <f>SUM(P44+S44+M44+J44+G44+V44+W44)</f>
        <v>0</v>
      </c>
      <c r="Y44" s="359" t="s">
        <v>302</v>
      </c>
    </row>
    <row r="45" spans="3:26">
      <c r="C45" s="73"/>
      <c r="D45" s="287"/>
      <c r="E45" s="283"/>
      <c r="F45" s="283"/>
      <c r="G45" s="69">
        <f t="shared" si="2"/>
        <v>0</v>
      </c>
      <c r="H45" s="283"/>
      <c r="I45" s="283"/>
      <c r="J45" s="69">
        <f t="shared" si="9"/>
        <v>0</v>
      </c>
      <c r="K45" s="283"/>
      <c r="L45" s="283"/>
      <c r="M45" s="69">
        <f t="shared" si="10"/>
        <v>0</v>
      </c>
      <c r="N45" s="283"/>
      <c r="O45" s="283"/>
      <c r="P45" s="69">
        <f t="shared" si="11"/>
        <v>0</v>
      </c>
      <c r="Q45" s="283"/>
      <c r="R45" s="283"/>
      <c r="S45" s="69">
        <f t="shared" si="12"/>
        <v>0</v>
      </c>
      <c r="T45" s="283"/>
      <c r="U45" s="283"/>
      <c r="V45" s="69">
        <f t="shared" si="13"/>
        <v>0</v>
      </c>
      <c r="W45" s="349"/>
      <c r="X45" s="351">
        <f>SUM(P45+S45+M45+J45+G45+V45+W45)</f>
        <v>0</v>
      </c>
      <c r="Y45" s="354" t="s">
        <v>302</v>
      </c>
    </row>
    <row r="46" spans="3:26">
      <c r="C46" s="73"/>
      <c r="D46" s="287"/>
      <c r="E46" s="283"/>
      <c r="F46" s="283"/>
      <c r="G46" s="69">
        <f t="shared" si="2"/>
        <v>0</v>
      </c>
      <c r="H46" s="283"/>
      <c r="I46" s="283"/>
      <c r="J46" s="69">
        <f t="shared" si="9"/>
        <v>0</v>
      </c>
      <c r="K46" s="283"/>
      <c r="L46" s="283"/>
      <c r="M46" s="69">
        <f t="shared" si="10"/>
        <v>0</v>
      </c>
      <c r="N46" s="283"/>
      <c r="O46" s="283"/>
      <c r="P46" s="69">
        <f t="shared" si="11"/>
        <v>0</v>
      </c>
      <c r="Q46" s="283"/>
      <c r="R46" s="283"/>
      <c r="S46" s="69">
        <f t="shared" si="12"/>
        <v>0</v>
      </c>
      <c r="T46" s="283"/>
      <c r="U46" s="283"/>
      <c r="V46" s="69">
        <f t="shared" si="13"/>
        <v>0</v>
      </c>
      <c r="W46" s="349"/>
      <c r="X46" s="351">
        <f t="shared" ref="X46:X53" si="14">SUM(P46+S46+M46+J46+G46+V46+W46)</f>
        <v>0</v>
      </c>
      <c r="Y46" s="354" t="s">
        <v>302</v>
      </c>
    </row>
    <row r="47" spans="3:26">
      <c r="C47" s="73"/>
      <c r="D47" s="287"/>
      <c r="E47" s="283"/>
      <c r="F47" s="283"/>
      <c r="G47" s="69">
        <f t="shared" si="2"/>
        <v>0</v>
      </c>
      <c r="H47" s="283"/>
      <c r="I47" s="283"/>
      <c r="J47" s="69">
        <f t="shared" si="9"/>
        <v>0</v>
      </c>
      <c r="K47" s="283"/>
      <c r="L47" s="283"/>
      <c r="M47" s="69">
        <f t="shared" si="10"/>
        <v>0</v>
      </c>
      <c r="N47" s="283"/>
      <c r="O47" s="283"/>
      <c r="P47" s="69">
        <f t="shared" si="11"/>
        <v>0</v>
      </c>
      <c r="Q47" s="283"/>
      <c r="R47" s="283"/>
      <c r="S47" s="69">
        <f t="shared" si="12"/>
        <v>0</v>
      </c>
      <c r="T47" s="283"/>
      <c r="U47" s="283"/>
      <c r="V47" s="69">
        <f t="shared" si="13"/>
        <v>0</v>
      </c>
      <c r="W47" s="349"/>
      <c r="X47" s="351">
        <f t="shared" si="14"/>
        <v>0</v>
      </c>
      <c r="Y47" s="354" t="s">
        <v>302</v>
      </c>
    </row>
    <row r="48" spans="3:26">
      <c r="C48" s="73"/>
      <c r="D48" s="287"/>
      <c r="E48" s="283"/>
      <c r="F48" s="283"/>
      <c r="G48" s="69">
        <f t="shared" si="2"/>
        <v>0</v>
      </c>
      <c r="H48" s="283"/>
      <c r="I48" s="283"/>
      <c r="J48" s="69">
        <f t="shared" si="9"/>
        <v>0</v>
      </c>
      <c r="K48" s="283"/>
      <c r="L48" s="283"/>
      <c r="M48" s="69">
        <f t="shared" si="10"/>
        <v>0</v>
      </c>
      <c r="N48" s="283"/>
      <c r="O48" s="283"/>
      <c r="P48" s="69">
        <f t="shared" si="11"/>
        <v>0</v>
      </c>
      <c r="Q48" s="283"/>
      <c r="R48" s="283"/>
      <c r="S48" s="69">
        <f t="shared" si="12"/>
        <v>0</v>
      </c>
      <c r="T48" s="283"/>
      <c r="U48" s="283"/>
      <c r="V48" s="69">
        <f t="shared" si="13"/>
        <v>0</v>
      </c>
      <c r="W48" s="349"/>
      <c r="X48" s="351">
        <f t="shared" si="14"/>
        <v>0</v>
      </c>
      <c r="Y48" s="354" t="s">
        <v>302</v>
      </c>
    </row>
    <row r="49" spans="1:25">
      <c r="C49" s="73"/>
      <c r="D49" s="287"/>
      <c r="E49" s="283"/>
      <c r="F49" s="283"/>
      <c r="G49" s="69">
        <f t="shared" si="2"/>
        <v>0</v>
      </c>
      <c r="H49" s="283"/>
      <c r="I49" s="283"/>
      <c r="J49" s="69">
        <f t="shared" si="9"/>
        <v>0</v>
      </c>
      <c r="K49" s="283"/>
      <c r="L49" s="283"/>
      <c r="M49" s="69">
        <f t="shared" si="10"/>
        <v>0</v>
      </c>
      <c r="N49" s="283"/>
      <c r="O49" s="283"/>
      <c r="P49" s="69">
        <f t="shared" si="11"/>
        <v>0</v>
      </c>
      <c r="Q49" s="283"/>
      <c r="R49" s="283"/>
      <c r="S49" s="69">
        <f t="shared" si="12"/>
        <v>0</v>
      </c>
      <c r="T49" s="283"/>
      <c r="U49" s="283"/>
      <c r="V49" s="69">
        <f t="shared" si="13"/>
        <v>0</v>
      </c>
      <c r="W49" s="349"/>
      <c r="X49" s="351">
        <f t="shared" si="14"/>
        <v>0</v>
      </c>
      <c r="Y49" s="354" t="s">
        <v>302</v>
      </c>
    </row>
    <row r="50" spans="1:25">
      <c r="C50" s="73"/>
      <c r="D50" s="287"/>
      <c r="E50" s="283"/>
      <c r="F50" s="283"/>
      <c r="G50" s="69">
        <f>SUM(E50:F50)</f>
        <v>0</v>
      </c>
      <c r="H50" s="283"/>
      <c r="I50" s="283"/>
      <c r="J50" s="69">
        <f>SUM(H50:I50)</f>
        <v>0</v>
      </c>
      <c r="K50" s="283"/>
      <c r="L50" s="283"/>
      <c r="M50" s="69">
        <f>SUM(K50:L50)</f>
        <v>0</v>
      </c>
      <c r="N50" s="283"/>
      <c r="O50" s="283"/>
      <c r="P50" s="69">
        <f>SUM(N50:O50)</f>
        <v>0</v>
      </c>
      <c r="Q50" s="283"/>
      <c r="R50" s="283"/>
      <c r="S50" s="69">
        <f>SUM(Q50:R50)</f>
        <v>0</v>
      </c>
      <c r="T50" s="283"/>
      <c r="U50" s="283"/>
      <c r="V50" s="69">
        <f>SUM(T50:U50)</f>
        <v>0</v>
      </c>
      <c r="W50" s="349"/>
      <c r="X50" s="351">
        <f t="shared" si="14"/>
        <v>0</v>
      </c>
      <c r="Y50" s="354" t="s">
        <v>302</v>
      </c>
    </row>
    <row r="51" spans="1:25">
      <c r="C51" s="73"/>
      <c r="D51" s="287"/>
      <c r="E51" s="283"/>
      <c r="F51" s="283"/>
      <c r="G51" s="69">
        <f t="shared" si="2"/>
        <v>0</v>
      </c>
      <c r="H51" s="283"/>
      <c r="I51" s="283"/>
      <c r="J51" s="69">
        <f t="shared" si="9"/>
        <v>0</v>
      </c>
      <c r="K51" s="283"/>
      <c r="L51" s="283"/>
      <c r="M51" s="69">
        <f t="shared" si="10"/>
        <v>0</v>
      </c>
      <c r="N51" s="283"/>
      <c r="O51" s="283"/>
      <c r="P51" s="69">
        <f t="shared" si="11"/>
        <v>0</v>
      </c>
      <c r="Q51" s="283"/>
      <c r="R51" s="283"/>
      <c r="S51" s="69">
        <f t="shared" si="12"/>
        <v>0</v>
      </c>
      <c r="T51" s="283"/>
      <c r="U51" s="283"/>
      <c r="V51" s="69">
        <f t="shared" si="13"/>
        <v>0</v>
      </c>
      <c r="W51" s="349"/>
      <c r="X51" s="351">
        <f t="shared" si="14"/>
        <v>0</v>
      </c>
      <c r="Y51" s="354" t="s">
        <v>302</v>
      </c>
    </row>
    <row r="52" spans="1:25">
      <c r="C52" s="73"/>
      <c r="D52" s="287"/>
      <c r="E52" s="283"/>
      <c r="F52" s="283"/>
      <c r="G52" s="69">
        <f t="shared" si="2"/>
        <v>0</v>
      </c>
      <c r="H52" s="283"/>
      <c r="I52" s="283"/>
      <c r="J52" s="69">
        <f t="shared" si="9"/>
        <v>0</v>
      </c>
      <c r="K52" s="283"/>
      <c r="L52" s="283"/>
      <c r="M52" s="69">
        <f t="shared" si="10"/>
        <v>0</v>
      </c>
      <c r="N52" s="283"/>
      <c r="O52" s="283"/>
      <c r="P52" s="69">
        <f t="shared" si="11"/>
        <v>0</v>
      </c>
      <c r="Q52" s="283"/>
      <c r="R52" s="283"/>
      <c r="S52" s="69">
        <f t="shared" si="12"/>
        <v>0</v>
      </c>
      <c r="T52" s="283"/>
      <c r="U52" s="283"/>
      <c r="V52" s="69">
        <f t="shared" si="13"/>
        <v>0</v>
      </c>
      <c r="W52" s="349"/>
      <c r="X52" s="351">
        <f t="shared" si="14"/>
        <v>0</v>
      </c>
      <c r="Y52" s="354" t="s">
        <v>302</v>
      </c>
    </row>
    <row r="53" spans="1:25" ht="15.75" thickBot="1">
      <c r="C53" s="74"/>
      <c r="D53" s="288"/>
      <c r="E53" s="284"/>
      <c r="F53" s="284"/>
      <c r="G53" s="71">
        <f t="shared" si="2"/>
        <v>0</v>
      </c>
      <c r="H53" s="284"/>
      <c r="I53" s="284"/>
      <c r="J53" s="71">
        <f t="shared" si="9"/>
        <v>0</v>
      </c>
      <c r="K53" s="284"/>
      <c r="L53" s="284"/>
      <c r="M53" s="71">
        <f t="shared" si="10"/>
        <v>0</v>
      </c>
      <c r="N53" s="284"/>
      <c r="O53" s="284"/>
      <c r="P53" s="71">
        <f t="shared" si="11"/>
        <v>0</v>
      </c>
      <c r="Q53" s="284"/>
      <c r="R53" s="284"/>
      <c r="S53" s="71">
        <f t="shared" si="12"/>
        <v>0</v>
      </c>
      <c r="T53" s="284"/>
      <c r="U53" s="284"/>
      <c r="V53" s="71">
        <f t="shared" si="13"/>
        <v>0</v>
      </c>
      <c r="W53" s="350"/>
      <c r="X53" s="353">
        <f t="shared" si="14"/>
        <v>0</v>
      </c>
      <c r="Y53" s="355" t="s">
        <v>302</v>
      </c>
    </row>
    <row r="54" spans="1:25" ht="15.75" thickBot="1"/>
    <row r="55" spans="1:25" ht="102.75" thickBot="1">
      <c r="A55" s="590" t="s">
        <v>260</v>
      </c>
      <c r="B55" s="60"/>
      <c r="C55" s="839" t="str">
        <f>IF(OR('2 - Project Admin'!E28="", '2 - Project Admin'!E28="n/a"),"Project 2: Not Applicable", CONCATENATE("Project 2: ", '2 - Project Admin'!E28))</f>
        <v>Project 2: Severn Centre for Health and Wellbeing</v>
      </c>
      <c r="D55" s="840"/>
      <c r="E55" s="840"/>
      <c r="F55" s="840"/>
      <c r="G55" s="840"/>
      <c r="H55" s="840"/>
      <c r="I55" s="840"/>
      <c r="J55" s="840"/>
      <c r="K55" s="840"/>
      <c r="L55" s="840"/>
      <c r="M55" s="840"/>
      <c r="N55" s="840"/>
      <c r="O55" s="840"/>
      <c r="P55" s="840"/>
      <c r="Q55" s="840"/>
      <c r="R55" s="840"/>
      <c r="S55" s="840"/>
      <c r="T55" s="840"/>
      <c r="U55" s="840"/>
      <c r="V55" s="840"/>
      <c r="W55" s="840"/>
      <c r="X55" s="840"/>
      <c r="Y55" s="841"/>
    </row>
    <row r="56" spans="1:25" ht="15.75" thickBot="1">
      <c r="C56" s="148"/>
      <c r="D56" s="149"/>
      <c r="E56" s="150"/>
      <c r="F56" s="150"/>
      <c r="G56" s="150"/>
      <c r="H56" s="150"/>
      <c r="I56" s="150"/>
      <c r="J56" s="150"/>
      <c r="K56" s="150"/>
    </row>
    <row r="57" spans="1:25" ht="15.75" customHeight="1" outlineLevel="1">
      <c r="C57" s="806" t="s">
        <v>289</v>
      </c>
      <c r="D57" s="806" t="s">
        <v>290</v>
      </c>
      <c r="E57" s="809" t="s">
        <v>291</v>
      </c>
      <c r="F57" s="810"/>
      <c r="G57" s="811"/>
      <c r="H57" s="809" t="s">
        <v>292</v>
      </c>
      <c r="I57" s="810"/>
      <c r="J57" s="811"/>
      <c r="K57" s="809" t="s">
        <v>293</v>
      </c>
      <c r="L57" s="810"/>
      <c r="M57" s="811"/>
      <c r="N57" s="809" t="s">
        <v>294</v>
      </c>
      <c r="O57" s="810"/>
      <c r="P57" s="811"/>
      <c r="Q57" s="809" t="s">
        <v>295</v>
      </c>
      <c r="R57" s="810"/>
      <c r="S57" s="811"/>
      <c r="T57" s="809" t="s">
        <v>296</v>
      </c>
      <c r="U57" s="810"/>
      <c r="V57" s="811"/>
      <c r="W57" s="665" t="s">
        <v>297</v>
      </c>
      <c r="X57" s="820" t="s">
        <v>236</v>
      </c>
      <c r="Y57" s="815" t="s">
        <v>298</v>
      </c>
    </row>
    <row r="58" spans="1:25" ht="15.75" customHeight="1" outlineLevel="1" thickBot="1">
      <c r="C58" s="807"/>
      <c r="D58" s="807"/>
      <c r="E58" s="812"/>
      <c r="F58" s="813"/>
      <c r="G58" s="814"/>
      <c r="H58" s="812"/>
      <c r="I58" s="813"/>
      <c r="J58" s="814"/>
      <c r="K58" s="812"/>
      <c r="L58" s="813"/>
      <c r="M58" s="814"/>
      <c r="N58" s="812"/>
      <c r="O58" s="813"/>
      <c r="P58" s="814"/>
      <c r="Q58" s="812"/>
      <c r="R58" s="813"/>
      <c r="S58" s="814"/>
      <c r="T58" s="812"/>
      <c r="U58" s="813"/>
      <c r="V58" s="814"/>
      <c r="W58" s="666"/>
      <c r="X58" s="821"/>
      <c r="Y58" s="816"/>
    </row>
    <row r="59" spans="1:25" ht="15" customHeight="1" outlineLevel="1" thickBot="1">
      <c r="C59" s="807"/>
      <c r="D59" s="807"/>
      <c r="E59" s="588" t="s">
        <v>237</v>
      </c>
      <c r="F59" s="205" t="s">
        <v>238</v>
      </c>
      <c r="G59" s="665" t="s">
        <v>281</v>
      </c>
      <c r="H59" s="588" t="s">
        <v>237</v>
      </c>
      <c r="I59" s="205" t="s">
        <v>238</v>
      </c>
      <c r="J59" s="665" t="s">
        <v>281</v>
      </c>
      <c r="K59" s="588" t="s">
        <v>237</v>
      </c>
      <c r="L59" s="205" t="s">
        <v>238</v>
      </c>
      <c r="M59" s="665" t="s">
        <v>281</v>
      </c>
      <c r="N59" s="588" t="s">
        <v>237</v>
      </c>
      <c r="O59" s="205" t="s">
        <v>238</v>
      </c>
      <c r="P59" s="818" t="s">
        <v>281</v>
      </c>
      <c r="Q59" s="588" t="s">
        <v>237</v>
      </c>
      <c r="R59" s="205" t="s">
        <v>238</v>
      </c>
      <c r="S59" s="818" t="s">
        <v>281</v>
      </c>
      <c r="T59" s="588" t="s">
        <v>237</v>
      </c>
      <c r="U59" s="205" t="s">
        <v>238</v>
      </c>
      <c r="V59" s="818" t="s">
        <v>281</v>
      </c>
      <c r="W59" s="818" t="s">
        <v>281</v>
      </c>
      <c r="X59" s="821"/>
      <c r="Y59" s="816"/>
    </row>
    <row r="60" spans="1:25" ht="16.5" customHeight="1" outlineLevel="1" thickBot="1">
      <c r="C60" s="808"/>
      <c r="D60" s="807"/>
      <c r="E60" s="206" t="s">
        <v>240</v>
      </c>
      <c r="F60" s="206" t="s">
        <v>240</v>
      </c>
      <c r="G60" s="704"/>
      <c r="H60" s="206" t="s">
        <v>240</v>
      </c>
      <c r="I60" s="216" t="str">
        <f>IF(INDEX('Reference Data'!$G$5:$G$18,MATCH('Reference Data'!$C$4,'Reference Data'!$F$5:$F$21,0),1)&gt;=I$18,"Actual","Forecast")</f>
        <v>Actual</v>
      </c>
      <c r="J60" s="704"/>
      <c r="K60" s="216" t="str">
        <f>IF(INDEX('Reference Data'!$G$5:$G$18,MATCH('Reference Data'!$C$4,'Reference Data'!$F$5:$F$21,0),1)&gt;=K$18,"Actual","Forecast")</f>
        <v>Actual</v>
      </c>
      <c r="L60" s="216" t="str">
        <f>IF(INDEX('Reference Data'!$G$5:$G$18,MATCH('Reference Data'!$C$4,'Reference Data'!$F$5:$F$21,0),1)&gt;=L$18,"Actual","Forecast")</f>
        <v>Actual</v>
      </c>
      <c r="M60" s="704"/>
      <c r="N60" s="216" t="str">
        <f>IF(INDEX('Reference Data'!$G$5:$G$18,MATCH('Reference Data'!$C$4,'Reference Data'!$F$5:$F$21,0),1)&gt;=N$18,"Actual","Forecast")</f>
        <v>Actual</v>
      </c>
      <c r="O60" s="216" t="str">
        <f>IF(INDEX('Reference Data'!$G$5:$G$18,MATCH('Reference Data'!$C$4,'Reference Data'!$F$5:$F$21,0),1)&gt;=O$18,"Actual","Forecast")</f>
        <v>Actual</v>
      </c>
      <c r="P60" s="819"/>
      <c r="Q60" s="216" t="str">
        <f>IF(INDEX('Reference Data'!$G$5:$G$18,MATCH('Reference Data'!$C$4,'Reference Data'!$F$5:$F$21,0),1)&gt;=Q$18,"Actual","Forecast")</f>
        <v>Actual</v>
      </c>
      <c r="R60" s="216" t="str">
        <f>IF(INDEX('Reference Data'!$G$5:$G$18,MATCH('Reference Data'!$C$4,'Reference Data'!$F$5:$F$21,0),1)&gt;=R$18,"Actual","Forecast")</f>
        <v>Forecast</v>
      </c>
      <c r="S60" s="819"/>
      <c r="T60" s="216" t="str">
        <f>IF(INDEX('Reference Data'!$G$5:$G$18,MATCH('Reference Data'!$C$4,'Reference Data'!$F$5:$F$21,0),1)&gt;=T$18,"Actual","Forecast")</f>
        <v>Forecast</v>
      </c>
      <c r="U60" s="216" t="str">
        <f>IF(INDEX('Reference Data'!$G$5:$G$18,MATCH('Reference Data'!$C$4,'Reference Data'!$F$5:$F$21,0),1)&gt;=U$18,"Actual","Forecast")</f>
        <v>Forecast</v>
      </c>
      <c r="V60" s="819"/>
      <c r="W60" s="819"/>
      <c r="X60" s="821"/>
      <c r="Y60" s="817"/>
    </row>
    <row r="61" spans="1:25" ht="15" customHeight="1" outlineLevel="1" thickBot="1">
      <c r="C61" s="116" t="s">
        <v>299</v>
      </c>
      <c r="D61" s="274"/>
      <c r="E61" s="274"/>
      <c r="F61" s="274"/>
      <c r="G61" s="274"/>
      <c r="H61" s="274"/>
      <c r="I61" s="274"/>
      <c r="J61" s="274"/>
      <c r="K61" s="274"/>
      <c r="L61" s="274"/>
      <c r="M61" s="274"/>
      <c r="N61" s="274"/>
      <c r="O61" s="274"/>
      <c r="P61" s="274"/>
      <c r="Q61" s="274"/>
      <c r="R61" s="274"/>
      <c r="S61" s="274"/>
      <c r="T61" s="274"/>
      <c r="U61" s="274"/>
      <c r="V61" s="274"/>
      <c r="W61" s="274"/>
      <c r="X61" s="274"/>
      <c r="Y61" s="498"/>
    </row>
    <row r="62" spans="1:25" outlineLevel="1">
      <c r="C62" s="155" t="s">
        <v>300</v>
      </c>
      <c r="D62" s="420" t="s">
        <v>301</v>
      </c>
      <c r="E62" s="356">
        <v>0</v>
      </c>
      <c r="F62" s="356">
        <v>0</v>
      </c>
      <c r="G62" s="356">
        <v>0</v>
      </c>
      <c r="H62" s="356">
        <v>0</v>
      </c>
      <c r="I62" s="356">
        <v>0</v>
      </c>
      <c r="J62" s="356">
        <v>0</v>
      </c>
      <c r="K62" s="356">
        <v>0</v>
      </c>
      <c r="L62" s="356">
        <v>0</v>
      </c>
      <c r="M62" s="356">
        <v>0</v>
      </c>
      <c r="N62" s="356">
        <v>0</v>
      </c>
      <c r="O62" s="356">
        <v>0</v>
      </c>
      <c r="P62" s="356">
        <v>0</v>
      </c>
      <c r="Q62" s="356">
        <v>0</v>
      </c>
      <c r="R62" s="356">
        <v>0</v>
      </c>
      <c r="S62" s="356">
        <v>0</v>
      </c>
      <c r="T62" s="356">
        <v>0</v>
      </c>
      <c r="U62" s="356">
        <v>0</v>
      </c>
      <c r="V62" s="356">
        <v>0</v>
      </c>
      <c r="W62" s="356">
        <v>0</v>
      </c>
      <c r="X62" s="352">
        <f>SUM(P62+S62+M62+J62+G62+V62+W62)</f>
        <v>0</v>
      </c>
      <c r="Y62" s="359" t="s">
        <v>302</v>
      </c>
    </row>
    <row r="63" spans="1:25" ht="28.5" outlineLevel="1">
      <c r="C63" s="155" t="s">
        <v>303</v>
      </c>
      <c r="D63" s="420" t="s">
        <v>304</v>
      </c>
      <c r="E63" s="67">
        <v>0</v>
      </c>
      <c r="F63" s="67">
        <v>0</v>
      </c>
      <c r="G63" s="67">
        <v>0</v>
      </c>
      <c r="H63" s="67">
        <v>0</v>
      </c>
      <c r="I63" s="67">
        <v>0</v>
      </c>
      <c r="J63" s="67">
        <v>0</v>
      </c>
      <c r="K63" s="67">
        <v>0</v>
      </c>
      <c r="L63" s="67">
        <v>0</v>
      </c>
      <c r="M63" s="67">
        <v>0</v>
      </c>
      <c r="N63" s="67">
        <v>0</v>
      </c>
      <c r="O63" s="67">
        <v>0</v>
      </c>
      <c r="P63" s="67">
        <v>0</v>
      </c>
      <c r="Q63" s="67">
        <v>0</v>
      </c>
      <c r="R63" s="67">
        <v>0</v>
      </c>
      <c r="S63" s="67">
        <v>0</v>
      </c>
      <c r="T63" s="67">
        <v>0</v>
      </c>
      <c r="U63" s="67">
        <v>0</v>
      </c>
      <c r="V63" s="67">
        <v>0</v>
      </c>
      <c r="W63" s="67">
        <v>0</v>
      </c>
      <c r="X63" s="351">
        <f>SUM(P63+S63+M63+J63+G63+V63+W63)</f>
        <v>0</v>
      </c>
      <c r="Y63" s="354" t="s">
        <v>302</v>
      </c>
    </row>
    <row r="64" spans="1:25" ht="29.25" outlineLevel="1" thickBot="1">
      <c r="C64" s="360" t="s">
        <v>305</v>
      </c>
      <c r="D64" s="421" t="s">
        <v>304</v>
      </c>
      <c r="E64" s="112">
        <v>0</v>
      </c>
      <c r="F64" s="112">
        <v>0</v>
      </c>
      <c r="G64" s="112">
        <v>0</v>
      </c>
      <c r="H64" s="112">
        <v>0</v>
      </c>
      <c r="I64" s="112">
        <v>0</v>
      </c>
      <c r="J64" s="112">
        <v>0</v>
      </c>
      <c r="K64" s="112">
        <v>0</v>
      </c>
      <c r="L64" s="112">
        <v>0</v>
      </c>
      <c r="M64" s="112">
        <v>0</v>
      </c>
      <c r="N64" s="112">
        <v>0</v>
      </c>
      <c r="O64" s="112">
        <v>0</v>
      </c>
      <c r="P64" s="112">
        <v>0</v>
      </c>
      <c r="Q64" s="112">
        <v>0</v>
      </c>
      <c r="R64" s="112">
        <v>0</v>
      </c>
      <c r="S64" s="112">
        <v>0</v>
      </c>
      <c r="T64" s="112">
        <v>0</v>
      </c>
      <c r="U64" s="112">
        <v>0</v>
      </c>
      <c r="V64" s="112">
        <v>0</v>
      </c>
      <c r="W64" s="112">
        <v>0</v>
      </c>
      <c r="X64" s="361">
        <f>SUM(P64+S64+M64+J64+G64+V64+W64)</f>
        <v>0</v>
      </c>
      <c r="Y64" s="362" t="s">
        <v>302</v>
      </c>
    </row>
    <row r="65" spans="3:26" ht="15" customHeight="1" outlineLevel="1" thickBot="1">
      <c r="C65" s="494" t="s">
        <v>306</v>
      </c>
      <c r="D65" s="492"/>
      <c r="E65" s="492"/>
      <c r="F65" s="492"/>
      <c r="G65" s="492"/>
      <c r="H65" s="492"/>
      <c r="I65" s="492"/>
      <c r="J65" s="492"/>
      <c r="K65" s="492"/>
      <c r="L65" s="492"/>
      <c r="M65" s="492"/>
      <c r="N65" s="492"/>
      <c r="O65" s="492"/>
      <c r="P65" s="492"/>
      <c r="Q65" s="492"/>
      <c r="R65" s="492"/>
      <c r="S65" s="492"/>
      <c r="T65" s="492"/>
      <c r="U65" s="492"/>
      <c r="V65" s="492"/>
      <c r="W65" s="492"/>
      <c r="X65" s="492"/>
      <c r="Y65" s="493"/>
    </row>
    <row r="66" spans="3:26" outlineLevel="1">
      <c r="C66" s="356" t="s">
        <v>312</v>
      </c>
      <c r="D66" s="417" t="str">
        <f>INDEX(MasterOutputs!$C$3:$C$63,MATCH(C66,MasterOutputs!$B$3:$B$63,0))</f>
        <v>Number of learners / participants</v>
      </c>
      <c r="E66" s="364">
        <v>0</v>
      </c>
      <c r="F66" s="364">
        <v>0</v>
      </c>
      <c r="G66" s="358">
        <f>SUM(E66:F66)</f>
        <v>0</v>
      </c>
      <c r="H66" s="364">
        <v>0</v>
      </c>
      <c r="I66" s="364">
        <v>0</v>
      </c>
      <c r="J66" s="358">
        <f>SUM(H66:I66)</f>
        <v>0</v>
      </c>
      <c r="K66" s="364">
        <v>0</v>
      </c>
      <c r="L66" s="364">
        <v>0</v>
      </c>
      <c r="M66" s="358">
        <f>SUM(K66:L66)</f>
        <v>0</v>
      </c>
      <c r="N66" s="364">
        <v>0</v>
      </c>
      <c r="O66" s="364">
        <v>0</v>
      </c>
      <c r="P66" s="358">
        <f>SUM(N66:O66)</f>
        <v>0</v>
      </c>
      <c r="Q66" s="364">
        <v>0</v>
      </c>
      <c r="R66" s="364">
        <v>30</v>
      </c>
      <c r="S66" s="358">
        <f>SUM(Q66:R66)</f>
        <v>30</v>
      </c>
      <c r="T66" s="364">
        <v>30</v>
      </c>
      <c r="U66" s="364">
        <v>30</v>
      </c>
      <c r="V66" s="358">
        <f>SUM(T66:U66)</f>
        <v>60</v>
      </c>
      <c r="W66" s="365">
        <v>0</v>
      </c>
      <c r="X66" s="352">
        <f>SUM(P66+S66+M66+J66+G66+V66+W66)</f>
        <v>90</v>
      </c>
      <c r="Y66" s="341"/>
      <c r="Z66" s="210" t="str">
        <f>INDEX(MasterOutputs!$I$3:$I$63,MATCH('5 - Project Outputs'!C66,MasterOutputs!$B$3:$B$63,0))</f>
        <v>NotA</v>
      </c>
    </row>
    <row r="67" spans="3:26" outlineLevel="1">
      <c r="C67" s="67" t="s">
        <v>313</v>
      </c>
      <c r="D67" s="418" t="str">
        <f>INDEX(MasterOutputs!$C$3:$C$63,MATCH(C67,MasterOutputs!$B$3:$B$63,0))</f>
        <v>Number of learners / participants</v>
      </c>
      <c r="E67" s="364">
        <v>0</v>
      </c>
      <c r="F67" s="364">
        <v>0</v>
      </c>
      <c r="G67" s="69">
        <f>SUM(E67:F67)</f>
        <v>0</v>
      </c>
      <c r="H67" s="364">
        <v>0</v>
      </c>
      <c r="I67" s="364">
        <v>0</v>
      </c>
      <c r="J67" s="69">
        <f>SUM(H67:I67)</f>
        <v>0</v>
      </c>
      <c r="K67" s="364">
        <v>0</v>
      </c>
      <c r="L67" s="364">
        <v>0</v>
      </c>
      <c r="M67" s="69">
        <f>SUM(K67:L67)</f>
        <v>0</v>
      </c>
      <c r="N67" s="364">
        <v>0</v>
      </c>
      <c r="O67" s="364">
        <v>0</v>
      </c>
      <c r="P67" s="69">
        <f>SUM(N67:O67)</f>
        <v>0</v>
      </c>
      <c r="Q67" s="364">
        <v>0</v>
      </c>
      <c r="R67" s="283">
        <v>0</v>
      </c>
      <c r="S67" s="69">
        <f>SUM(Q67:R67)</f>
        <v>0</v>
      </c>
      <c r="T67" s="283">
        <v>0</v>
      </c>
      <c r="U67" s="283">
        <v>0</v>
      </c>
      <c r="V67" s="69">
        <f>SUM(T67:U67)</f>
        <v>0</v>
      </c>
      <c r="W67" s="349">
        <v>0</v>
      </c>
      <c r="X67" s="351">
        <f>SUM(P67+S67+M67+J67+G67+V67+W67)</f>
        <v>0</v>
      </c>
      <c r="Y67" s="336"/>
      <c r="Z67" s="210" t="str">
        <f>INDEX(MasterOutputs!$I$3:$I$63,MATCH('5 - Project Outputs'!C67,MasterOutputs!$B$3:$B$63,0))</f>
        <v>NotA</v>
      </c>
    </row>
    <row r="68" spans="3:26" outlineLevel="1">
      <c r="C68" s="67" t="s">
        <v>314</v>
      </c>
      <c r="D68" s="418" t="str">
        <f>INDEX(MasterOutputs!$C$3:$C$63,MATCH(C68,MasterOutputs!$B$3:$B$63,0))</f>
        <v>Size of capacity measured in number of people</v>
      </c>
      <c r="E68" s="364">
        <v>0</v>
      </c>
      <c r="F68" s="364">
        <v>0</v>
      </c>
      <c r="G68" s="69">
        <f t="shared" ref="G68:G80" si="15">SUM(E68:F68)</f>
        <v>0</v>
      </c>
      <c r="H68" s="364">
        <v>0</v>
      </c>
      <c r="I68" s="364">
        <v>0</v>
      </c>
      <c r="J68" s="69">
        <f t="shared" ref="J68:J80" si="16">SUM(H68:I68)</f>
        <v>0</v>
      </c>
      <c r="K68" s="364">
        <v>0</v>
      </c>
      <c r="L68" s="364">
        <v>0</v>
      </c>
      <c r="M68" s="69">
        <f t="shared" ref="M68:M80" si="17">SUM(K68:L68)</f>
        <v>0</v>
      </c>
      <c r="N68" s="364">
        <v>0</v>
      </c>
      <c r="O68" s="364">
        <v>0</v>
      </c>
      <c r="P68" s="69">
        <f t="shared" ref="P68:P80" si="18">SUM(N68:O68)</f>
        <v>0</v>
      </c>
      <c r="Q68" s="364">
        <v>32</v>
      </c>
      <c r="R68" s="283">
        <v>0</v>
      </c>
      <c r="S68" s="69">
        <f>SUM(Q68:R68)</f>
        <v>32</v>
      </c>
      <c r="T68" s="283">
        <v>0</v>
      </c>
      <c r="U68" s="283">
        <v>0</v>
      </c>
      <c r="V68" s="69">
        <f>SUM(T68:U68)</f>
        <v>0</v>
      </c>
      <c r="W68" s="349">
        <v>0</v>
      </c>
      <c r="X68" s="351">
        <f t="shared" ref="X68:X80" si="19">SUM(P68+S68+M68+J68+G68+V68+W68)</f>
        <v>32</v>
      </c>
      <c r="Y68" s="336"/>
      <c r="Z68" s="210" t="str">
        <f>INDEX(MasterOutputs!$I$3:$I$63,MATCH('5 - Project Outputs'!C68,MasterOutputs!$B$3:$B$63,0))</f>
        <v>NotA</v>
      </c>
    </row>
    <row r="69" spans="3:26" outlineLevel="1">
      <c r="C69" s="67" t="s">
        <v>307</v>
      </c>
      <c r="D69" s="418" t="str">
        <f>INDEX(MasterOutputs!$C$3:$C$63,MATCH(C69,MasterOutputs!$B$3:$B$63,0))</f>
        <v>m2 of land</v>
      </c>
      <c r="E69" s="364">
        <v>0</v>
      </c>
      <c r="F69" s="364">
        <v>0</v>
      </c>
      <c r="G69" s="69">
        <f t="shared" si="15"/>
        <v>0</v>
      </c>
      <c r="H69" s="364">
        <v>0</v>
      </c>
      <c r="I69" s="364">
        <v>0</v>
      </c>
      <c r="J69" s="69">
        <f t="shared" si="16"/>
        <v>0</v>
      </c>
      <c r="K69" s="364">
        <v>0</v>
      </c>
      <c r="L69" s="364">
        <v>0</v>
      </c>
      <c r="M69" s="69">
        <f t="shared" si="17"/>
        <v>0</v>
      </c>
      <c r="N69" s="364">
        <v>0</v>
      </c>
      <c r="O69" s="364">
        <v>0</v>
      </c>
      <c r="P69" s="69">
        <f t="shared" si="18"/>
        <v>0</v>
      </c>
      <c r="Q69" s="283">
        <v>0</v>
      </c>
      <c r="R69" s="283">
        <v>1000</v>
      </c>
      <c r="S69" s="69">
        <f>SUM(Q69:R69)</f>
        <v>1000</v>
      </c>
      <c r="T69" s="283">
        <v>0</v>
      </c>
      <c r="U69" s="283">
        <v>0</v>
      </c>
      <c r="V69" s="69">
        <f>SUM(T69:U69)</f>
        <v>0</v>
      </c>
      <c r="W69" s="349">
        <v>0</v>
      </c>
      <c r="X69" s="351">
        <f t="shared" si="19"/>
        <v>1000</v>
      </c>
      <c r="Y69" s="336"/>
      <c r="Z69" s="210" t="str">
        <f>INDEX(MasterOutputs!$I$3:$I$63,MATCH('5 - Project Outputs'!C69,MasterOutputs!$B$3:$B$63,0))</f>
        <v>NotA</v>
      </c>
    </row>
    <row r="70" spans="3:26" outlineLevel="1">
      <c r="C70" s="67" t="s">
        <v>315</v>
      </c>
      <c r="D70" s="418" t="str">
        <f>INDEX(MasterOutputs!$C$3:$C$63,MATCH(C70,MasterOutputs!$B$3:$B$63,0))</f>
        <v>m2 of space</v>
      </c>
      <c r="E70" s="364">
        <v>0</v>
      </c>
      <c r="F70" s="364">
        <v>0</v>
      </c>
      <c r="G70" s="69">
        <f t="shared" si="15"/>
        <v>0</v>
      </c>
      <c r="H70" s="364">
        <v>0</v>
      </c>
      <c r="I70" s="364">
        <v>0</v>
      </c>
      <c r="J70" s="69">
        <f t="shared" si="16"/>
        <v>0</v>
      </c>
      <c r="K70" s="364">
        <v>0</v>
      </c>
      <c r="L70" s="364">
        <v>0</v>
      </c>
      <c r="M70" s="69">
        <f t="shared" si="17"/>
        <v>0</v>
      </c>
      <c r="N70" s="364">
        <v>0</v>
      </c>
      <c r="O70" s="364">
        <v>0</v>
      </c>
      <c r="P70" s="69">
        <f t="shared" si="18"/>
        <v>0</v>
      </c>
      <c r="Q70" s="283">
        <v>0</v>
      </c>
      <c r="R70" s="283">
        <v>0</v>
      </c>
      <c r="S70" s="69">
        <f>SUM(Q70:R70)</f>
        <v>0</v>
      </c>
      <c r="T70" s="283">
        <v>0</v>
      </c>
      <c r="U70" s="283">
        <v>4500</v>
      </c>
      <c r="V70" s="69">
        <f>SUM(T70:U70)</f>
        <v>4500</v>
      </c>
      <c r="W70" s="349">
        <v>0</v>
      </c>
      <c r="X70" s="351">
        <f t="shared" si="19"/>
        <v>4500</v>
      </c>
      <c r="Y70" s="336"/>
      <c r="Z70" s="210" t="str">
        <f>INDEX(MasterOutputs!$I$3:$I$63,MATCH('5 - Project Outputs'!C70,MasterOutputs!$B$3:$B$63,0))</f>
        <v>Space</v>
      </c>
    </row>
    <row r="71" spans="3:26" outlineLevel="1">
      <c r="C71" s="67" t="s">
        <v>90</v>
      </c>
      <c r="D71" s="418" t="str">
        <f>INDEX(MasterOutputs!$C$3:$C$63,MATCH(C71,MasterOutputs!$B$3:$B$63,0))</f>
        <v>N/A</v>
      </c>
      <c r="E71" s="283"/>
      <c r="F71" s="283"/>
      <c r="G71" s="69">
        <f t="shared" si="15"/>
        <v>0</v>
      </c>
      <c r="H71" s="283"/>
      <c r="I71" s="283"/>
      <c r="J71" s="69">
        <f t="shared" si="16"/>
        <v>0</v>
      </c>
      <c r="K71" s="283"/>
      <c r="L71" s="283"/>
      <c r="M71" s="69">
        <f t="shared" si="17"/>
        <v>0</v>
      </c>
      <c r="N71" s="283"/>
      <c r="O71" s="283"/>
      <c r="P71" s="69">
        <f t="shared" si="18"/>
        <v>0</v>
      </c>
      <c r="Q71" s="283"/>
      <c r="R71" s="283"/>
      <c r="S71" s="69">
        <f t="shared" ref="S71:S80" si="20">SUM(Q71:R71)</f>
        <v>0</v>
      </c>
      <c r="T71" s="283"/>
      <c r="U71" s="283"/>
      <c r="V71" s="69">
        <f t="shared" ref="V71:V80" si="21">SUM(T71:U71)</f>
        <v>0</v>
      </c>
      <c r="W71" s="349"/>
      <c r="X71" s="351">
        <f t="shared" si="19"/>
        <v>0</v>
      </c>
      <c r="Y71" s="336"/>
      <c r="Z71" s="210">
        <f>INDEX(MasterOutputs!$I$3:$I$63,MATCH('5 - Project Outputs'!C71,MasterOutputs!$B$3:$B$63,0))</f>
        <v>0</v>
      </c>
    </row>
    <row r="72" spans="3:26" outlineLevel="1">
      <c r="C72" s="67" t="s">
        <v>90</v>
      </c>
      <c r="D72" s="418" t="str">
        <f>INDEX(MasterOutputs!$C$3:$C$63,MATCH(C72,MasterOutputs!$B$3:$B$63,0))</f>
        <v>N/A</v>
      </c>
      <c r="E72" s="283"/>
      <c r="F72" s="283"/>
      <c r="G72" s="69">
        <f t="shared" si="15"/>
        <v>0</v>
      </c>
      <c r="H72" s="283"/>
      <c r="I72" s="283"/>
      <c r="J72" s="69">
        <f t="shared" si="16"/>
        <v>0</v>
      </c>
      <c r="K72" s="283"/>
      <c r="L72" s="283"/>
      <c r="M72" s="69">
        <f t="shared" si="17"/>
        <v>0</v>
      </c>
      <c r="N72" s="283"/>
      <c r="O72" s="283"/>
      <c r="P72" s="69">
        <f t="shared" si="18"/>
        <v>0</v>
      </c>
      <c r="Q72" s="283"/>
      <c r="R72" s="283"/>
      <c r="S72" s="69">
        <f t="shared" si="20"/>
        <v>0</v>
      </c>
      <c r="T72" s="283"/>
      <c r="U72" s="283"/>
      <c r="V72" s="69">
        <f t="shared" si="21"/>
        <v>0</v>
      </c>
      <c r="W72" s="349"/>
      <c r="X72" s="351">
        <f t="shared" si="19"/>
        <v>0</v>
      </c>
      <c r="Y72" s="336"/>
      <c r="Z72" s="210">
        <f>INDEX(MasterOutputs!$I$3:$I$63,MATCH('5 - Project Outputs'!C72,MasterOutputs!$B$3:$B$63,0))</f>
        <v>0</v>
      </c>
    </row>
    <row r="73" spans="3:26" outlineLevel="1">
      <c r="C73" s="67" t="s">
        <v>90</v>
      </c>
      <c r="D73" s="418" t="str">
        <f>INDEX(MasterOutputs!$C$3:$C$63,MATCH(C73,MasterOutputs!$B$3:$B$63,0))</f>
        <v>N/A</v>
      </c>
      <c r="E73" s="283"/>
      <c r="F73" s="283"/>
      <c r="G73" s="69">
        <f t="shared" si="15"/>
        <v>0</v>
      </c>
      <c r="H73" s="283"/>
      <c r="I73" s="283"/>
      <c r="J73" s="69">
        <f t="shared" si="16"/>
        <v>0</v>
      </c>
      <c r="K73" s="283"/>
      <c r="L73" s="283"/>
      <c r="M73" s="69">
        <f t="shared" si="17"/>
        <v>0</v>
      </c>
      <c r="N73" s="283"/>
      <c r="O73" s="283"/>
      <c r="P73" s="69">
        <f t="shared" si="18"/>
        <v>0</v>
      </c>
      <c r="Q73" s="283"/>
      <c r="R73" s="283"/>
      <c r="S73" s="69">
        <f t="shared" si="20"/>
        <v>0</v>
      </c>
      <c r="T73" s="283"/>
      <c r="U73" s="283"/>
      <c r="V73" s="69">
        <f t="shared" si="21"/>
        <v>0</v>
      </c>
      <c r="W73" s="349"/>
      <c r="X73" s="351">
        <f t="shared" si="19"/>
        <v>0</v>
      </c>
      <c r="Y73" s="336"/>
      <c r="Z73" s="210">
        <f>INDEX(MasterOutputs!$I$3:$I$63,MATCH('5 - Project Outputs'!C73,MasterOutputs!$B$3:$B$63,0))</f>
        <v>0</v>
      </c>
    </row>
    <row r="74" spans="3:26" outlineLevel="1">
      <c r="C74" s="67" t="s">
        <v>90</v>
      </c>
      <c r="D74" s="418" t="str">
        <f>INDEX(MasterOutputs!$C$3:$C$63,MATCH(C74,MasterOutputs!$B$3:$B$63,0))</f>
        <v>N/A</v>
      </c>
      <c r="E74" s="283"/>
      <c r="F74" s="283"/>
      <c r="G74" s="69">
        <f t="shared" si="15"/>
        <v>0</v>
      </c>
      <c r="H74" s="283"/>
      <c r="I74" s="283"/>
      <c r="J74" s="69">
        <f t="shared" si="16"/>
        <v>0</v>
      </c>
      <c r="K74" s="283"/>
      <c r="L74" s="283"/>
      <c r="M74" s="69">
        <f t="shared" si="17"/>
        <v>0</v>
      </c>
      <c r="N74" s="283"/>
      <c r="O74" s="283"/>
      <c r="P74" s="69">
        <f t="shared" si="18"/>
        <v>0</v>
      </c>
      <c r="Q74" s="283"/>
      <c r="R74" s="283"/>
      <c r="S74" s="69">
        <f t="shared" si="20"/>
        <v>0</v>
      </c>
      <c r="T74" s="283"/>
      <c r="U74" s="283"/>
      <c r="V74" s="69">
        <f t="shared" si="21"/>
        <v>0</v>
      </c>
      <c r="W74" s="349"/>
      <c r="X74" s="351">
        <f t="shared" si="19"/>
        <v>0</v>
      </c>
      <c r="Y74" s="336"/>
      <c r="Z74" s="210">
        <f>INDEX(MasterOutputs!$I$3:$I$63,MATCH('5 - Project Outputs'!C74,MasterOutputs!$B$3:$B$63,0))</f>
        <v>0</v>
      </c>
    </row>
    <row r="75" spans="3:26" outlineLevel="1">
      <c r="C75" s="67" t="s">
        <v>90</v>
      </c>
      <c r="D75" s="418" t="str">
        <f>INDEX(MasterOutputs!$C$3:$C$63,MATCH(C75,MasterOutputs!$B$3:$B$63,0))</f>
        <v>N/A</v>
      </c>
      <c r="E75" s="283"/>
      <c r="F75" s="283"/>
      <c r="G75" s="69">
        <f t="shared" si="15"/>
        <v>0</v>
      </c>
      <c r="H75" s="283"/>
      <c r="I75" s="283"/>
      <c r="J75" s="69">
        <f t="shared" si="16"/>
        <v>0</v>
      </c>
      <c r="K75" s="283"/>
      <c r="L75" s="283"/>
      <c r="M75" s="69">
        <f t="shared" si="17"/>
        <v>0</v>
      </c>
      <c r="N75" s="283"/>
      <c r="O75" s="283"/>
      <c r="P75" s="69">
        <f t="shared" si="18"/>
        <v>0</v>
      </c>
      <c r="Q75" s="283"/>
      <c r="R75" s="283"/>
      <c r="S75" s="69">
        <f t="shared" si="20"/>
        <v>0</v>
      </c>
      <c r="T75" s="283"/>
      <c r="U75" s="283"/>
      <c r="V75" s="69">
        <f t="shared" si="21"/>
        <v>0</v>
      </c>
      <c r="W75" s="349"/>
      <c r="X75" s="351">
        <f t="shared" si="19"/>
        <v>0</v>
      </c>
      <c r="Y75" s="336"/>
      <c r="Z75" s="210">
        <f>INDEX(MasterOutputs!$I$3:$I$63,MATCH('5 - Project Outputs'!C75,MasterOutputs!$B$3:$B$63,0))</f>
        <v>0</v>
      </c>
    </row>
    <row r="76" spans="3:26" outlineLevel="1">
      <c r="C76" s="67" t="s">
        <v>90</v>
      </c>
      <c r="D76" s="418" t="str">
        <f>INDEX(MasterOutputs!$C$3:$C$63,MATCH(C76,MasterOutputs!$B$3:$B$63,0))</f>
        <v>N/A</v>
      </c>
      <c r="E76" s="283"/>
      <c r="F76" s="283"/>
      <c r="G76" s="69">
        <f t="shared" si="15"/>
        <v>0</v>
      </c>
      <c r="H76" s="283"/>
      <c r="I76" s="283"/>
      <c r="J76" s="69">
        <f t="shared" si="16"/>
        <v>0</v>
      </c>
      <c r="K76" s="283"/>
      <c r="L76" s="283"/>
      <c r="M76" s="69">
        <f t="shared" si="17"/>
        <v>0</v>
      </c>
      <c r="N76" s="283"/>
      <c r="O76" s="283"/>
      <c r="P76" s="69">
        <f t="shared" si="18"/>
        <v>0</v>
      </c>
      <c r="Q76" s="283"/>
      <c r="R76" s="283"/>
      <c r="S76" s="69">
        <f t="shared" si="20"/>
        <v>0</v>
      </c>
      <c r="T76" s="283"/>
      <c r="U76" s="283"/>
      <c r="V76" s="69">
        <f t="shared" si="21"/>
        <v>0</v>
      </c>
      <c r="W76" s="349"/>
      <c r="X76" s="351">
        <f t="shared" si="19"/>
        <v>0</v>
      </c>
      <c r="Y76" s="336"/>
      <c r="Z76" s="210">
        <f>INDEX(MasterOutputs!$I$3:$I$63,MATCH('5 - Project Outputs'!C76,MasterOutputs!$B$3:$B$63,0))</f>
        <v>0</v>
      </c>
    </row>
    <row r="77" spans="3:26" outlineLevel="1">
      <c r="C77" s="67" t="s">
        <v>90</v>
      </c>
      <c r="D77" s="418" t="str">
        <f>INDEX(MasterOutputs!$C$3:$C$63,MATCH(C77,MasterOutputs!$B$3:$B$63,0))</f>
        <v>N/A</v>
      </c>
      <c r="E77" s="283"/>
      <c r="F77" s="283"/>
      <c r="G77" s="69">
        <f t="shared" si="15"/>
        <v>0</v>
      </c>
      <c r="H77" s="283"/>
      <c r="I77" s="283"/>
      <c r="J77" s="69">
        <f t="shared" si="16"/>
        <v>0</v>
      </c>
      <c r="K77" s="283"/>
      <c r="L77" s="283"/>
      <c r="M77" s="69">
        <f t="shared" si="17"/>
        <v>0</v>
      </c>
      <c r="N77" s="283"/>
      <c r="O77" s="283"/>
      <c r="P77" s="69">
        <f t="shared" si="18"/>
        <v>0</v>
      </c>
      <c r="Q77" s="283"/>
      <c r="R77" s="283"/>
      <c r="S77" s="69">
        <f t="shared" si="20"/>
        <v>0</v>
      </c>
      <c r="T77" s="283"/>
      <c r="U77" s="283"/>
      <c r="V77" s="69">
        <f t="shared" si="21"/>
        <v>0</v>
      </c>
      <c r="W77" s="349"/>
      <c r="X77" s="351">
        <f t="shared" si="19"/>
        <v>0</v>
      </c>
      <c r="Y77" s="336"/>
      <c r="Z77" s="210">
        <f>INDEX(MasterOutputs!$I$3:$I$63,MATCH('5 - Project Outputs'!C77,MasterOutputs!$B$3:$B$63,0))</f>
        <v>0</v>
      </c>
    </row>
    <row r="78" spans="3:26" outlineLevel="1">
      <c r="C78" s="67" t="s">
        <v>90</v>
      </c>
      <c r="D78" s="418" t="str">
        <f>INDEX(MasterOutputs!$C$3:$C$63,MATCH(C78,MasterOutputs!$B$3:$B$63,0))</f>
        <v>N/A</v>
      </c>
      <c r="E78" s="283"/>
      <c r="F78" s="283"/>
      <c r="G78" s="69">
        <f t="shared" si="15"/>
        <v>0</v>
      </c>
      <c r="H78" s="283"/>
      <c r="I78" s="283"/>
      <c r="J78" s="69">
        <f t="shared" si="16"/>
        <v>0</v>
      </c>
      <c r="K78" s="283"/>
      <c r="L78" s="283"/>
      <c r="M78" s="69">
        <f t="shared" si="17"/>
        <v>0</v>
      </c>
      <c r="N78" s="283"/>
      <c r="O78" s="283"/>
      <c r="P78" s="69">
        <f t="shared" si="18"/>
        <v>0</v>
      </c>
      <c r="Q78" s="283"/>
      <c r="R78" s="283"/>
      <c r="S78" s="69">
        <f t="shared" si="20"/>
        <v>0</v>
      </c>
      <c r="T78" s="283"/>
      <c r="U78" s="283"/>
      <c r="V78" s="69">
        <f t="shared" si="21"/>
        <v>0</v>
      </c>
      <c r="W78" s="349"/>
      <c r="X78" s="351">
        <f t="shared" si="19"/>
        <v>0</v>
      </c>
      <c r="Y78" s="336"/>
      <c r="Z78" s="210">
        <f>INDEX(MasterOutputs!$I$3:$I$63,MATCH('5 - Project Outputs'!C78,MasterOutputs!$B$3:$B$63,0))</f>
        <v>0</v>
      </c>
    </row>
    <row r="79" spans="3:26" outlineLevel="1">
      <c r="C79" s="67" t="s">
        <v>90</v>
      </c>
      <c r="D79" s="418" t="str">
        <f>INDEX(MasterOutputs!$C$3:$C$63,MATCH(C79,MasterOutputs!$B$3:$B$63,0))</f>
        <v>N/A</v>
      </c>
      <c r="E79" s="283"/>
      <c r="F79" s="283"/>
      <c r="G79" s="69">
        <f t="shared" si="15"/>
        <v>0</v>
      </c>
      <c r="H79" s="283"/>
      <c r="I79" s="283"/>
      <c r="J79" s="69">
        <f t="shared" si="16"/>
        <v>0</v>
      </c>
      <c r="K79" s="283"/>
      <c r="L79" s="283"/>
      <c r="M79" s="69">
        <f t="shared" si="17"/>
        <v>0</v>
      </c>
      <c r="N79" s="283"/>
      <c r="O79" s="283"/>
      <c r="P79" s="69">
        <f t="shared" si="18"/>
        <v>0</v>
      </c>
      <c r="Q79" s="283"/>
      <c r="R79" s="283"/>
      <c r="S79" s="69">
        <f t="shared" si="20"/>
        <v>0</v>
      </c>
      <c r="T79" s="283"/>
      <c r="U79" s="283"/>
      <c r="V79" s="69">
        <f t="shared" si="21"/>
        <v>0</v>
      </c>
      <c r="W79" s="349"/>
      <c r="X79" s="351">
        <f t="shared" si="19"/>
        <v>0</v>
      </c>
      <c r="Y79" s="336"/>
      <c r="Z79" s="210">
        <f>INDEX(MasterOutputs!$I$3:$I$63,MATCH('5 - Project Outputs'!C79,MasterOutputs!$B$3:$B$63,0))</f>
        <v>0</v>
      </c>
    </row>
    <row r="80" spans="3:26" ht="15.6" customHeight="1" outlineLevel="1" thickBot="1">
      <c r="C80" s="112" t="s">
        <v>90</v>
      </c>
      <c r="D80" s="419" t="str">
        <f>INDEX(MasterOutputs!$C$3:$C$63,MATCH(C80,MasterOutputs!$B$3:$B$63,0))</f>
        <v>N/A</v>
      </c>
      <c r="E80" s="366"/>
      <c r="F80" s="366"/>
      <c r="G80" s="147">
        <f t="shared" si="15"/>
        <v>0</v>
      </c>
      <c r="H80" s="366"/>
      <c r="I80" s="366"/>
      <c r="J80" s="147">
        <f t="shared" si="16"/>
        <v>0</v>
      </c>
      <c r="K80" s="366"/>
      <c r="L80" s="366"/>
      <c r="M80" s="147">
        <f t="shared" si="17"/>
        <v>0</v>
      </c>
      <c r="N80" s="366"/>
      <c r="O80" s="366"/>
      <c r="P80" s="147">
        <f t="shared" si="18"/>
        <v>0</v>
      </c>
      <c r="Q80" s="366"/>
      <c r="R80" s="366"/>
      <c r="S80" s="147">
        <f t="shared" si="20"/>
        <v>0</v>
      </c>
      <c r="T80" s="366"/>
      <c r="U80" s="366"/>
      <c r="V80" s="147">
        <f t="shared" si="21"/>
        <v>0</v>
      </c>
      <c r="W80" s="367"/>
      <c r="X80" s="368">
        <f t="shared" si="19"/>
        <v>0</v>
      </c>
      <c r="Y80" s="369"/>
      <c r="Z80" s="210">
        <f>INDEX(MasterOutputs!$I$3:$I$63,MATCH('5 - Project Outputs'!C80,MasterOutputs!$B$3:$B$63,0))</f>
        <v>0</v>
      </c>
    </row>
    <row r="81" spans="1:25" ht="16.5" customHeight="1" outlineLevel="1" thickBot="1">
      <c r="C81" s="495" t="s">
        <v>311</v>
      </c>
      <c r="D81" s="496"/>
      <c r="E81" s="496"/>
      <c r="F81" s="496"/>
      <c r="G81" s="496"/>
      <c r="H81" s="496"/>
      <c r="I81" s="496"/>
      <c r="J81" s="496"/>
      <c r="K81" s="496"/>
      <c r="L81" s="496"/>
      <c r="M81" s="496"/>
      <c r="N81" s="496"/>
      <c r="O81" s="496"/>
      <c r="P81" s="496"/>
      <c r="Q81" s="496"/>
      <c r="R81" s="496"/>
      <c r="S81" s="496"/>
      <c r="T81" s="496"/>
      <c r="U81" s="496"/>
      <c r="V81" s="496"/>
      <c r="W81" s="496"/>
      <c r="X81" s="496"/>
      <c r="Y81" s="497"/>
    </row>
    <row r="82" spans="1:25" outlineLevel="1">
      <c r="C82" s="370"/>
      <c r="D82" s="363"/>
      <c r="E82" s="364"/>
      <c r="F82" s="364"/>
      <c r="G82" s="358">
        <f t="shared" ref="G82:G87" si="22">SUM(E82:F82)</f>
        <v>0</v>
      </c>
      <c r="H82" s="364"/>
      <c r="I82" s="364"/>
      <c r="J82" s="358">
        <f t="shared" ref="J82:J87" si="23">SUM(H82:I82)</f>
        <v>0</v>
      </c>
      <c r="K82" s="364"/>
      <c r="L82" s="364"/>
      <c r="M82" s="358">
        <f t="shared" ref="M82:M87" si="24">SUM(K82:L82)</f>
        <v>0</v>
      </c>
      <c r="N82" s="364"/>
      <c r="O82" s="364"/>
      <c r="P82" s="358">
        <f t="shared" ref="P82:P87" si="25">SUM(N82:O82)</f>
        <v>0</v>
      </c>
      <c r="Q82" s="364"/>
      <c r="R82" s="364"/>
      <c r="S82" s="358">
        <f t="shared" ref="S82:S87" si="26">SUM(Q82:R82)</f>
        <v>0</v>
      </c>
      <c r="T82" s="364"/>
      <c r="U82" s="364"/>
      <c r="V82" s="358">
        <f t="shared" ref="V82:V87" si="27">SUM(T82:U82)</f>
        <v>0</v>
      </c>
      <c r="W82" s="365"/>
      <c r="X82" s="352">
        <f>SUM(P82+S82+M82+J82+G82+V82+W82)</f>
        <v>0</v>
      </c>
      <c r="Y82" s="359" t="s">
        <v>302</v>
      </c>
    </row>
    <row r="83" spans="1:25" outlineLevel="1">
      <c r="C83" s="73"/>
      <c r="D83" s="287"/>
      <c r="E83" s="283"/>
      <c r="F83" s="283"/>
      <c r="G83" s="69">
        <f t="shared" si="22"/>
        <v>0</v>
      </c>
      <c r="H83" s="283"/>
      <c r="I83" s="283"/>
      <c r="J83" s="69">
        <f t="shared" si="23"/>
        <v>0</v>
      </c>
      <c r="K83" s="283"/>
      <c r="L83" s="283"/>
      <c r="M83" s="69">
        <f t="shared" si="24"/>
        <v>0</v>
      </c>
      <c r="N83" s="283"/>
      <c r="O83" s="283"/>
      <c r="P83" s="69">
        <f t="shared" si="25"/>
        <v>0</v>
      </c>
      <c r="Q83" s="283"/>
      <c r="R83" s="283"/>
      <c r="S83" s="69">
        <f t="shared" si="26"/>
        <v>0</v>
      </c>
      <c r="T83" s="283"/>
      <c r="U83" s="283"/>
      <c r="V83" s="69">
        <f t="shared" si="27"/>
        <v>0</v>
      </c>
      <c r="W83" s="349"/>
      <c r="X83" s="351">
        <f>SUM(P83+S83+M83+J83+G83+V83+W83)</f>
        <v>0</v>
      </c>
      <c r="Y83" s="354" t="s">
        <v>302</v>
      </c>
    </row>
    <row r="84" spans="1:25" outlineLevel="1">
      <c r="C84" s="73"/>
      <c r="D84" s="287"/>
      <c r="E84" s="283"/>
      <c r="F84" s="283"/>
      <c r="G84" s="69">
        <f t="shared" si="22"/>
        <v>0</v>
      </c>
      <c r="H84" s="283"/>
      <c r="I84" s="283"/>
      <c r="J84" s="69">
        <f t="shared" si="23"/>
        <v>0</v>
      </c>
      <c r="K84" s="283"/>
      <c r="L84" s="283"/>
      <c r="M84" s="69">
        <f t="shared" si="24"/>
        <v>0</v>
      </c>
      <c r="N84" s="283"/>
      <c r="O84" s="283"/>
      <c r="P84" s="69">
        <f t="shared" si="25"/>
        <v>0</v>
      </c>
      <c r="Q84" s="283"/>
      <c r="R84" s="283"/>
      <c r="S84" s="69">
        <f t="shared" si="26"/>
        <v>0</v>
      </c>
      <c r="T84" s="283"/>
      <c r="U84" s="283"/>
      <c r="V84" s="69">
        <f t="shared" si="27"/>
        <v>0</v>
      </c>
      <c r="W84" s="349"/>
      <c r="X84" s="351">
        <f t="shared" ref="X84:X91" si="28">SUM(P84+S84+M84+J84+G84+V84+W84)</f>
        <v>0</v>
      </c>
      <c r="Y84" s="354" t="s">
        <v>302</v>
      </c>
    </row>
    <row r="85" spans="1:25" outlineLevel="1">
      <c r="C85" s="73"/>
      <c r="D85" s="287"/>
      <c r="E85" s="283"/>
      <c r="F85" s="283"/>
      <c r="G85" s="69">
        <f t="shared" si="22"/>
        <v>0</v>
      </c>
      <c r="H85" s="283"/>
      <c r="I85" s="283"/>
      <c r="J85" s="69">
        <f t="shared" si="23"/>
        <v>0</v>
      </c>
      <c r="K85" s="283"/>
      <c r="L85" s="283"/>
      <c r="M85" s="69">
        <f t="shared" si="24"/>
        <v>0</v>
      </c>
      <c r="N85" s="283"/>
      <c r="O85" s="283"/>
      <c r="P85" s="69">
        <f t="shared" si="25"/>
        <v>0</v>
      </c>
      <c r="Q85" s="283"/>
      <c r="R85" s="283"/>
      <c r="S85" s="69">
        <f t="shared" si="26"/>
        <v>0</v>
      </c>
      <c r="T85" s="283"/>
      <c r="U85" s="283"/>
      <c r="V85" s="69">
        <f t="shared" si="27"/>
        <v>0</v>
      </c>
      <c r="W85" s="349"/>
      <c r="X85" s="351">
        <f t="shared" si="28"/>
        <v>0</v>
      </c>
      <c r="Y85" s="354" t="s">
        <v>302</v>
      </c>
    </row>
    <row r="86" spans="1:25" outlineLevel="1">
      <c r="C86" s="73"/>
      <c r="D86" s="287"/>
      <c r="E86" s="283"/>
      <c r="F86" s="283"/>
      <c r="G86" s="69">
        <f t="shared" si="22"/>
        <v>0</v>
      </c>
      <c r="H86" s="283"/>
      <c r="I86" s="283"/>
      <c r="J86" s="69">
        <f t="shared" si="23"/>
        <v>0</v>
      </c>
      <c r="K86" s="283"/>
      <c r="L86" s="283"/>
      <c r="M86" s="69">
        <f t="shared" si="24"/>
        <v>0</v>
      </c>
      <c r="N86" s="283"/>
      <c r="O86" s="283"/>
      <c r="P86" s="69">
        <f t="shared" si="25"/>
        <v>0</v>
      </c>
      <c r="Q86" s="283"/>
      <c r="R86" s="283"/>
      <c r="S86" s="69">
        <f t="shared" si="26"/>
        <v>0</v>
      </c>
      <c r="T86" s="283"/>
      <c r="U86" s="283"/>
      <c r="V86" s="69">
        <f t="shared" si="27"/>
        <v>0</v>
      </c>
      <c r="W86" s="349"/>
      <c r="X86" s="351">
        <f t="shared" si="28"/>
        <v>0</v>
      </c>
      <c r="Y86" s="354" t="s">
        <v>302</v>
      </c>
    </row>
    <row r="87" spans="1:25" outlineLevel="1">
      <c r="C87" s="73"/>
      <c r="D87" s="287"/>
      <c r="E87" s="283"/>
      <c r="F87" s="283"/>
      <c r="G87" s="69">
        <f t="shared" si="22"/>
        <v>0</v>
      </c>
      <c r="H87" s="283"/>
      <c r="I87" s="283"/>
      <c r="J87" s="69">
        <f t="shared" si="23"/>
        <v>0</v>
      </c>
      <c r="K87" s="283"/>
      <c r="L87" s="283"/>
      <c r="M87" s="69">
        <f t="shared" si="24"/>
        <v>0</v>
      </c>
      <c r="N87" s="283"/>
      <c r="O87" s="283"/>
      <c r="P87" s="69">
        <f t="shared" si="25"/>
        <v>0</v>
      </c>
      <c r="Q87" s="283"/>
      <c r="R87" s="283"/>
      <c r="S87" s="69">
        <f t="shared" si="26"/>
        <v>0</v>
      </c>
      <c r="T87" s="283"/>
      <c r="U87" s="283"/>
      <c r="V87" s="69">
        <f t="shared" si="27"/>
        <v>0</v>
      </c>
      <c r="W87" s="349"/>
      <c r="X87" s="351">
        <f t="shared" si="28"/>
        <v>0</v>
      </c>
      <c r="Y87" s="354" t="s">
        <v>302</v>
      </c>
    </row>
    <row r="88" spans="1:25" outlineLevel="1">
      <c r="C88" s="73"/>
      <c r="D88" s="287"/>
      <c r="E88" s="283"/>
      <c r="F88" s="283"/>
      <c r="G88" s="69">
        <f>SUM(E88:F88)</f>
        <v>0</v>
      </c>
      <c r="H88" s="283"/>
      <c r="I88" s="283"/>
      <c r="J88" s="69">
        <f>SUM(H88:I88)</f>
        <v>0</v>
      </c>
      <c r="K88" s="283"/>
      <c r="L88" s="283"/>
      <c r="M88" s="69">
        <f>SUM(K88:L88)</f>
        <v>0</v>
      </c>
      <c r="N88" s="283"/>
      <c r="O88" s="283"/>
      <c r="P88" s="69">
        <f>SUM(N88:O88)</f>
        <v>0</v>
      </c>
      <c r="Q88" s="283"/>
      <c r="R88" s="283"/>
      <c r="S88" s="69">
        <f>SUM(Q88:R88)</f>
        <v>0</v>
      </c>
      <c r="T88" s="283"/>
      <c r="U88" s="283"/>
      <c r="V88" s="69">
        <f>SUM(T88:U88)</f>
        <v>0</v>
      </c>
      <c r="W88" s="349"/>
      <c r="X88" s="351">
        <f t="shared" si="28"/>
        <v>0</v>
      </c>
      <c r="Y88" s="354" t="s">
        <v>302</v>
      </c>
    </row>
    <row r="89" spans="1:25" outlineLevel="1">
      <c r="C89" s="73"/>
      <c r="D89" s="287"/>
      <c r="E89" s="283"/>
      <c r="F89" s="283"/>
      <c r="G89" s="69">
        <f>SUM(E89:F89)</f>
        <v>0</v>
      </c>
      <c r="H89" s="283"/>
      <c r="I89" s="283"/>
      <c r="J89" s="69">
        <f>SUM(H89:I89)</f>
        <v>0</v>
      </c>
      <c r="K89" s="283"/>
      <c r="L89" s="283"/>
      <c r="M89" s="69">
        <f>SUM(K89:L89)</f>
        <v>0</v>
      </c>
      <c r="N89" s="283"/>
      <c r="O89" s="283"/>
      <c r="P89" s="69">
        <f>SUM(N89:O89)</f>
        <v>0</v>
      </c>
      <c r="Q89" s="283"/>
      <c r="R89" s="283"/>
      <c r="S89" s="69">
        <f>SUM(Q89:R89)</f>
        <v>0</v>
      </c>
      <c r="T89" s="283"/>
      <c r="U89" s="283"/>
      <c r="V89" s="69">
        <f>SUM(T89:U89)</f>
        <v>0</v>
      </c>
      <c r="W89" s="349"/>
      <c r="X89" s="351">
        <f t="shared" si="28"/>
        <v>0</v>
      </c>
      <c r="Y89" s="354" t="s">
        <v>302</v>
      </c>
    </row>
    <row r="90" spans="1:25" outlineLevel="1">
      <c r="C90" s="73"/>
      <c r="D90" s="287"/>
      <c r="E90" s="283"/>
      <c r="F90" s="283"/>
      <c r="G90" s="69">
        <f>SUM(E90:F90)</f>
        <v>0</v>
      </c>
      <c r="H90" s="283"/>
      <c r="I90" s="283"/>
      <c r="J90" s="69">
        <f>SUM(H90:I90)</f>
        <v>0</v>
      </c>
      <c r="K90" s="283"/>
      <c r="L90" s="283"/>
      <c r="M90" s="69">
        <f>SUM(K90:L90)</f>
        <v>0</v>
      </c>
      <c r="N90" s="283"/>
      <c r="O90" s="283"/>
      <c r="P90" s="69">
        <f>SUM(N90:O90)</f>
        <v>0</v>
      </c>
      <c r="Q90" s="283"/>
      <c r="R90" s="283"/>
      <c r="S90" s="69">
        <f>SUM(Q90:R90)</f>
        <v>0</v>
      </c>
      <c r="T90" s="283"/>
      <c r="U90" s="283"/>
      <c r="V90" s="69">
        <f>SUM(T90:U90)</f>
        <v>0</v>
      </c>
      <c r="W90" s="349"/>
      <c r="X90" s="351">
        <f t="shared" si="28"/>
        <v>0</v>
      </c>
      <c r="Y90" s="354" t="s">
        <v>302</v>
      </c>
    </row>
    <row r="91" spans="1:25" ht="15.75" outlineLevel="1" thickBot="1">
      <c r="C91" s="74"/>
      <c r="D91" s="288"/>
      <c r="E91" s="284"/>
      <c r="F91" s="284"/>
      <c r="G91" s="71">
        <f>SUM(E91:F91)</f>
        <v>0</v>
      </c>
      <c r="H91" s="284"/>
      <c r="I91" s="284"/>
      <c r="J91" s="71">
        <f>SUM(H91:I91)</f>
        <v>0</v>
      </c>
      <c r="K91" s="284"/>
      <c r="L91" s="284"/>
      <c r="M91" s="71">
        <f>SUM(K91:L91)</f>
        <v>0</v>
      </c>
      <c r="N91" s="284"/>
      <c r="O91" s="284"/>
      <c r="P91" s="71">
        <f>SUM(N91:O91)</f>
        <v>0</v>
      </c>
      <c r="Q91" s="284"/>
      <c r="R91" s="284"/>
      <c r="S91" s="71">
        <f>SUM(Q91:R91)</f>
        <v>0</v>
      </c>
      <c r="T91" s="284"/>
      <c r="U91" s="284"/>
      <c r="V91" s="71">
        <f>SUM(T91:U91)</f>
        <v>0</v>
      </c>
      <c r="W91" s="350"/>
      <c r="X91" s="353">
        <f t="shared" si="28"/>
        <v>0</v>
      </c>
      <c r="Y91" s="355" t="s">
        <v>302</v>
      </c>
    </row>
    <row r="92" spans="1:25" ht="15.75" thickBot="1"/>
    <row r="93" spans="1:25" ht="102.75" thickBot="1">
      <c r="A93" s="590" t="s">
        <v>260</v>
      </c>
      <c r="B93" s="60"/>
      <c r="C93" s="839" t="str">
        <f>IF(OR('2 - Project Admin'!E29="", '2 - Project Admin'!E29="n/a"),"Project 3: Not Applicable", CONCATENATE("Project 3: ", '2 - Project Admin'!E29))</f>
        <v>Project 3: The Shrub Hill Regeneration Project</v>
      </c>
      <c r="D93" s="840"/>
      <c r="E93" s="840"/>
      <c r="F93" s="840"/>
      <c r="G93" s="840"/>
      <c r="H93" s="840"/>
      <c r="I93" s="840"/>
      <c r="J93" s="840"/>
      <c r="K93" s="840"/>
      <c r="L93" s="840"/>
      <c r="M93" s="840"/>
      <c r="N93" s="840"/>
      <c r="O93" s="840"/>
      <c r="P93" s="840"/>
      <c r="Q93" s="840"/>
      <c r="R93" s="840"/>
      <c r="S93" s="840"/>
      <c r="T93" s="840"/>
      <c r="U93" s="840"/>
      <c r="V93" s="840"/>
      <c r="W93" s="840"/>
      <c r="X93" s="840"/>
      <c r="Y93" s="841"/>
    </row>
    <row r="94" spans="1:25" ht="15.75" thickBot="1">
      <c r="C94" s="148"/>
      <c r="D94" s="149"/>
      <c r="E94" s="150"/>
      <c r="F94" s="150"/>
      <c r="G94" s="150"/>
      <c r="H94" s="150"/>
      <c r="I94" s="150"/>
      <c r="J94" s="150"/>
      <c r="K94" s="150"/>
    </row>
    <row r="95" spans="1:25" ht="15.75" customHeight="1" outlineLevel="1">
      <c r="C95" s="806" t="s">
        <v>289</v>
      </c>
      <c r="D95" s="806" t="s">
        <v>290</v>
      </c>
      <c r="E95" s="809" t="s">
        <v>291</v>
      </c>
      <c r="F95" s="810"/>
      <c r="G95" s="811"/>
      <c r="H95" s="809" t="s">
        <v>292</v>
      </c>
      <c r="I95" s="810"/>
      <c r="J95" s="811"/>
      <c r="K95" s="809" t="s">
        <v>293</v>
      </c>
      <c r="L95" s="810"/>
      <c r="M95" s="811"/>
      <c r="N95" s="809" t="s">
        <v>294</v>
      </c>
      <c r="O95" s="810"/>
      <c r="P95" s="811"/>
      <c r="Q95" s="809" t="s">
        <v>295</v>
      </c>
      <c r="R95" s="810"/>
      <c r="S95" s="811"/>
      <c r="T95" s="809" t="s">
        <v>296</v>
      </c>
      <c r="U95" s="810"/>
      <c r="V95" s="811"/>
      <c r="W95" s="665" t="s">
        <v>297</v>
      </c>
      <c r="X95" s="820" t="s">
        <v>236</v>
      </c>
      <c r="Y95" s="815" t="s">
        <v>298</v>
      </c>
    </row>
    <row r="96" spans="1:25" ht="15.75" customHeight="1" outlineLevel="1" thickBot="1">
      <c r="C96" s="807"/>
      <c r="D96" s="807"/>
      <c r="E96" s="812"/>
      <c r="F96" s="813"/>
      <c r="G96" s="814"/>
      <c r="H96" s="812"/>
      <c r="I96" s="813"/>
      <c r="J96" s="814"/>
      <c r="K96" s="812"/>
      <c r="L96" s="813"/>
      <c r="M96" s="814"/>
      <c r="N96" s="812"/>
      <c r="O96" s="813"/>
      <c r="P96" s="814"/>
      <c r="Q96" s="812"/>
      <c r="R96" s="813"/>
      <c r="S96" s="814"/>
      <c r="T96" s="812"/>
      <c r="U96" s="813"/>
      <c r="V96" s="814"/>
      <c r="W96" s="666"/>
      <c r="X96" s="821"/>
      <c r="Y96" s="816"/>
    </row>
    <row r="97" spans="3:26" ht="15" customHeight="1" outlineLevel="1" thickBot="1">
      <c r="C97" s="807"/>
      <c r="D97" s="807"/>
      <c r="E97" s="588" t="s">
        <v>237</v>
      </c>
      <c r="F97" s="205" t="s">
        <v>238</v>
      </c>
      <c r="G97" s="665" t="s">
        <v>281</v>
      </c>
      <c r="H97" s="588" t="s">
        <v>237</v>
      </c>
      <c r="I97" s="205" t="s">
        <v>238</v>
      </c>
      <c r="J97" s="665" t="s">
        <v>281</v>
      </c>
      <c r="K97" s="588" t="s">
        <v>237</v>
      </c>
      <c r="L97" s="205" t="s">
        <v>238</v>
      </c>
      <c r="M97" s="665" t="s">
        <v>281</v>
      </c>
      <c r="N97" s="588" t="s">
        <v>237</v>
      </c>
      <c r="O97" s="205" t="s">
        <v>238</v>
      </c>
      <c r="P97" s="818" t="s">
        <v>281</v>
      </c>
      <c r="Q97" s="588" t="s">
        <v>237</v>
      </c>
      <c r="R97" s="205" t="s">
        <v>238</v>
      </c>
      <c r="S97" s="818" t="s">
        <v>281</v>
      </c>
      <c r="T97" s="588" t="s">
        <v>237</v>
      </c>
      <c r="U97" s="205" t="s">
        <v>238</v>
      </c>
      <c r="V97" s="818" t="s">
        <v>281</v>
      </c>
      <c r="W97" s="818" t="s">
        <v>281</v>
      </c>
      <c r="X97" s="821"/>
      <c r="Y97" s="816"/>
    </row>
    <row r="98" spans="3:26" ht="15" customHeight="1" outlineLevel="1" thickBot="1">
      <c r="C98" s="808"/>
      <c r="D98" s="807"/>
      <c r="E98" s="206" t="s">
        <v>240</v>
      </c>
      <c r="F98" s="206" t="s">
        <v>240</v>
      </c>
      <c r="G98" s="704"/>
      <c r="H98" s="206" t="s">
        <v>240</v>
      </c>
      <c r="I98" s="216" t="str">
        <f>IF(INDEX('Reference Data'!$G$5:$G$18,MATCH('Reference Data'!$C$4,'Reference Data'!$F$5:$F$21,0),1)&gt;=I$18,"Actual","Forecast")</f>
        <v>Actual</v>
      </c>
      <c r="J98" s="704"/>
      <c r="K98" s="216" t="str">
        <f>IF(INDEX('Reference Data'!$G$5:$G$18,MATCH('Reference Data'!$C$4,'Reference Data'!$F$5:$F$21,0),1)&gt;=K$18,"Actual","Forecast")</f>
        <v>Actual</v>
      </c>
      <c r="L98" s="216" t="str">
        <f>IF(INDEX('Reference Data'!$G$5:$G$18,MATCH('Reference Data'!$C$4,'Reference Data'!$F$5:$F$21,0),1)&gt;=L$18,"Actual","Forecast")</f>
        <v>Actual</v>
      </c>
      <c r="M98" s="704"/>
      <c r="N98" s="216" t="str">
        <f>IF(INDEX('Reference Data'!$G$5:$G$18,MATCH('Reference Data'!$C$4,'Reference Data'!$F$5:$F$21,0),1)&gt;=N$18,"Actual","Forecast")</f>
        <v>Actual</v>
      </c>
      <c r="O98" s="216" t="str">
        <f>IF(INDEX('Reference Data'!$G$5:$G$18,MATCH('Reference Data'!$C$4,'Reference Data'!$F$5:$F$21,0),1)&gt;=O$18,"Actual","Forecast")</f>
        <v>Actual</v>
      </c>
      <c r="P98" s="819"/>
      <c r="Q98" s="216" t="str">
        <f>IF(INDEX('Reference Data'!$G$5:$G$18,MATCH('Reference Data'!$C$4,'Reference Data'!$F$5:$F$21,0),1)&gt;=Q$18,"Actual","Forecast")</f>
        <v>Actual</v>
      </c>
      <c r="R98" s="216" t="str">
        <f>IF(INDEX('Reference Data'!$G$5:$G$18,MATCH('Reference Data'!$C$4,'Reference Data'!$F$5:$F$21,0),1)&gt;=R$18,"Actual","Forecast")</f>
        <v>Forecast</v>
      </c>
      <c r="S98" s="819"/>
      <c r="T98" s="216" t="str">
        <f>IF(INDEX('Reference Data'!$G$5:$G$18,MATCH('Reference Data'!$C$4,'Reference Data'!$F$5:$F$21,0),1)&gt;=T$18,"Actual","Forecast")</f>
        <v>Forecast</v>
      </c>
      <c r="U98" s="216" t="str">
        <f>IF(INDEX('Reference Data'!$G$5:$G$18,MATCH('Reference Data'!$C$4,'Reference Data'!$F$5:$F$21,0),1)&gt;=U$18,"Actual","Forecast")</f>
        <v>Forecast</v>
      </c>
      <c r="V98" s="819"/>
      <c r="W98" s="819"/>
      <c r="X98" s="821"/>
      <c r="Y98" s="817"/>
    </row>
    <row r="99" spans="3:26" ht="15" customHeight="1" outlineLevel="1" thickBot="1">
      <c r="C99" s="116" t="s">
        <v>299</v>
      </c>
      <c r="D99" s="274"/>
      <c r="E99" s="274"/>
      <c r="F99" s="274"/>
      <c r="G99" s="274"/>
      <c r="H99" s="274"/>
      <c r="I99" s="274"/>
      <c r="J99" s="274"/>
      <c r="K99" s="274"/>
      <c r="L99" s="274"/>
      <c r="M99" s="274"/>
      <c r="N99" s="274"/>
      <c r="O99" s="274"/>
      <c r="P99" s="274"/>
      <c r="Q99" s="274"/>
      <c r="R99" s="274"/>
      <c r="S99" s="274"/>
      <c r="T99" s="274"/>
      <c r="U99" s="274"/>
      <c r="V99" s="274"/>
      <c r="W99" s="274"/>
      <c r="X99" s="274"/>
      <c r="Y99" s="498"/>
    </row>
    <row r="100" spans="3:26" outlineLevel="1">
      <c r="C100" s="155" t="s">
        <v>300</v>
      </c>
      <c r="D100" s="420" t="s">
        <v>301</v>
      </c>
      <c r="E100" s="356">
        <v>0</v>
      </c>
      <c r="F100" s="356">
        <v>0</v>
      </c>
      <c r="G100" s="358">
        <f t="shared" ref="G100:M102" si="29">SUM(E100:F100)</f>
        <v>0</v>
      </c>
      <c r="H100" s="358">
        <f t="shared" si="29"/>
        <v>0</v>
      </c>
      <c r="I100" s="358">
        <f t="shared" si="29"/>
        <v>0</v>
      </c>
      <c r="J100" s="358">
        <f t="shared" si="29"/>
        <v>0</v>
      </c>
      <c r="K100" s="358">
        <f t="shared" si="29"/>
        <v>0</v>
      </c>
      <c r="L100" s="358">
        <f t="shared" si="29"/>
        <v>0</v>
      </c>
      <c r="M100" s="358">
        <f t="shared" si="29"/>
        <v>0</v>
      </c>
      <c r="N100" s="356">
        <v>0</v>
      </c>
      <c r="O100" s="356">
        <v>0</v>
      </c>
      <c r="P100" s="358">
        <f>SUM(N100:O100)</f>
        <v>0</v>
      </c>
      <c r="Q100" s="356">
        <v>0</v>
      </c>
      <c r="R100" s="357">
        <v>0</v>
      </c>
      <c r="S100" s="358">
        <f t="shared" ref="S100:T102" si="30">SUM(Q100:R100)</f>
        <v>0</v>
      </c>
      <c r="T100" s="358">
        <f t="shared" si="30"/>
        <v>0</v>
      </c>
      <c r="U100" s="357">
        <v>0</v>
      </c>
      <c r="V100" s="358">
        <f>SUM(T100:U100)</f>
        <v>0</v>
      </c>
      <c r="W100" s="340">
        <v>0</v>
      </c>
      <c r="X100" s="352">
        <f>SUM(P100+S100+M100+J100+G100+V100+W100)</f>
        <v>0</v>
      </c>
      <c r="Y100" s="359" t="s">
        <v>302</v>
      </c>
    </row>
    <row r="101" spans="3:26" ht="28.5" outlineLevel="1">
      <c r="C101" s="155" t="s">
        <v>303</v>
      </c>
      <c r="D101" s="420" t="s">
        <v>304</v>
      </c>
      <c r="E101" s="356">
        <v>0</v>
      </c>
      <c r="F101" s="356">
        <v>0</v>
      </c>
      <c r="G101" s="358">
        <f t="shared" si="29"/>
        <v>0</v>
      </c>
      <c r="H101" s="358">
        <f t="shared" si="29"/>
        <v>0</v>
      </c>
      <c r="I101" s="358">
        <f t="shared" si="29"/>
        <v>0</v>
      </c>
      <c r="J101" s="358">
        <f t="shared" si="29"/>
        <v>0</v>
      </c>
      <c r="K101" s="358">
        <f t="shared" si="29"/>
        <v>0</v>
      </c>
      <c r="L101" s="358">
        <f t="shared" si="29"/>
        <v>0</v>
      </c>
      <c r="M101" s="69">
        <f t="shared" si="29"/>
        <v>0</v>
      </c>
      <c r="N101" s="356">
        <v>0</v>
      </c>
      <c r="O101" s="356">
        <v>0</v>
      </c>
      <c r="P101" s="69">
        <f>SUM(N101:O101)</f>
        <v>0</v>
      </c>
      <c r="Q101" s="356">
        <v>0</v>
      </c>
      <c r="R101" s="357">
        <v>0</v>
      </c>
      <c r="S101" s="69">
        <f t="shared" si="30"/>
        <v>0</v>
      </c>
      <c r="T101" s="69">
        <f t="shared" si="30"/>
        <v>0</v>
      </c>
      <c r="U101" s="68">
        <v>35</v>
      </c>
      <c r="V101" s="69">
        <f>SUM(T101:U101)</f>
        <v>35</v>
      </c>
      <c r="W101" s="334">
        <v>0</v>
      </c>
      <c r="X101" s="351">
        <f>SUM(P101+S101+M101+J101+G101+V101+W101)</f>
        <v>35</v>
      </c>
      <c r="Y101" s="354" t="s">
        <v>302</v>
      </c>
    </row>
    <row r="102" spans="3:26" ht="29.25" outlineLevel="1" thickBot="1">
      <c r="C102" s="360" t="s">
        <v>305</v>
      </c>
      <c r="D102" s="421" t="s">
        <v>304</v>
      </c>
      <c r="E102" s="356">
        <v>0</v>
      </c>
      <c r="F102" s="356">
        <v>0</v>
      </c>
      <c r="G102" s="358">
        <f t="shared" si="29"/>
        <v>0</v>
      </c>
      <c r="H102" s="358">
        <f t="shared" si="29"/>
        <v>0</v>
      </c>
      <c r="I102" s="358">
        <f t="shared" si="29"/>
        <v>0</v>
      </c>
      <c r="J102" s="358">
        <f t="shared" si="29"/>
        <v>0</v>
      </c>
      <c r="K102" s="358">
        <f t="shared" si="29"/>
        <v>0</v>
      </c>
      <c r="L102" s="358">
        <f t="shared" si="29"/>
        <v>0</v>
      </c>
      <c r="M102" s="147">
        <f t="shared" si="29"/>
        <v>0</v>
      </c>
      <c r="N102" s="356">
        <v>0</v>
      </c>
      <c r="O102" s="356">
        <v>0</v>
      </c>
      <c r="P102" s="147">
        <f>SUM(N102:O102)</f>
        <v>0</v>
      </c>
      <c r="Q102" s="356">
        <v>0</v>
      </c>
      <c r="R102" s="357">
        <v>0</v>
      </c>
      <c r="S102" s="147">
        <f t="shared" si="30"/>
        <v>0</v>
      </c>
      <c r="T102" s="147">
        <f t="shared" si="30"/>
        <v>0</v>
      </c>
      <c r="U102" s="113">
        <v>0</v>
      </c>
      <c r="V102" s="147">
        <f>SUM(T102:U102)</f>
        <v>0</v>
      </c>
      <c r="W102" s="348">
        <v>0</v>
      </c>
      <c r="X102" s="361">
        <f>SUM(P102+S102+M102+J102+G102+V102+W102)</f>
        <v>0</v>
      </c>
      <c r="Y102" s="362" t="s">
        <v>302</v>
      </c>
    </row>
    <row r="103" spans="3:26" ht="15" customHeight="1" outlineLevel="1" thickBot="1">
      <c r="C103" s="494" t="s">
        <v>306</v>
      </c>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3"/>
    </row>
    <row r="104" spans="3:26" outlineLevel="1">
      <c r="C104" s="356" t="s">
        <v>314</v>
      </c>
      <c r="D104" s="417" t="str">
        <f>INDEX(MasterOutputs!$C$3:$C$63,MATCH(C104,MasterOutputs!$B$3:$B$63,0))</f>
        <v>Size of capacity measured in number of people</v>
      </c>
      <c r="E104" s="364">
        <v>0</v>
      </c>
      <c r="F104" s="364">
        <v>0</v>
      </c>
      <c r="G104" s="358">
        <f>SUM(E104:F104)</f>
        <v>0</v>
      </c>
      <c r="H104" s="364">
        <v>0</v>
      </c>
      <c r="I104" s="364">
        <v>0</v>
      </c>
      <c r="J104" s="358">
        <f>SUM(H104:I104)</f>
        <v>0</v>
      </c>
      <c r="K104" s="364">
        <v>0</v>
      </c>
      <c r="L104" s="364">
        <v>0</v>
      </c>
      <c r="M104" s="358">
        <f t="shared" ref="M104:X104" si="31">SUM(K104:L104)</f>
        <v>0</v>
      </c>
      <c r="N104" s="358">
        <f t="shared" si="31"/>
        <v>0</v>
      </c>
      <c r="O104" s="358">
        <f t="shared" si="31"/>
        <v>0</v>
      </c>
      <c r="P104" s="358">
        <f t="shared" si="31"/>
        <v>0</v>
      </c>
      <c r="Q104" s="358">
        <f t="shared" si="31"/>
        <v>0</v>
      </c>
      <c r="R104" s="358">
        <f t="shared" si="31"/>
        <v>0</v>
      </c>
      <c r="S104" s="358">
        <f t="shared" si="31"/>
        <v>0</v>
      </c>
      <c r="T104" s="358">
        <f t="shared" si="31"/>
        <v>0</v>
      </c>
      <c r="U104" s="358">
        <f t="shared" si="31"/>
        <v>0</v>
      </c>
      <c r="V104" s="358">
        <f t="shared" si="31"/>
        <v>0</v>
      </c>
      <c r="W104" s="358">
        <f t="shared" si="31"/>
        <v>0</v>
      </c>
      <c r="X104" s="358">
        <f t="shared" si="31"/>
        <v>0</v>
      </c>
      <c r="Y104" s="341"/>
      <c r="Z104" s="210" t="str">
        <f>INDEX(MasterOutputs!$I$3:$I$63,MATCH('5 - Project Outputs'!C104,MasterOutputs!$B$3:$B$63,0))</f>
        <v>NotA</v>
      </c>
    </row>
    <row r="105" spans="3:26" outlineLevel="1">
      <c r="C105" s="67" t="s">
        <v>90</v>
      </c>
      <c r="D105" s="418" t="str">
        <f>INDEX(MasterOutputs!$C$3:$C$63,MATCH(C105,MasterOutputs!$B$3:$B$63,0))</f>
        <v>N/A</v>
      </c>
      <c r="E105" s="283"/>
      <c r="F105" s="283"/>
      <c r="G105" s="69">
        <f>SUM(E105:F105)</f>
        <v>0</v>
      </c>
      <c r="H105" s="283"/>
      <c r="I105" s="283"/>
      <c r="J105" s="69">
        <f>SUM(H105:I105)</f>
        <v>0</v>
      </c>
      <c r="K105" s="283"/>
      <c r="L105" s="283"/>
      <c r="M105" s="69">
        <f>SUM(K105:L105)</f>
        <v>0</v>
      </c>
      <c r="N105" s="283"/>
      <c r="O105" s="283"/>
      <c r="P105" s="69">
        <f>SUM(N105:O105)</f>
        <v>0</v>
      </c>
      <c r="Q105" s="283"/>
      <c r="R105" s="283"/>
      <c r="S105" s="69">
        <f>SUM(Q105:R105)</f>
        <v>0</v>
      </c>
      <c r="T105" s="283"/>
      <c r="U105" s="283"/>
      <c r="V105" s="69">
        <f>SUM(T105:U105)</f>
        <v>0</v>
      </c>
      <c r="W105" s="349"/>
      <c r="X105" s="351">
        <f>SUM(P105+S105+M105+J105+G105+V105+W105)</f>
        <v>0</v>
      </c>
      <c r="Y105" s="336"/>
      <c r="Z105" s="210">
        <f>INDEX(MasterOutputs!$I$3:$I$63,MATCH('5 - Project Outputs'!C105,MasterOutputs!$B$3:$B$63,0))</f>
        <v>0</v>
      </c>
    </row>
    <row r="106" spans="3:26" outlineLevel="1">
      <c r="C106" s="67" t="s">
        <v>90</v>
      </c>
      <c r="D106" s="418" t="str">
        <f>INDEX(MasterOutputs!$C$3:$C$63,MATCH(C106,MasterOutputs!$B$3:$B$63,0))</f>
        <v>N/A</v>
      </c>
      <c r="E106" s="283"/>
      <c r="F106" s="283"/>
      <c r="G106" s="69">
        <f t="shared" ref="G106:G118" si="32">SUM(E106:F106)</f>
        <v>0</v>
      </c>
      <c r="H106" s="283"/>
      <c r="I106" s="283"/>
      <c r="J106" s="69">
        <f t="shared" ref="J106:J118" si="33">SUM(H106:I106)</f>
        <v>0</v>
      </c>
      <c r="K106" s="283"/>
      <c r="L106" s="283"/>
      <c r="M106" s="69">
        <f t="shared" ref="M106:M118" si="34">SUM(K106:L106)</f>
        <v>0</v>
      </c>
      <c r="N106" s="283"/>
      <c r="O106" s="283"/>
      <c r="P106" s="69">
        <f t="shared" ref="P106:P118" si="35">SUM(N106:O106)</f>
        <v>0</v>
      </c>
      <c r="Q106" s="283"/>
      <c r="R106" s="283"/>
      <c r="S106" s="69">
        <f t="shared" ref="S106:S118" si="36">SUM(Q106:R106)</f>
        <v>0</v>
      </c>
      <c r="T106" s="283"/>
      <c r="U106" s="283"/>
      <c r="V106" s="69">
        <f t="shared" ref="V106:V118" si="37">SUM(T106:U106)</f>
        <v>0</v>
      </c>
      <c r="W106" s="349"/>
      <c r="X106" s="351">
        <f t="shared" ref="X106:X118" si="38">SUM(P106+S106+M106+J106+G106+V106+W106)</f>
        <v>0</v>
      </c>
      <c r="Y106" s="336"/>
      <c r="Z106" s="210">
        <f>INDEX(MasterOutputs!$I$3:$I$63,MATCH('5 - Project Outputs'!C106,MasterOutputs!$B$3:$B$63,0))</f>
        <v>0</v>
      </c>
    </row>
    <row r="107" spans="3:26" outlineLevel="1">
      <c r="C107" s="67" t="s">
        <v>90</v>
      </c>
      <c r="D107" s="418" t="str">
        <f>INDEX(MasterOutputs!$C$3:$C$63,MATCH(C107,MasterOutputs!$B$3:$B$63,0))</f>
        <v>N/A</v>
      </c>
      <c r="E107" s="283"/>
      <c r="F107" s="283"/>
      <c r="G107" s="69">
        <f t="shared" si="32"/>
        <v>0</v>
      </c>
      <c r="H107" s="283"/>
      <c r="I107" s="283"/>
      <c r="J107" s="69">
        <f t="shared" si="33"/>
        <v>0</v>
      </c>
      <c r="K107" s="283"/>
      <c r="L107" s="283"/>
      <c r="M107" s="69">
        <f t="shared" si="34"/>
        <v>0</v>
      </c>
      <c r="N107" s="283"/>
      <c r="O107" s="283"/>
      <c r="P107" s="69">
        <f t="shared" si="35"/>
        <v>0</v>
      </c>
      <c r="Q107" s="283"/>
      <c r="R107" s="283"/>
      <c r="S107" s="69">
        <f t="shared" si="36"/>
        <v>0</v>
      </c>
      <c r="T107" s="283"/>
      <c r="U107" s="283"/>
      <c r="V107" s="69">
        <f t="shared" si="37"/>
        <v>0</v>
      </c>
      <c r="W107" s="349"/>
      <c r="X107" s="351">
        <f t="shared" si="38"/>
        <v>0</v>
      </c>
      <c r="Y107" s="336"/>
      <c r="Z107" s="210">
        <f>INDEX(MasterOutputs!$I$3:$I$63,MATCH('5 - Project Outputs'!C107,MasterOutputs!$B$3:$B$63,0))</f>
        <v>0</v>
      </c>
    </row>
    <row r="108" spans="3:26" outlineLevel="1">
      <c r="C108" s="67" t="s">
        <v>90</v>
      </c>
      <c r="D108" s="418" t="str">
        <f>INDEX(MasterOutputs!$C$3:$C$63,MATCH(C108,MasterOutputs!$B$3:$B$63,0))</f>
        <v>N/A</v>
      </c>
      <c r="E108" s="283"/>
      <c r="F108" s="283"/>
      <c r="G108" s="69">
        <f t="shared" si="32"/>
        <v>0</v>
      </c>
      <c r="H108" s="283"/>
      <c r="I108" s="283"/>
      <c r="J108" s="69">
        <f t="shared" si="33"/>
        <v>0</v>
      </c>
      <c r="K108" s="283"/>
      <c r="L108" s="283"/>
      <c r="M108" s="69">
        <f t="shared" si="34"/>
        <v>0</v>
      </c>
      <c r="N108" s="283"/>
      <c r="O108" s="283"/>
      <c r="P108" s="69">
        <f t="shared" si="35"/>
        <v>0</v>
      </c>
      <c r="Q108" s="283"/>
      <c r="R108" s="283"/>
      <c r="S108" s="69">
        <f t="shared" si="36"/>
        <v>0</v>
      </c>
      <c r="T108" s="283"/>
      <c r="U108" s="283"/>
      <c r="V108" s="69">
        <f t="shared" si="37"/>
        <v>0</v>
      </c>
      <c r="W108" s="349"/>
      <c r="X108" s="351">
        <f t="shared" si="38"/>
        <v>0</v>
      </c>
      <c r="Y108" s="336"/>
      <c r="Z108" s="210">
        <f>INDEX(MasterOutputs!$I$3:$I$63,MATCH('5 - Project Outputs'!C108,MasterOutputs!$B$3:$B$63,0))</f>
        <v>0</v>
      </c>
    </row>
    <row r="109" spans="3:26" outlineLevel="1">
      <c r="C109" s="67" t="s">
        <v>90</v>
      </c>
      <c r="D109" s="418" t="str">
        <f>INDEX(MasterOutputs!$C$3:$C$63,MATCH(C109,MasterOutputs!$B$3:$B$63,0))</f>
        <v>N/A</v>
      </c>
      <c r="E109" s="283"/>
      <c r="F109" s="283"/>
      <c r="G109" s="69">
        <f t="shared" si="32"/>
        <v>0</v>
      </c>
      <c r="H109" s="283"/>
      <c r="I109" s="283"/>
      <c r="J109" s="69">
        <f t="shared" si="33"/>
        <v>0</v>
      </c>
      <c r="K109" s="283"/>
      <c r="L109" s="283"/>
      <c r="M109" s="69">
        <f t="shared" si="34"/>
        <v>0</v>
      </c>
      <c r="N109" s="283"/>
      <c r="O109" s="283"/>
      <c r="P109" s="69">
        <f t="shared" si="35"/>
        <v>0</v>
      </c>
      <c r="Q109" s="283"/>
      <c r="R109" s="283"/>
      <c r="S109" s="69">
        <f t="shared" si="36"/>
        <v>0</v>
      </c>
      <c r="T109" s="283"/>
      <c r="U109" s="283"/>
      <c r="V109" s="69">
        <f t="shared" si="37"/>
        <v>0</v>
      </c>
      <c r="W109" s="349"/>
      <c r="X109" s="351">
        <f t="shared" si="38"/>
        <v>0</v>
      </c>
      <c r="Y109" s="336"/>
      <c r="Z109" s="210">
        <f>INDEX(MasterOutputs!$I$3:$I$63,MATCH('5 - Project Outputs'!C109,MasterOutputs!$B$3:$B$63,0))</f>
        <v>0</v>
      </c>
    </row>
    <row r="110" spans="3:26" outlineLevel="1">
      <c r="C110" s="67" t="s">
        <v>90</v>
      </c>
      <c r="D110" s="418" t="str">
        <f>INDEX(MasterOutputs!$C$3:$C$63,MATCH(C110,MasterOutputs!$B$3:$B$63,0))</f>
        <v>N/A</v>
      </c>
      <c r="E110" s="283"/>
      <c r="F110" s="283"/>
      <c r="G110" s="69">
        <f t="shared" si="32"/>
        <v>0</v>
      </c>
      <c r="H110" s="283"/>
      <c r="I110" s="283"/>
      <c r="J110" s="69">
        <f t="shared" si="33"/>
        <v>0</v>
      </c>
      <c r="K110" s="283"/>
      <c r="L110" s="283"/>
      <c r="M110" s="69">
        <f t="shared" si="34"/>
        <v>0</v>
      </c>
      <c r="N110" s="283"/>
      <c r="O110" s="283"/>
      <c r="P110" s="69">
        <f t="shared" si="35"/>
        <v>0</v>
      </c>
      <c r="Q110" s="283"/>
      <c r="R110" s="283"/>
      <c r="S110" s="69">
        <f t="shared" si="36"/>
        <v>0</v>
      </c>
      <c r="T110" s="283"/>
      <c r="U110" s="283"/>
      <c r="V110" s="69">
        <f t="shared" si="37"/>
        <v>0</v>
      </c>
      <c r="W110" s="349"/>
      <c r="X110" s="351">
        <f t="shared" si="38"/>
        <v>0</v>
      </c>
      <c r="Y110" s="336"/>
      <c r="Z110" s="210">
        <f>INDEX(MasterOutputs!$I$3:$I$63,MATCH('5 - Project Outputs'!C110,MasterOutputs!$B$3:$B$63,0))</f>
        <v>0</v>
      </c>
    </row>
    <row r="111" spans="3:26" outlineLevel="1">
      <c r="C111" s="67" t="s">
        <v>90</v>
      </c>
      <c r="D111" s="418" t="str">
        <f>INDEX(MasterOutputs!$C$3:$C$63,MATCH(C111,MasterOutputs!$B$3:$B$63,0))</f>
        <v>N/A</v>
      </c>
      <c r="E111" s="283"/>
      <c r="F111" s="283"/>
      <c r="G111" s="69">
        <f t="shared" si="32"/>
        <v>0</v>
      </c>
      <c r="H111" s="283"/>
      <c r="I111" s="283"/>
      <c r="J111" s="69">
        <f t="shared" si="33"/>
        <v>0</v>
      </c>
      <c r="K111" s="283"/>
      <c r="L111" s="283"/>
      <c r="M111" s="69">
        <f t="shared" si="34"/>
        <v>0</v>
      </c>
      <c r="N111" s="283"/>
      <c r="O111" s="283"/>
      <c r="P111" s="69">
        <f t="shared" si="35"/>
        <v>0</v>
      </c>
      <c r="Q111" s="283"/>
      <c r="R111" s="283"/>
      <c r="S111" s="69">
        <f t="shared" si="36"/>
        <v>0</v>
      </c>
      <c r="T111" s="283"/>
      <c r="U111" s="283"/>
      <c r="V111" s="69">
        <f t="shared" si="37"/>
        <v>0</v>
      </c>
      <c r="W111" s="349"/>
      <c r="X111" s="351">
        <f t="shared" si="38"/>
        <v>0</v>
      </c>
      <c r="Y111" s="336"/>
      <c r="Z111" s="210">
        <f>INDEX(MasterOutputs!$I$3:$I$63,MATCH('5 - Project Outputs'!C111,MasterOutputs!$B$3:$B$63,0))</f>
        <v>0</v>
      </c>
    </row>
    <row r="112" spans="3:26" outlineLevel="1">
      <c r="C112" s="67" t="s">
        <v>90</v>
      </c>
      <c r="D112" s="418" t="str">
        <f>INDEX(MasterOutputs!$C$3:$C$63,MATCH(C112,MasterOutputs!$B$3:$B$63,0))</f>
        <v>N/A</v>
      </c>
      <c r="E112" s="283"/>
      <c r="F112" s="283"/>
      <c r="G112" s="69">
        <f t="shared" si="32"/>
        <v>0</v>
      </c>
      <c r="H112" s="283"/>
      <c r="I112" s="283"/>
      <c r="J112" s="69">
        <f t="shared" si="33"/>
        <v>0</v>
      </c>
      <c r="K112" s="283"/>
      <c r="L112" s="283"/>
      <c r="M112" s="69">
        <f t="shared" si="34"/>
        <v>0</v>
      </c>
      <c r="N112" s="283"/>
      <c r="O112" s="283"/>
      <c r="P112" s="69">
        <f t="shared" si="35"/>
        <v>0</v>
      </c>
      <c r="Q112" s="283"/>
      <c r="R112" s="283"/>
      <c r="S112" s="69">
        <f t="shared" si="36"/>
        <v>0</v>
      </c>
      <c r="T112" s="283"/>
      <c r="U112" s="283"/>
      <c r="V112" s="69">
        <f t="shared" si="37"/>
        <v>0</v>
      </c>
      <c r="W112" s="349"/>
      <c r="X112" s="351">
        <f t="shared" si="38"/>
        <v>0</v>
      </c>
      <c r="Y112" s="336"/>
      <c r="Z112" s="210">
        <f>INDEX(MasterOutputs!$I$3:$I$63,MATCH('5 - Project Outputs'!C112,MasterOutputs!$B$3:$B$63,0))</f>
        <v>0</v>
      </c>
    </row>
    <row r="113" spans="3:26" outlineLevel="1">
      <c r="C113" s="67" t="s">
        <v>90</v>
      </c>
      <c r="D113" s="418" t="str">
        <f>INDEX(MasterOutputs!$C$3:$C$63,MATCH(C113,MasterOutputs!$B$3:$B$63,0))</f>
        <v>N/A</v>
      </c>
      <c r="E113" s="283"/>
      <c r="F113" s="283"/>
      <c r="G113" s="69">
        <f t="shared" si="32"/>
        <v>0</v>
      </c>
      <c r="H113" s="283"/>
      <c r="I113" s="283"/>
      <c r="J113" s="69">
        <f t="shared" si="33"/>
        <v>0</v>
      </c>
      <c r="K113" s="283"/>
      <c r="L113" s="283"/>
      <c r="M113" s="69">
        <f t="shared" si="34"/>
        <v>0</v>
      </c>
      <c r="N113" s="283"/>
      <c r="O113" s="283"/>
      <c r="P113" s="69">
        <f t="shared" si="35"/>
        <v>0</v>
      </c>
      <c r="Q113" s="283"/>
      <c r="R113" s="283"/>
      <c r="S113" s="69">
        <f t="shared" si="36"/>
        <v>0</v>
      </c>
      <c r="T113" s="283"/>
      <c r="U113" s="283"/>
      <c r="V113" s="69">
        <f t="shared" si="37"/>
        <v>0</v>
      </c>
      <c r="W113" s="349"/>
      <c r="X113" s="351">
        <f t="shared" si="38"/>
        <v>0</v>
      </c>
      <c r="Y113" s="336"/>
      <c r="Z113" s="210">
        <f>INDEX(MasterOutputs!$I$3:$I$63,MATCH('5 - Project Outputs'!C113,MasterOutputs!$B$3:$B$63,0))</f>
        <v>0</v>
      </c>
    </row>
    <row r="114" spans="3:26" outlineLevel="1">
      <c r="C114" s="67" t="s">
        <v>90</v>
      </c>
      <c r="D114" s="418" t="str">
        <f>INDEX(MasterOutputs!$C$3:$C$63,MATCH(C114,MasterOutputs!$B$3:$B$63,0))</f>
        <v>N/A</v>
      </c>
      <c r="E114" s="283"/>
      <c r="F114" s="283"/>
      <c r="G114" s="69">
        <f t="shared" si="32"/>
        <v>0</v>
      </c>
      <c r="H114" s="283"/>
      <c r="I114" s="283"/>
      <c r="J114" s="69">
        <f t="shared" si="33"/>
        <v>0</v>
      </c>
      <c r="K114" s="283"/>
      <c r="L114" s="283"/>
      <c r="M114" s="69">
        <f t="shared" si="34"/>
        <v>0</v>
      </c>
      <c r="N114" s="283"/>
      <c r="O114" s="283"/>
      <c r="P114" s="69">
        <f t="shared" si="35"/>
        <v>0</v>
      </c>
      <c r="Q114" s="283"/>
      <c r="R114" s="283"/>
      <c r="S114" s="69">
        <f t="shared" si="36"/>
        <v>0</v>
      </c>
      <c r="T114" s="283"/>
      <c r="U114" s="283"/>
      <c r="V114" s="69">
        <f t="shared" si="37"/>
        <v>0</v>
      </c>
      <c r="W114" s="349"/>
      <c r="X114" s="351">
        <f t="shared" si="38"/>
        <v>0</v>
      </c>
      <c r="Y114" s="336"/>
      <c r="Z114" s="210">
        <f>INDEX(MasterOutputs!$I$3:$I$63,MATCH('5 - Project Outputs'!C114,MasterOutputs!$B$3:$B$63,0))</f>
        <v>0</v>
      </c>
    </row>
    <row r="115" spans="3:26" outlineLevel="1">
      <c r="C115" s="67" t="s">
        <v>90</v>
      </c>
      <c r="D115" s="418" t="str">
        <f>INDEX(MasterOutputs!$C$3:$C$63,MATCH(C115,MasterOutputs!$B$3:$B$63,0))</f>
        <v>N/A</v>
      </c>
      <c r="E115" s="283"/>
      <c r="F115" s="283"/>
      <c r="G115" s="69">
        <f t="shared" si="32"/>
        <v>0</v>
      </c>
      <c r="H115" s="283"/>
      <c r="I115" s="283"/>
      <c r="J115" s="69">
        <f t="shared" si="33"/>
        <v>0</v>
      </c>
      <c r="K115" s="283"/>
      <c r="L115" s="283"/>
      <c r="M115" s="69">
        <f t="shared" si="34"/>
        <v>0</v>
      </c>
      <c r="N115" s="283"/>
      <c r="O115" s="283"/>
      <c r="P115" s="69">
        <f t="shared" si="35"/>
        <v>0</v>
      </c>
      <c r="Q115" s="283"/>
      <c r="R115" s="283"/>
      <c r="S115" s="69">
        <f t="shared" si="36"/>
        <v>0</v>
      </c>
      <c r="T115" s="283"/>
      <c r="U115" s="283"/>
      <c r="V115" s="69">
        <f t="shared" si="37"/>
        <v>0</v>
      </c>
      <c r="W115" s="349"/>
      <c r="X115" s="351">
        <f t="shared" si="38"/>
        <v>0</v>
      </c>
      <c r="Y115" s="336"/>
      <c r="Z115" s="210">
        <f>INDEX(MasterOutputs!$I$3:$I$63,MATCH('5 - Project Outputs'!C115,MasterOutputs!$B$3:$B$63,0))</f>
        <v>0</v>
      </c>
    </row>
    <row r="116" spans="3:26" outlineLevel="1">
      <c r="C116" s="67" t="s">
        <v>90</v>
      </c>
      <c r="D116" s="418" t="str">
        <f>INDEX(MasterOutputs!$C$3:$C$63,MATCH(C116,MasterOutputs!$B$3:$B$63,0))</f>
        <v>N/A</v>
      </c>
      <c r="E116" s="283"/>
      <c r="F116" s="283"/>
      <c r="G116" s="69">
        <f t="shared" si="32"/>
        <v>0</v>
      </c>
      <c r="H116" s="283"/>
      <c r="I116" s="283"/>
      <c r="J116" s="69">
        <f t="shared" si="33"/>
        <v>0</v>
      </c>
      <c r="K116" s="283"/>
      <c r="L116" s="283"/>
      <c r="M116" s="69">
        <f t="shared" si="34"/>
        <v>0</v>
      </c>
      <c r="N116" s="283"/>
      <c r="O116" s="283"/>
      <c r="P116" s="69">
        <f t="shared" si="35"/>
        <v>0</v>
      </c>
      <c r="Q116" s="283"/>
      <c r="R116" s="283"/>
      <c r="S116" s="69">
        <f t="shared" si="36"/>
        <v>0</v>
      </c>
      <c r="T116" s="283"/>
      <c r="U116" s="283"/>
      <c r="V116" s="69">
        <f t="shared" si="37"/>
        <v>0</v>
      </c>
      <c r="W116" s="349"/>
      <c r="X116" s="351">
        <f t="shared" si="38"/>
        <v>0</v>
      </c>
      <c r="Y116" s="336"/>
      <c r="Z116" s="210">
        <f>INDEX(MasterOutputs!$I$3:$I$63,MATCH('5 - Project Outputs'!C116,MasterOutputs!$B$3:$B$63,0))</f>
        <v>0</v>
      </c>
    </row>
    <row r="117" spans="3:26" outlineLevel="1">
      <c r="C117" s="67" t="s">
        <v>90</v>
      </c>
      <c r="D117" s="418" t="str">
        <f>INDEX(MasterOutputs!$C$3:$C$63,MATCH(C117,MasterOutputs!$B$3:$B$63,0))</f>
        <v>N/A</v>
      </c>
      <c r="E117" s="283"/>
      <c r="F117" s="283"/>
      <c r="G117" s="69">
        <f t="shared" si="32"/>
        <v>0</v>
      </c>
      <c r="H117" s="283"/>
      <c r="I117" s="283"/>
      <c r="J117" s="69">
        <f t="shared" si="33"/>
        <v>0</v>
      </c>
      <c r="K117" s="283"/>
      <c r="L117" s="283"/>
      <c r="M117" s="69">
        <f t="shared" si="34"/>
        <v>0</v>
      </c>
      <c r="N117" s="283"/>
      <c r="O117" s="283"/>
      <c r="P117" s="69">
        <f t="shared" si="35"/>
        <v>0</v>
      </c>
      <c r="Q117" s="283"/>
      <c r="R117" s="283"/>
      <c r="S117" s="69">
        <f t="shared" si="36"/>
        <v>0</v>
      </c>
      <c r="T117" s="283"/>
      <c r="U117" s="283"/>
      <c r="V117" s="69">
        <f t="shared" si="37"/>
        <v>0</v>
      </c>
      <c r="W117" s="349"/>
      <c r="X117" s="351">
        <f t="shared" si="38"/>
        <v>0</v>
      </c>
      <c r="Y117" s="336"/>
      <c r="Z117" s="210">
        <f>INDEX(MasterOutputs!$I$3:$I$63,MATCH('5 - Project Outputs'!C117,MasterOutputs!$B$3:$B$63,0))</f>
        <v>0</v>
      </c>
    </row>
    <row r="118" spans="3:26" ht="15.6" customHeight="1" outlineLevel="1" thickBot="1">
      <c r="C118" s="112" t="s">
        <v>90</v>
      </c>
      <c r="D118" s="419" t="str">
        <f>INDEX(MasterOutputs!$C$3:$C$63,MATCH(C118,MasterOutputs!$B$3:$B$63,0))</f>
        <v>N/A</v>
      </c>
      <c r="E118" s="366"/>
      <c r="F118" s="366"/>
      <c r="G118" s="147">
        <f t="shared" si="32"/>
        <v>0</v>
      </c>
      <c r="H118" s="366"/>
      <c r="I118" s="366"/>
      <c r="J118" s="147">
        <f t="shared" si="33"/>
        <v>0</v>
      </c>
      <c r="K118" s="366"/>
      <c r="L118" s="366"/>
      <c r="M118" s="147">
        <f t="shared" si="34"/>
        <v>0</v>
      </c>
      <c r="N118" s="366"/>
      <c r="O118" s="366"/>
      <c r="P118" s="147">
        <f t="shared" si="35"/>
        <v>0</v>
      </c>
      <c r="Q118" s="366"/>
      <c r="R118" s="366"/>
      <c r="S118" s="147">
        <f t="shared" si="36"/>
        <v>0</v>
      </c>
      <c r="T118" s="366"/>
      <c r="U118" s="366"/>
      <c r="V118" s="147">
        <f t="shared" si="37"/>
        <v>0</v>
      </c>
      <c r="W118" s="367"/>
      <c r="X118" s="368">
        <f t="shared" si="38"/>
        <v>0</v>
      </c>
      <c r="Y118" s="369"/>
      <c r="Z118" s="210">
        <f>INDEX(MasterOutputs!$I$3:$I$63,MATCH('5 - Project Outputs'!C118,MasterOutputs!$B$3:$B$63,0))</f>
        <v>0</v>
      </c>
    </row>
    <row r="119" spans="3:26" ht="16.5" customHeight="1" outlineLevel="1" thickBot="1">
      <c r="C119" s="495" t="s">
        <v>311</v>
      </c>
      <c r="D119" s="496"/>
      <c r="E119" s="496"/>
      <c r="F119" s="496"/>
      <c r="G119" s="496"/>
      <c r="H119" s="496"/>
      <c r="I119" s="496"/>
      <c r="J119" s="496"/>
      <c r="K119" s="496"/>
      <c r="L119" s="496"/>
      <c r="M119" s="496"/>
      <c r="N119" s="496"/>
      <c r="O119" s="496"/>
      <c r="P119" s="496"/>
      <c r="Q119" s="496"/>
      <c r="R119" s="496"/>
      <c r="S119" s="496"/>
      <c r="T119" s="496"/>
      <c r="U119" s="496"/>
      <c r="V119" s="496"/>
      <c r="W119" s="496"/>
      <c r="X119" s="496"/>
      <c r="Y119" s="497"/>
    </row>
    <row r="120" spans="3:26" outlineLevel="1">
      <c r="C120" s="370"/>
      <c r="D120" s="363"/>
      <c r="E120" s="364">
        <v>0</v>
      </c>
      <c r="F120" s="364">
        <v>0</v>
      </c>
      <c r="G120" s="358">
        <f t="shared" ref="G120:G125" si="39">SUM(E120:F120)</f>
        <v>0</v>
      </c>
      <c r="H120" s="358">
        <f t="shared" ref="H120:L122" si="40">SUM(F120:G120)</f>
        <v>0</v>
      </c>
      <c r="I120" s="358">
        <f t="shared" si="40"/>
        <v>0</v>
      </c>
      <c r="J120" s="358">
        <f t="shared" si="40"/>
        <v>0</v>
      </c>
      <c r="K120" s="358">
        <f t="shared" si="40"/>
        <v>0</v>
      </c>
      <c r="L120" s="358">
        <f t="shared" si="40"/>
        <v>0</v>
      </c>
      <c r="M120" s="358">
        <f t="shared" ref="M120:M125" si="41">SUM(K120:L120)</f>
        <v>0</v>
      </c>
      <c r="N120" s="364">
        <v>0</v>
      </c>
      <c r="O120" s="364">
        <v>0</v>
      </c>
      <c r="P120" s="358">
        <f t="shared" ref="P120:P125" si="42">SUM(N120:O120)</f>
        <v>0</v>
      </c>
      <c r="Q120" s="358">
        <f t="shared" ref="Q120:R122" si="43">SUM(O120:P120)</f>
        <v>0</v>
      </c>
      <c r="R120" s="358">
        <f t="shared" si="43"/>
        <v>0</v>
      </c>
      <c r="S120" s="358">
        <f t="shared" ref="S120:S125" si="44">SUM(Q120:R120)</f>
        <v>0</v>
      </c>
      <c r="T120" s="364">
        <v>0</v>
      </c>
      <c r="U120" s="364">
        <v>0</v>
      </c>
      <c r="V120" s="358">
        <f t="shared" ref="V120:V125" si="45">SUM(T120:U120)</f>
        <v>0</v>
      </c>
      <c r="W120" s="365">
        <v>0</v>
      </c>
      <c r="X120" s="352">
        <f>SUM(P120+S120+M120+J120+G120+V120+W120)</f>
        <v>0</v>
      </c>
      <c r="Y120" s="359" t="s">
        <v>302</v>
      </c>
    </row>
    <row r="121" spans="3:26" outlineLevel="1">
      <c r="C121" s="73" t="s">
        <v>316</v>
      </c>
      <c r="D121" s="287" t="s">
        <v>304</v>
      </c>
      <c r="E121" s="364">
        <v>0</v>
      </c>
      <c r="F121" s="364">
        <v>0</v>
      </c>
      <c r="G121" s="69">
        <f t="shared" si="39"/>
        <v>0</v>
      </c>
      <c r="H121" s="69">
        <f t="shared" si="40"/>
        <v>0</v>
      </c>
      <c r="I121" s="69">
        <f t="shared" si="40"/>
        <v>0</v>
      </c>
      <c r="J121" s="69">
        <f t="shared" si="40"/>
        <v>0</v>
      </c>
      <c r="K121" s="69">
        <f t="shared" si="40"/>
        <v>0</v>
      </c>
      <c r="L121" s="69">
        <f t="shared" si="40"/>
        <v>0</v>
      </c>
      <c r="M121" s="69">
        <f>SUM(K121:L121)</f>
        <v>0</v>
      </c>
      <c r="N121" s="283">
        <v>0</v>
      </c>
      <c r="O121" s="283">
        <v>0</v>
      </c>
      <c r="P121" s="69">
        <f t="shared" si="42"/>
        <v>0</v>
      </c>
      <c r="Q121" s="69">
        <f t="shared" si="43"/>
        <v>0</v>
      </c>
      <c r="R121" s="69">
        <f t="shared" si="43"/>
        <v>0</v>
      </c>
      <c r="S121" s="69">
        <f t="shared" si="44"/>
        <v>0</v>
      </c>
      <c r="T121" s="283">
        <v>40</v>
      </c>
      <c r="U121" s="283">
        <v>0</v>
      </c>
      <c r="V121" s="69">
        <f t="shared" si="45"/>
        <v>40</v>
      </c>
      <c r="W121" s="349">
        <v>0</v>
      </c>
      <c r="X121" s="351">
        <f>SUM(P121+S121+M121+J121+G121+V121+W121)</f>
        <v>40</v>
      </c>
      <c r="Y121" s="354" t="s">
        <v>302</v>
      </c>
    </row>
    <row r="122" spans="3:26" outlineLevel="1">
      <c r="C122" s="73" t="s">
        <v>317</v>
      </c>
      <c r="D122" s="287" t="s">
        <v>318</v>
      </c>
      <c r="E122" s="364">
        <v>0</v>
      </c>
      <c r="F122" s="364">
        <v>0</v>
      </c>
      <c r="G122" s="69">
        <f t="shared" si="39"/>
        <v>0</v>
      </c>
      <c r="H122" s="69">
        <f t="shared" si="40"/>
        <v>0</v>
      </c>
      <c r="I122" s="69">
        <f t="shared" si="40"/>
        <v>0</v>
      </c>
      <c r="J122" s="69">
        <f t="shared" si="40"/>
        <v>0</v>
      </c>
      <c r="K122" s="69">
        <f t="shared" si="40"/>
        <v>0</v>
      </c>
      <c r="L122" s="69">
        <f t="shared" si="40"/>
        <v>0</v>
      </c>
      <c r="M122" s="69">
        <f t="shared" si="41"/>
        <v>0</v>
      </c>
      <c r="N122" s="283">
        <v>0</v>
      </c>
      <c r="O122" s="283">
        <v>0</v>
      </c>
      <c r="P122" s="69">
        <f t="shared" si="42"/>
        <v>0</v>
      </c>
      <c r="Q122" s="69">
        <f t="shared" si="43"/>
        <v>0</v>
      </c>
      <c r="R122" s="69">
        <f t="shared" si="43"/>
        <v>0</v>
      </c>
      <c r="S122" s="69">
        <f t="shared" si="44"/>
        <v>0</v>
      </c>
      <c r="T122" s="283">
        <v>0</v>
      </c>
      <c r="U122" s="560">
        <v>2000</v>
      </c>
      <c r="V122" s="69">
        <f t="shared" si="45"/>
        <v>2000</v>
      </c>
      <c r="W122" s="349">
        <v>0</v>
      </c>
      <c r="X122" s="351">
        <f t="shared" ref="X122:X129" si="46">SUM(P122+S122+M122+J122+G122+V122+W122)</f>
        <v>2000</v>
      </c>
      <c r="Y122" s="354" t="s">
        <v>302</v>
      </c>
    </row>
    <row r="123" spans="3:26" outlineLevel="1">
      <c r="C123" s="73"/>
      <c r="D123" s="287"/>
      <c r="E123" s="283"/>
      <c r="F123" s="283"/>
      <c r="G123" s="69">
        <f t="shared" si="39"/>
        <v>0</v>
      </c>
      <c r="H123" s="283"/>
      <c r="I123" s="283"/>
      <c r="J123" s="69">
        <f t="shared" ref="J123:J129" si="47">SUM(H123:I123)</f>
        <v>0</v>
      </c>
      <c r="K123" s="283"/>
      <c r="L123" s="283"/>
      <c r="M123" s="69">
        <f t="shared" si="41"/>
        <v>0</v>
      </c>
      <c r="N123" s="283"/>
      <c r="O123" s="283"/>
      <c r="P123" s="69">
        <f t="shared" si="42"/>
        <v>0</v>
      </c>
      <c r="Q123" s="283"/>
      <c r="R123" s="283"/>
      <c r="S123" s="69">
        <f t="shared" si="44"/>
        <v>0</v>
      </c>
      <c r="T123" s="283"/>
      <c r="U123" s="283"/>
      <c r="V123" s="69">
        <f t="shared" si="45"/>
        <v>0</v>
      </c>
      <c r="W123" s="349"/>
      <c r="X123" s="351">
        <f t="shared" si="46"/>
        <v>0</v>
      </c>
      <c r="Y123" s="354" t="s">
        <v>302</v>
      </c>
    </row>
    <row r="124" spans="3:26" outlineLevel="1">
      <c r="C124" s="73"/>
      <c r="D124" s="287"/>
      <c r="E124" s="283"/>
      <c r="F124" s="283"/>
      <c r="G124" s="69">
        <f t="shared" si="39"/>
        <v>0</v>
      </c>
      <c r="H124" s="283"/>
      <c r="I124" s="283"/>
      <c r="J124" s="69">
        <f t="shared" si="47"/>
        <v>0</v>
      </c>
      <c r="K124" s="283"/>
      <c r="L124" s="283"/>
      <c r="M124" s="69">
        <f t="shared" si="41"/>
        <v>0</v>
      </c>
      <c r="N124" s="283"/>
      <c r="O124" s="283"/>
      <c r="P124" s="69">
        <f t="shared" si="42"/>
        <v>0</v>
      </c>
      <c r="Q124" s="283"/>
      <c r="R124" s="283"/>
      <c r="S124" s="69">
        <f t="shared" si="44"/>
        <v>0</v>
      </c>
      <c r="T124" s="283"/>
      <c r="U124" s="283"/>
      <c r="V124" s="69">
        <f t="shared" si="45"/>
        <v>0</v>
      </c>
      <c r="W124" s="349"/>
      <c r="X124" s="351">
        <f t="shared" si="46"/>
        <v>0</v>
      </c>
      <c r="Y124" s="354" t="s">
        <v>302</v>
      </c>
    </row>
    <row r="125" spans="3:26" outlineLevel="1">
      <c r="C125" s="73"/>
      <c r="D125" s="287"/>
      <c r="E125" s="283"/>
      <c r="F125" s="283"/>
      <c r="G125" s="69">
        <f t="shared" si="39"/>
        <v>0</v>
      </c>
      <c r="H125" s="283"/>
      <c r="I125" s="283"/>
      <c r="J125" s="69">
        <f t="shared" si="47"/>
        <v>0</v>
      </c>
      <c r="K125" s="283"/>
      <c r="L125" s="283"/>
      <c r="M125" s="69">
        <f t="shared" si="41"/>
        <v>0</v>
      </c>
      <c r="N125" s="283"/>
      <c r="O125" s="283"/>
      <c r="P125" s="69">
        <f t="shared" si="42"/>
        <v>0</v>
      </c>
      <c r="Q125" s="283"/>
      <c r="R125" s="283"/>
      <c r="S125" s="69">
        <f t="shared" si="44"/>
        <v>0</v>
      </c>
      <c r="T125" s="283"/>
      <c r="U125" s="283"/>
      <c r="V125" s="69">
        <f t="shared" si="45"/>
        <v>0</v>
      </c>
      <c r="W125" s="349"/>
      <c r="X125" s="351">
        <f t="shared" si="46"/>
        <v>0</v>
      </c>
      <c r="Y125" s="354" t="s">
        <v>302</v>
      </c>
    </row>
    <row r="126" spans="3:26" outlineLevel="1">
      <c r="C126" s="73"/>
      <c r="D126" s="287"/>
      <c r="E126" s="283"/>
      <c r="F126" s="283"/>
      <c r="G126" s="69">
        <f>SUM(E126:F126)</f>
        <v>0</v>
      </c>
      <c r="H126" s="283"/>
      <c r="I126" s="283"/>
      <c r="J126" s="69">
        <f t="shared" si="47"/>
        <v>0</v>
      </c>
      <c r="K126" s="283"/>
      <c r="L126" s="283"/>
      <c r="M126" s="69">
        <f>SUM(K126:L126)</f>
        <v>0</v>
      </c>
      <c r="N126" s="283"/>
      <c r="O126" s="283"/>
      <c r="P126" s="69">
        <f>SUM(N126:O126)</f>
        <v>0</v>
      </c>
      <c r="Q126" s="283"/>
      <c r="R126" s="283"/>
      <c r="S126" s="69">
        <f>SUM(Q126:R126)</f>
        <v>0</v>
      </c>
      <c r="T126" s="283"/>
      <c r="U126" s="283"/>
      <c r="V126" s="69">
        <f>SUM(T126:U126)</f>
        <v>0</v>
      </c>
      <c r="W126" s="349"/>
      <c r="X126" s="351">
        <f t="shared" si="46"/>
        <v>0</v>
      </c>
      <c r="Y126" s="354" t="s">
        <v>302</v>
      </c>
    </row>
    <row r="127" spans="3:26" outlineLevel="1">
      <c r="C127" s="73"/>
      <c r="D127" s="287"/>
      <c r="E127" s="283"/>
      <c r="F127" s="283"/>
      <c r="G127" s="69">
        <f>SUM(E127:F127)</f>
        <v>0</v>
      </c>
      <c r="H127" s="283"/>
      <c r="I127" s="283"/>
      <c r="J127" s="69">
        <f t="shared" si="47"/>
        <v>0</v>
      </c>
      <c r="K127" s="283"/>
      <c r="L127" s="283"/>
      <c r="M127" s="69">
        <f>SUM(K127:L127)</f>
        <v>0</v>
      </c>
      <c r="N127" s="283"/>
      <c r="O127" s="283"/>
      <c r="P127" s="69">
        <f>SUM(N127:O127)</f>
        <v>0</v>
      </c>
      <c r="Q127" s="283"/>
      <c r="R127" s="283"/>
      <c r="S127" s="69">
        <f>SUM(Q127:R127)</f>
        <v>0</v>
      </c>
      <c r="T127" s="283"/>
      <c r="U127" s="283"/>
      <c r="V127" s="69">
        <f>SUM(T127:U127)</f>
        <v>0</v>
      </c>
      <c r="W127" s="349"/>
      <c r="X127" s="351">
        <f t="shared" si="46"/>
        <v>0</v>
      </c>
      <c r="Y127" s="354" t="s">
        <v>302</v>
      </c>
    </row>
    <row r="128" spans="3:26" outlineLevel="1">
      <c r="C128" s="73"/>
      <c r="D128" s="287"/>
      <c r="E128" s="283"/>
      <c r="F128" s="283"/>
      <c r="G128" s="69">
        <f>SUM(E128:F128)</f>
        <v>0</v>
      </c>
      <c r="H128" s="283"/>
      <c r="I128" s="283"/>
      <c r="J128" s="69">
        <f t="shared" si="47"/>
        <v>0</v>
      </c>
      <c r="K128" s="283"/>
      <c r="L128" s="283"/>
      <c r="M128" s="69">
        <f>SUM(K128:L128)</f>
        <v>0</v>
      </c>
      <c r="N128" s="283"/>
      <c r="O128" s="283"/>
      <c r="P128" s="69">
        <f>SUM(N128:O128)</f>
        <v>0</v>
      </c>
      <c r="Q128" s="283"/>
      <c r="R128" s="283"/>
      <c r="S128" s="69">
        <f>SUM(Q128:R128)</f>
        <v>0</v>
      </c>
      <c r="T128" s="283"/>
      <c r="U128" s="283"/>
      <c r="V128" s="69">
        <f>SUM(T128:U128)</f>
        <v>0</v>
      </c>
      <c r="W128" s="349"/>
      <c r="X128" s="351">
        <f t="shared" si="46"/>
        <v>0</v>
      </c>
      <c r="Y128" s="354" t="s">
        <v>302</v>
      </c>
    </row>
    <row r="129" spans="1:26" ht="15.75" outlineLevel="1" thickBot="1">
      <c r="C129" s="74"/>
      <c r="D129" s="288"/>
      <c r="E129" s="284"/>
      <c r="F129" s="284"/>
      <c r="G129" s="71">
        <f>SUM(E129:F129)</f>
        <v>0</v>
      </c>
      <c r="H129" s="284"/>
      <c r="I129" s="284"/>
      <c r="J129" s="71">
        <f t="shared" si="47"/>
        <v>0</v>
      </c>
      <c r="K129" s="284"/>
      <c r="L129" s="284"/>
      <c r="M129" s="71">
        <f>SUM(K129:L129)</f>
        <v>0</v>
      </c>
      <c r="N129" s="284"/>
      <c r="O129" s="284"/>
      <c r="P129" s="71">
        <f>SUM(N129:O129)</f>
        <v>0</v>
      </c>
      <c r="Q129" s="284"/>
      <c r="R129" s="284"/>
      <c r="S129" s="71">
        <f>SUM(Q129:R129)</f>
        <v>0</v>
      </c>
      <c r="T129" s="284"/>
      <c r="U129" s="284"/>
      <c r="V129" s="71">
        <f>SUM(T129:U129)</f>
        <v>0</v>
      </c>
      <c r="W129" s="350"/>
      <c r="X129" s="353">
        <f t="shared" si="46"/>
        <v>0</v>
      </c>
      <c r="Y129" s="355" t="s">
        <v>302</v>
      </c>
    </row>
    <row r="130" spans="1:26" ht="15.75" thickBot="1">
      <c r="C130" s="286"/>
      <c r="D130" s="285"/>
      <c r="E130" s="3"/>
      <c r="F130" s="3"/>
      <c r="G130" s="3"/>
      <c r="H130" s="3"/>
      <c r="I130" s="3"/>
      <c r="J130" s="3"/>
      <c r="K130" s="3"/>
      <c r="L130" s="3"/>
      <c r="M130" s="3"/>
      <c r="N130" s="3"/>
      <c r="O130" s="3"/>
      <c r="P130" s="3"/>
      <c r="Q130" s="3"/>
      <c r="R130" s="3"/>
      <c r="S130" s="3"/>
      <c r="T130" s="3"/>
      <c r="U130" s="3"/>
      <c r="V130" s="3"/>
      <c r="W130" s="3"/>
      <c r="X130" s="3"/>
    </row>
    <row r="131" spans="1:26" ht="102.75" thickBot="1">
      <c r="A131" s="590" t="s">
        <v>260</v>
      </c>
      <c r="B131" s="60"/>
      <c r="C131" s="839" t="str">
        <f>IF(OR('2 - Project Admin'!E30="", '2 - Project Admin'!E30="n/a"),"Project 4: Not Applicable", CONCATENATE("Project 4: ", '2 - Project Admin'!E30))</f>
        <v xml:space="preserve">Project 4: Heritage and Riverside Project </v>
      </c>
      <c r="D131" s="840"/>
      <c r="E131" s="840"/>
      <c r="F131" s="840"/>
      <c r="G131" s="840"/>
      <c r="H131" s="840"/>
      <c r="I131" s="840"/>
      <c r="J131" s="840"/>
      <c r="K131" s="840"/>
      <c r="L131" s="840"/>
      <c r="M131" s="840"/>
      <c r="N131" s="840"/>
      <c r="O131" s="840"/>
      <c r="P131" s="840"/>
      <c r="Q131" s="840"/>
      <c r="R131" s="840"/>
      <c r="S131" s="840"/>
      <c r="T131" s="840"/>
      <c r="U131" s="840"/>
      <c r="V131" s="840"/>
      <c r="W131" s="840"/>
      <c r="X131" s="840"/>
      <c r="Y131" s="841"/>
    </row>
    <row r="132" spans="1:26" ht="15.75" thickBot="1">
      <c r="C132" s="148"/>
      <c r="D132" s="149"/>
      <c r="E132" s="150"/>
      <c r="F132" s="150"/>
      <c r="G132" s="150"/>
      <c r="H132" s="150"/>
      <c r="I132" s="150"/>
      <c r="J132" s="150"/>
      <c r="K132" s="150"/>
    </row>
    <row r="133" spans="1:26" ht="15.75" customHeight="1" outlineLevel="1">
      <c r="C133" s="806" t="s">
        <v>289</v>
      </c>
      <c r="D133" s="806" t="s">
        <v>290</v>
      </c>
      <c r="E133" s="809" t="s">
        <v>291</v>
      </c>
      <c r="F133" s="810"/>
      <c r="G133" s="811"/>
      <c r="H133" s="809" t="s">
        <v>292</v>
      </c>
      <c r="I133" s="810"/>
      <c r="J133" s="811"/>
      <c r="K133" s="809" t="s">
        <v>293</v>
      </c>
      <c r="L133" s="810"/>
      <c r="M133" s="811"/>
      <c r="N133" s="809" t="s">
        <v>294</v>
      </c>
      <c r="O133" s="810"/>
      <c r="P133" s="811"/>
      <c r="Q133" s="809" t="s">
        <v>295</v>
      </c>
      <c r="R133" s="810"/>
      <c r="S133" s="811"/>
      <c r="T133" s="809" t="s">
        <v>296</v>
      </c>
      <c r="U133" s="810"/>
      <c r="V133" s="811"/>
      <c r="W133" s="665" t="s">
        <v>297</v>
      </c>
      <c r="X133" s="820" t="s">
        <v>236</v>
      </c>
      <c r="Y133" s="815" t="s">
        <v>298</v>
      </c>
    </row>
    <row r="134" spans="1:26" ht="15.75" customHeight="1" outlineLevel="1" thickBot="1">
      <c r="C134" s="807"/>
      <c r="D134" s="807"/>
      <c r="E134" s="812"/>
      <c r="F134" s="813"/>
      <c r="G134" s="814"/>
      <c r="H134" s="812"/>
      <c r="I134" s="813"/>
      <c r="J134" s="814"/>
      <c r="K134" s="812"/>
      <c r="L134" s="813"/>
      <c r="M134" s="814"/>
      <c r="N134" s="812"/>
      <c r="O134" s="813"/>
      <c r="P134" s="814"/>
      <c r="Q134" s="812"/>
      <c r="R134" s="813"/>
      <c r="S134" s="814"/>
      <c r="T134" s="812"/>
      <c r="U134" s="813"/>
      <c r="V134" s="814"/>
      <c r="W134" s="666"/>
      <c r="X134" s="821"/>
      <c r="Y134" s="816"/>
    </row>
    <row r="135" spans="1:26" ht="15" customHeight="1" outlineLevel="1" thickBot="1">
      <c r="C135" s="807"/>
      <c r="D135" s="807"/>
      <c r="E135" s="588" t="s">
        <v>237</v>
      </c>
      <c r="F135" s="205" t="s">
        <v>238</v>
      </c>
      <c r="G135" s="665" t="s">
        <v>281</v>
      </c>
      <c r="H135" s="588" t="s">
        <v>237</v>
      </c>
      <c r="I135" s="205" t="s">
        <v>238</v>
      </c>
      <c r="J135" s="665" t="s">
        <v>281</v>
      </c>
      <c r="K135" s="588" t="s">
        <v>237</v>
      </c>
      <c r="L135" s="205" t="s">
        <v>238</v>
      </c>
      <c r="M135" s="665" t="s">
        <v>281</v>
      </c>
      <c r="N135" s="588" t="s">
        <v>237</v>
      </c>
      <c r="O135" s="205" t="s">
        <v>238</v>
      </c>
      <c r="P135" s="818" t="s">
        <v>281</v>
      </c>
      <c r="Q135" s="588" t="s">
        <v>237</v>
      </c>
      <c r="R135" s="205" t="s">
        <v>238</v>
      </c>
      <c r="S135" s="818" t="s">
        <v>281</v>
      </c>
      <c r="T135" s="588" t="s">
        <v>237</v>
      </c>
      <c r="U135" s="205" t="s">
        <v>238</v>
      </c>
      <c r="V135" s="818" t="s">
        <v>281</v>
      </c>
      <c r="W135" s="818" t="s">
        <v>281</v>
      </c>
      <c r="X135" s="821"/>
      <c r="Y135" s="816"/>
    </row>
    <row r="136" spans="1:26" ht="15" customHeight="1" outlineLevel="1" thickBot="1">
      <c r="C136" s="808"/>
      <c r="D136" s="807"/>
      <c r="E136" s="206" t="s">
        <v>240</v>
      </c>
      <c r="F136" s="206" t="s">
        <v>240</v>
      </c>
      <c r="G136" s="704"/>
      <c r="H136" s="206" t="s">
        <v>240</v>
      </c>
      <c r="I136" s="216" t="str">
        <f>IF(INDEX('Reference Data'!$G$5:$G$18,MATCH('Reference Data'!$C$4,'Reference Data'!$F$5:$F$21,0),1)&gt;=I$18,"Actual","Forecast")</f>
        <v>Actual</v>
      </c>
      <c r="J136" s="704"/>
      <c r="K136" s="216" t="str">
        <f>IF(INDEX('Reference Data'!$G$5:$G$18,MATCH('Reference Data'!$C$4,'Reference Data'!$F$5:$F$21,0),1)&gt;=K$18,"Actual","Forecast")</f>
        <v>Actual</v>
      </c>
      <c r="L136" s="216" t="str">
        <f>IF(INDEX('Reference Data'!$G$5:$G$18,MATCH('Reference Data'!$C$4,'Reference Data'!$F$5:$F$21,0),1)&gt;=L$18,"Actual","Forecast")</f>
        <v>Actual</v>
      </c>
      <c r="M136" s="704"/>
      <c r="N136" s="216" t="str">
        <f>IF(INDEX('Reference Data'!$G$5:$G$18,MATCH('Reference Data'!$C$4,'Reference Data'!$F$5:$F$21,0),1)&gt;=N$18,"Actual","Forecast")</f>
        <v>Actual</v>
      </c>
      <c r="O136" s="216" t="str">
        <f>IF(INDEX('Reference Data'!$G$5:$G$18,MATCH('Reference Data'!$C$4,'Reference Data'!$F$5:$F$21,0),1)&gt;=O$18,"Actual","Forecast")</f>
        <v>Actual</v>
      </c>
      <c r="P136" s="819"/>
      <c r="Q136" s="216" t="str">
        <f>IF(INDEX('Reference Data'!$G$5:$G$18,MATCH('Reference Data'!$C$4,'Reference Data'!$F$5:$F$21,0),1)&gt;=Q$18,"Actual","Forecast")</f>
        <v>Actual</v>
      </c>
      <c r="R136" s="216" t="str">
        <f>IF(INDEX('Reference Data'!$G$5:$G$18,MATCH('Reference Data'!$C$4,'Reference Data'!$F$5:$F$21,0),1)&gt;=R$18,"Actual","Forecast")</f>
        <v>Forecast</v>
      </c>
      <c r="S136" s="819"/>
      <c r="T136" s="216" t="str">
        <f>IF(INDEX('Reference Data'!$G$5:$G$18,MATCH('Reference Data'!$C$4,'Reference Data'!$F$5:$F$21,0),1)&gt;=T$18,"Actual","Forecast")</f>
        <v>Forecast</v>
      </c>
      <c r="U136" s="216" t="str">
        <f>IF(INDEX('Reference Data'!$G$5:$G$18,MATCH('Reference Data'!$C$4,'Reference Data'!$F$5:$F$21,0),1)&gt;=U$18,"Actual","Forecast")</f>
        <v>Forecast</v>
      </c>
      <c r="V136" s="819"/>
      <c r="W136" s="819"/>
      <c r="X136" s="821"/>
      <c r="Y136" s="817"/>
    </row>
    <row r="137" spans="1:26" ht="15" customHeight="1" outlineLevel="1" thickBot="1">
      <c r="C137" s="116" t="s">
        <v>299</v>
      </c>
      <c r="D137" s="274"/>
      <c r="E137" s="274"/>
      <c r="F137" s="274"/>
      <c r="G137" s="274"/>
      <c r="H137" s="274"/>
      <c r="I137" s="274"/>
      <c r="J137" s="274"/>
      <c r="K137" s="274"/>
      <c r="L137" s="274"/>
      <c r="M137" s="274"/>
      <c r="N137" s="274"/>
      <c r="O137" s="274"/>
      <c r="P137" s="274"/>
      <c r="Q137" s="274"/>
      <c r="R137" s="274"/>
      <c r="S137" s="274"/>
      <c r="T137" s="274"/>
      <c r="U137" s="274"/>
      <c r="V137" s="274"/>
      <c r="W137" s="274"/>
      <c r="X137" s="274"/>
      <c r="Y137" s="498"/>
    </row>
    <row r="138" spans="1:26" outlineLevel="1">
      <c r="C138" s="155" t="s">
        <v>300</v>
      </c>
      <c r="D138" s="420" t="s">
        <v>301</v>
      </c>
      <c r="E138" s="356">
        <v>0</v>
      </c>
      <c r="F138" s="357">
        <v>0</v>
      </c>
      <c r="G138" s="357">
        <v>0</v>
      </c>
      <c r="H138" s="357">
        <v>0</v>
      </c>
      <c r="I138" s="357">
        <v>0</v>
      </c>
      <c r="J138" s="357">
        <v>0</v>
      </c>
      <c r="K138" s="357">
        <v>0</v>
      </c>
      <c r="L138" s="357">
        <v>0</v>
      </c>
      <c r="M138" s="358">
        <f>SUM(K138:L138)</f>
        <v>0</v>
      </c>
      <c r="N138" s="356">
        <v>0</v>
      </c>
      <c r="O138" s="357">
        <v>0</v>
      </c>
      <c r="P138" s="358">
        <f>SUM(N138:O138)</f>
        <v>0</v>
      </c>
      <c r="Q138" s="356">
        <v>0</v>
      </c>
      <c r="R138" s="356">
        <v>0</v>
      </c>
      <c r="S138" s="358">
        <f>SUM(Q138:R138)</f>
        <v>0</v>
      </c>
      <c r="T138" s="358">
        <f>SUM(R138:S138)</f>
        <v>0</v>
      </c>
      <c r="U138" s="358">
        <f>SUM(S138:T138)</f>
        <v>0</v>
      </c>
      <c r="V138" s="358">
        <f>SUM(T138:U138)</f>
        <v>0</v>
      </c>
      <c r="W138" s="358">
        <f>SUM(U138:V138)</f>
        <v>0</v>
      </c>
      <c r="X138" s="352">
        <f>SUM(P138+S138+M138+J138+G138+V138+W138)</f>
        <v>0</v>
      </c>
      <c r="Y138" s="359" t="s">
        <v>302</v>
      </c>
    </row>
    <row r="139" spans="1:26" ht="28.5" outlineLevel="1">
      <c r="C139" s="155" t="s">
        <v>303</v>
      </c>
      <c r="D139" s="420" t="s">
        <v>304</v>
      </c>
      <c r="E139" s="67">
        <v>0</v>
      </c>
      <c r="F139" s="68">
        <v>0</v>
      </c>
      <c r="G139" s="68">
        <v>0</v>
      </c>
      <c r="H139" s="68">
        <v>0</v>
      </c>
      <c r="I139" s="68">
        <v>0</v>
      </c>
      <c r="J139" s="68">
        <v>0</v>
      </c>
      <c r="K139" s="68">
        <v>0</v>
      </c>
      <c r="L139" s="68">
        <v>0</v>
      </c>
      <c r="M139" s="68">
        <v>0</v>
      </c>
      <c r="N139" s="68">
        <v>0</v>
      </c>
      <c r="O139" s="68">
        <v>0</v>
      </c>
      <c r="P139" s="68">
        <v>0</v>
      </c>
      <c r="Q139" s="68">
        <v>0</v>
      </c>
      <c r="R139" s="68">
        <v>0</v>
      </c>
      <c r="S139" s="68">
        <v>0</v>
      </c>
      <c r="T139" s="68">
        <v>0</v>
      </c>
      <c r="U139" s="68">
        <v>0</v>
      </c>
      <c r="V139" s="68">
        <v>0</v>
      </c>
      <c r="W139" s="68">
        <v>0</v>
      </c>
      <c r="X139" s="351">
        <f>SUM(P139+S139+M139+J139+G139+V139+W139)</f>
        <v>0</v>
      </c>
      <c r="Y139" s="354" t="s">
        <v>302</v>
      </c>
    </row>
    <row r="140" spans="1:26" ht="29.25" outlineLevel="1" thickBot="1">
      <c r="C140" s="360" t="s">
        <v>305</v>
      </c>
      <c r="D140" s="421" t="s">
        <v>304</v>
      </c>
      <c r="E140" s="112">
        <v>0</v>
      </c>
      <c r="F140" s="113">
        <v>0</v>
      </c>
      <c r="G140" s="147">
        <f>SUM(E140:F140)</f>
        <v>0</v>
      </c>
      <c r="H140" s="112">
        <v>0</v>
      </c>
      <c r="I140" s="112">
        <v>0</v>
      </c>
      <c r="J140" s="112">
        <v>0</v>
      </c>
      <c r="K140" s="112">
        <v>0</v>
      </c>
      <c r="L140" s="112">
        <v>0</v>
      </c>
      <c r="M140" s="112">
        <v>0</v>
      </c>
      <c r="N140" s="112">
        <v>0</v>
      </c>
      <c r="O140" s="112">
        <v>0</v>
      </c>
      <c r="P140" s="112">
        <v>0</v>
      </c>
      <c r="Q140" s="112">
        <v>0</v>
      </c>
      <c r="R140" s="112">
        <v>0</v>
      </c>
      <c r="S140" s="112">
        <v>0</v>
      </c>
      <c r="T140" s="112">
        <v>0</v>
      </c>
      <c r="U140" s="112">
        <v>0</v>
      </c>
      <c r="V140" s="112">
        <v>0</v>
      </c>
      <c r="W140" s="348">
        <v>0</v>
      </c>
      <c r="X140" s="361">
        <f>SUM(P140+S140+M140+J140+G140+V140+W140)</f>
        <v>0</v>
      </c>
      <c r="Y140" s="362" t="s">
        <v>302</v>
      </c>
    </row>
    <row r="141" spans="1:26" ht="15" customHeight="1" outlineLevel="1" thickBot="1">
      <c r="C141" s="494" t="s">
        <v>306</v>
      </c>
      <c r="D141" s="492"/>
      <c r="E141" s="492"/>
      <c r="F141" s="492"/>
      <c r="G141" s="492"/>
      <c r="H141" s="492"/>
      <c r="I141" s="492"/>
      <c r="J141" s="492"/>
      <c r="K141" s="492"/>
      <c r="L141" s="492"/>
      <c r="M141" s="492"/>
      <c r="N141" s="492"/>
      <c r="O141" s="492"/>
      <c r="P141" s="492"/>
      <c r="Q141" s="492"/>
      <c r="R141" s="492"/>
      <c r="S141" s="492"/>
      <c r="T141" s="492"/>
      <c r="U141" s="492"/>
      <c r="V141" s="492"/>
      <c r="W141" s="492"/>
      <c r="X141" s="492"/>
      <c r="Y141" s="493"/>
    </row>
    <row r="142" spans="1:26" outlineLevel="1">
      <c r="C142" s="356" t="s">
        <v>310</v>
      </c>
      <c r="D142" s="417" t="str">
        <f>INDEX(MasterOutputs!$C$3:$C$63,MATCH(C142,MasterOutputs!$B$3:$B$63,0))</f>
        <v>Km of cycle way</v>
      </c>
      <c r="E142" s="364">
        <v>0</v>
      </c>
      <c r="F142" s="364">
        <v>0</v>
      </c>
      <c r="G142" s="358">
        <f t="shared" ref="G142:M142" si="48">SUM(E142:F142)</f>
        <v>0</v>
      </c>
      <c r="H142" s="358">
        <f t="shared" si="48"/>
        <v>0</v>
      </c>
      <c r="I142" s="358">
        <f t="shared" si="48"/>
        <v>0</v>
      </c>
      <c r="J142" s="358">
        <f t="shared" si="48"/>
        <v>0</v>
      </c>
      <c r="K142" s="358">
        <f t="shared" si="48"/>
        <v>0</v>
      </c>
      <c r="L142" s="358">
        <f t="shared" si="48"/>
        <v>0</v>
      </c>
      <c r="M142" s="358">
        <f t="shared" si="48"/>
        <v>0</v>
      </c>
      <c r="N142" s="358">
        <f t="shared" ref="N142:O145" si="49">SUM(L142:M142)</f>
        <v>0</v>
      </c>
      <c r="O142" s="358">
        <f t="shared" si="49"/>
        <v>0</v>
      </c>
      <c r="P142" s="358">
        <f t="shared" ref="P142:Q145" si="50">SUM(N142:O142)</f>
        <v>0</v>
      </c>
      <c r="Q142" s="358">
        <f t="shared" si="50"/>
        <v>0</v>
      </c>
      <c r="R142" s="364">
        <v>3800</v>
      </c>
      <c r="S142" s="358">
        <f>SUM(Q142:R142)</f>
        <v>3800</v>
      </c>
      <c r="T142" s="364">
        <v>0</v>
      </c>
      <c r="U142" s="364">
        <v>0</v>
      </c>
      <c r="V142" s="358">
        <f>SUM(T142:U142)</f>
        <v>0</v>
      </c>
      <c r="W142" s="358">
        <f>SUM(U142:V142)</f>
        <v>0</v>
      </c>
      <c r="X142" s="352">
        <f>SUM(P142+S142+M142+J142+G142+V142+W142)</f>
        <v>3800</v>
      </c>
      <c r="Y142" s="341"/>
      <c r="Z142" s="210" t="str">
        <f>INDEX(MasterOutputs!$I$3:$I$63,MATCH('5 - Project Outputs'!C142,MasterOutputs!$B$3:$B$63,0))</f>
        <v>NotA</v>
      </c>
    </row>
    <row r="143" spans="1:26" outlineLevel="1">
      <c r="C143" s="67" t="s">
        <v>319</v>
      </c>
      <c r="D143" s="418" t="str">
        <f>INDEX(MasterOutputs!$C$3:$C$63,MATCH(C143,MasterOutputs!$B$3:$B$63,0))</f>
        <v>Km of cycle way</v>
      </c>
      <c r="E143" s="283">
        <v>0</v>
      </c>
      <c r="F143" s="283">
        <v>0</v>
      </c>
      <c r="G143" s="358">
        <f>SUM(E143:F143)</f>
        <v>0</v>
      </c>
      <c r="H143" s="358">
        <f>SUM(F143:G143)</f>
        <v>0</v>
      </c>
      <c r="I143" s="358">
        <f>SUM(G143:H143)</f>
        <v>0</v>
      </c>
      <c r="J143" s="69">
        <f>SUM(H143:I143)</f>
        <v>0</v>
      </c>
      <c r="K143" s="358">
        <f t="shared" ref="K143:L145" si="51">SUM(I143:J143)</f>
        <v>0</v>
      </c>
      <c r="L143" s="358">
        <f t="shared" si="51"/>
        <v>0</v>
      </c>
      <c r="M143" s="69">
        <f>SUM(K143:L143)</f>
        <v>0</v>
      </c>
      <c r="N143" s="358">
        <f t="shared" si="49"/>
        <v>0</v>
      </c>
      <c r="O143" s="358">
        <f t="shared" si="49"/>
        <v>0</v>
      </c>
      <c r="P143" s="358">
        <f t="shared" si="50"/>
        <v>0</v>
      </c>
      <c r="Q143" s="358">
        <f t="shared" si="50"/>
        <v>0</v>
      </c>
      <c r="R143" s="364">
        <v>0</v>
      </c>
      <c r="S143" s="69">
        <f>SUM(Q143:R143)</f>
        <v>0</v>
      </c>
      <c r="T143" s="364">
        <v>0</v>
      </c>
      <c r="U143" s="364">
        <v>0</v>
      </c>
      <c r="V143" s="69">
        <f>SUM(T143:U143)</f>
        <v>0</v>
      </c>
      <c r="W143" s="69">
        <f>SUM(U143:V143)</f>
        <v>0</v>
      </c>
      <c r="X143" s="351">
        <f>SUM(P143+S143+M143+J143+G143+V143+W143)</f>
        <v>0</v>
      </c>
      <c r="Y143" s="336"/>
      <c r="Z143" s="210" t="str">
        <f>INDEX(MasterOutputs!$I$3:$I$63,MATCH('5 - Project Outputs'!C143,MasterOutputs!$B$3:$B$63,0))</f>
        <v>NotA</v>
      </c>
    </row>
    <row r="144" spans="1:26" outlineLevel="1">
      <c r="C144" s="67" t="s">
        <v>320</v>
      </c>
      <c r="D144" s="418" t="str">
        <f>INDEX(MasterOutputs!$C$3:$C$63,MATCH(C144,MasterOutputs!$B$3:$B$63,0))</f>
        <v>Number of parking spaces</v>
      </c>
      <c r="E144" s="283">
        <v>0</v>
      </c>
      <c r="F144" s="283">
        <v>0</v>
      </c>
      <c r="G144" s="358">
        <f t="shared" ref="G144:I145" si="52">SUM(E144:F144)</f>
        <v>0</v>
      </c>
      <c r="H144" s="358">
        <f t="shared" si="52"/>
        <v>0</v>
      </c>
      <c r="I144" s="358">
        <f t="shared" si="52"/>
        <v>0</v>
      </c>
      <c r="J144" s="69">
        <f t="shared" ref="J144:J156" si="53">SUM(H144:I144)</f>
        <v>0</v>
      </c>
      <c r="K144" s="358">
        <f t="shared" si="51"/>
        <v>0</v>
      </c>
      <c r="L144" s="358">
        <f t="shared" si="51"/>
        <v>0</v>
      </c>
      <c r="M144" s="69">
        <f t="shared" ref="M144:M156" si="54">SUM(K144:L144)</f>
        <v>0</v>
      </c>
      <c r="N144" s="358">
        <f t="shared" si="49"/>
        <v>0</v>
      </c>
      <c r="O144" s="358">
        <f t="shared" si="49"/>
        <v>0</v>
      </c>
      <c r="P144" s="358">
        <f t="shared" si="50"/>
        <v>0</v>
      </c>
      <c r="Q144" s="358">
        <f t="shared" si="50"/>
        <v>0</v>
      </c>
      <c r="R144" s="364">
        <v>0</v>
      </c>
      <c r="S144" s="69">
        <f t="shared" ref="S144:S156" si="55">SUM(Q144:R144)</f>
        <v>0</v>
      </c>
      <c r="T144" s="364">
        <v>0</v>
      </c>
      <c r="U144" s="364">
        <v>0</v>
      </c>
      <c r="V144" s="69">
        <f t="shared" ref="V144:W156" si="56">SUM(T144:U144)</f>
        <v>0</v>
      </c>
      <c r="W144" s="69">
        <f t="shared" si="56"/>
        <v>0</v>
      </c>
      <c r="X144" s="351">
        <f t="shared" ref="X144:X156" si="57">SUM(P144+S144+M144+J144+G144+V144+W144)</f>
        <v>0</v>
      </c>
      <c r="Y144" s="336"/>
      <c r="Z144" s="210" t="str">
        <f>INDEX(MasterOutputs!$I$3:$I$63,MATCH('5 - Project Outputs'!C144,MasterOutputs!$B$3:$B$63,0))</f>
        <v>Parking</v>
      </c>
    </row>
    <row r="145" spans="3:26" outlineLevel="1">
      <c r="C145" s="556" t="s">
        <v>90</v>
      </c>
      <c r="D145" s="418" t="str">
        <f>INDEX(MasterOutputs!$C$3:$C$63,MATCH(C145,MasterOutputs!$B$3:$B$63,0))</f>
        <v>N/A</v>
      </c>
      <c r="E145" s="283">
        <v>0</v>
      </c>
      <c r="F145" s="283">
        <v>0</v>
      </c>
      <c r="G145" s="358">
        <f t="shared" si="52"/>
        <v>0</v>
      </c>
      <c r="H145" s="358">
        <f t="shared" si="52"/>
        <v>0</v>
      </c>
      <c r="I145" s="358">
        <f t="shared" si="52"/>
        <v>0</v>
      </c>
      <c r="J145" s="69">
        <f t="shared" si="53"/>
        <v>0</v>
      </c>
      <c r="K145" s="358">
        <f t="shared" si="51"/>
        <v>0</v>
      </c>
      <c r="L145" s="358">
        <f t="shared" si="51"/>
        <v>0</v>
      </c>
      <c r="M145" s="69">
        <f t="shared" si="54"/>
        <v>0</v>
      </c>
      <c r="N145" s="358">
        <f t="shared" si="49"/>
        <v>0</v>
      </c>
      <c r="O145" s="358">
        <f t="shared" si="49"/>
        <v>0</v>
      </c>
      <c r="P145" s="358">
        <f t="shared" si="50"/>
        <v>0</v>
      </c>
      <c r="Q145" s="358">
        <f t="shared" si="50"/>
        <v>0</v>
      </c>
      <c r="R145" s="364">
        <v>0</v>
      </c>
      <c r="S145" s="69">
        <f t="shared" si="55"/>
        <v>0</v>
      </c>
      <c r="T145" s="364">
        <v>0</v>
      </c>
      <c r="U145" s="364">
        <v>0</v>
      </c>
      <c r="V145" s="69">
        <f t="shared" si="56"/>
        <v>0</v>
      </c>
      <c r="W145" s="69">
        <f t="shared" si="56"/>
        <v>0</v>
      </c>
      <c r="X145" s="351">
        <f t="shared" si="57"/>
        <v>0</v>
      </c>
      <c r="Y145" s="336"/>
      <c r="Z145" s="210">
        <f>INDEX(MasterOutputs!$I$3:$I$63,MATCH('5 - Project Outputs'!C145,MasterOutputs!$B$3:$B$63,0))</f>
        <v>0</v>
      </c>
    </row>
    <row r="146" spans="3:26" outlineLevel="1">
      <c r="C146" s="67" t="s">
        <v>90</v>
      </c>
      <c r="D146" s="418" t="str">
        <f>INDEX(MasterOutputs!$C$3:$C$63,MATCH(C146,MasterOutputs!$B$3:$B$63,0))</f>
        <v>N/A</v>
      </c>
      <c r="E146" s="283"/>
      <c r="F146" s="283"/>
      <c r="G146" s="69">
        <f t="shared" ref="G146:G156" si="58">SUM(E146:F146)</f>
        <v>0</v>
      </c>
      <c r="H146" s="283"/>
      <c r="I146" s="283"/>
      <c r="J146" s="69">
        <f t="shared" si="53"/>
        <v>0</v>
      </c>
      <c r="K146" s="283"/>
      <c r="L146" s="283"/>
      <c r="M146" s="69">
        <f t="shared" si="54"/>
        <v>0</v>
      </c>
      <c r="N146" s="283"/>
      <c r="O146" s="283"/>
      <c r="P146" s="69">
        <f t="shared" ref="P146:P156" si="59">SUM(N146:O146)</f>
        <v>0</v>
      </c>
      <c r="Q146" s="283"/>
      <c r="R146" s="283"/>
      <c r="S146" s="69">
        <f t="shared" si="55"/>
        <v>0</v>
      </c>
      <c r="T146" s="283"/>
      <c r="U146" s="283"/>
      <c r="V146" s="69">
        <f t="shared" si="56"/>
        <v>0</v>
      </c>
      <c r="W146" s="349"/>
      <c r="X146" s="351">
        <f t="shared" si="57"/>
        <v>0</v>
      </c>
      <c r="Y146" s="336"/>
      <c r="Z146" s="210">
        <f>INDEX(MasterOutputs!$I$3:$I$63,MATCH('5 - Project Outputs'!C146,MasterOutputs!$B$3:$B$63,0))</f>
        <v>0</v>
      </c>
    </row>
    <row r="147" spans="3:26" outlineLevel="1">
      <c r="C147" s="67" t="s">
        <v>90</v>
      </c>
      <c r="D147" s="418" t="str">
        <f>INDEX(MasterOutputs!$C$3:$C$63,MATCH(C147,MasterOutputs!$B$3:$B$63,0))</f>
        <v>N/A</v>
      </c>
      <c r="E147" s="283"/>
      <c r="F147" s="283"/>
      <c r="G147" s="69">
        <f t="shared" si="58"/>
        <v>0</v>
      </c>
      <c r="H147" s="283"/>
      <c r="I147" s="283"/>
      <c r="J147" s="69">
        <f t="shared" si="53"/>
        <v>0</v>
      </c>
      <c r="K147" s="283"/>
      <c r="L147" s="283"/>
      <c r="M147" s="69">
        <f t="shared" si="54"/>
        <v>0</v>
      </c>
      <c r="N147" s="283"/>
      <c r="O147" s="283"/>
      <c r="P147" s="69">
        <f t="shared" si="59"/>
        <v>0</v>
      </c>
      <c r="Q147" s="283"/>
      <c r="R147" s="283"/>
      <c r="S147" s="69">
        <f t="shared" si="55"/>
        <v>0</v>
      </c>
      <c r="T147" s="283"/>
      <c r="U147" s="283"/>
      <c r="V147" s="69">
        <f t="shared" si="56"/>
        <v>0</v>
      </c>
      <c r="W147" s="349"/>
      <c r="X147" s="351">
        <f t="shared" si="57"/>
        <v>0</v>
      </c>
      <c r="Y147" s="336"/>
      <c r="Z147" s="210">
        <f>INDEX(MasterOutputs!$I$3:$I$63,MATCH('5 - Project Outputs'!C147,MasterOutputs!$B$3:$B$63,0))</f>
        <v>0</v>
      </c>
    </row>
    <row r="148" spans="3:26" outlineLevel="1">
      <c r="C148" s="67" t="s">
        <v>90</v>
      </c>
      <c r="D148" s="418" t="str">
        <f>INDEX(MasterOutputs!$C$3:$C$63,MATCH(C148,MasterOutputs!$B$3:$B$63,0))</f>
        <v>N/A</v>
      </c>
      <c r="E148" s="283"/>
      <c r="F148" s="283"/>
      <c r="G148" s="69">
        <f t="shared" si="58"/>
        <v>0</v>
      </c>
      <c r="H148" s="283"/>
      <c r="I148" s="283"/>
      <c r="J148" s="69">
        <f t="shared" si="53"/>
        <v>0</v>
      </c>
      <c r="K148" s="283"/>
      <c r="L148" s="283"/>
      <c r="M148" s="69">
        <f t="shared" si="54"/>
        <v>0</v>
      </c>
      <c r="N148" s="283"/>
      <c r="O148" s="283"/>
      <c r="P148" s="69">
        <f t="shared" si="59"/>
        <v>0</v>
      </c>
      <c r="Q148" s="283"/>
      <c r="R148" s="283"/>
      <c r="S148" s="69">
        <f t="shared" si="55"/>
        <v>0</v>
      </c>
      <c r="T148" s="283"/>
      <c r="U148" s="283"/>
      <c r="V148" s="69">
        <f t="shared" si="56"/>
        <v>0</v>
      </c>
      <c r="W148" s="349"/>
      <c r="X148" s="351">
        <f t="shared" si="57"/>
        <v>0</v>
      </c>
      <c r="Y148" s="336"/>
      <c r="Z148" s="210">
        <f>INDEX(MasterOutputs!$I$3:$I$63,MATCH('5 - Project Outputs'!C148,MasterOutputs!$B$3:$B$63,0))</f>
        <v>0</v>
      </c>
    </row>
    <row r="149" spans="3:26" outlineLevel="1">
      <c r="C149" s="67" t="s">
        <v>90</v>
      </c>
      <c r="D149" s="418" t="str">
        <f>INDEX(MasterOutputs!$C$3:$C$63,MATCH(C149,MasterOutputs!$B$3:$B$63,0))</f>
        <v>N/A</v>
      </c>
      <c r="E149" s="283"/>
      <c r="F149" s="283"/>
      <c r="G149" s="69">
        <f t="shared" si="58"/>
        <v>0</v>
      </c>
      <c r="H149" s="283"/>
      <c r="I149" s="283"/>
      <c r="J149" s="69">
        <f t="shared" si="53"/>
        <v>0</v>
      </c>
      <c r="K149" s="283"/>
      <c r="L149" s="283"/>
      <c r="M149" s="69">
        <f t="shared" si="54"/>
        <v>0</v>
      </c>
      <c r="N149" s="283"/>
      <c r="O149" s="283"/>
      <c r="P149" s="69">
        <f t="shared" si="59"/>
        <v>0</v>
      </c>
      <c r="Q149" s="283"/>
      <c r="R149" s="283"/>
      <c r="S149" s="69">
        <f t="shared" si="55"/>
        <v>0</v>
      </c>
      <c r="T149" s="283"/>
      <c r="U149" s="283"/>
      <c r="V149" s="69">
        <f t="shared" si="56"/>
        <v>0</v>
      </c>
      <c r="W149" s="349"/>
      <c r="X149" s="351">
        <f t="shared" si="57"/>
        <v>0</v>
      </c>
      <c r="Y149" s="336"/>
      <c r="Z149" s="210">
        <f>INDEX(MasterOutputs!$I$3:$I$63,MATCH('5 - Project Outputs'!C149,MasterOutputs!$B$3:$B$63,0))</f>
        <v>0</v>
      </c>
    </row>
    <row r="150" spans="3:26" outlineLevel="1">
      <c r="C150" s="67" t="s">
        <v>90</v>
      </c>
      <c r="D150" s="418" t="str">
        <f>INDEX(MasterOutputs!$C$3:$C$63,MATCH(C150,MasterOutputs!$B$3:$B$63,0))</f>
        <v>N/A</v>
      </c>
      <c r="E150" s="283"/>
      <c r="F150" s="283"/>
      <c r="G150" s="69">
        <f t="shared" si="58"/>
        <v>0</v>
      </c>
      <c r="H150" s="283"/>
      <c r="I150" s="283"/>
      <c r="J150" s="69">
        <f t="shared" si="53"/>
        <v>0</v>
      </c>
      <c r="K150" s="283"/>
      <c r="L150" s="283"/>
      <c r="M150" s="69">
        <f t="shared" si="54"/>
        <v>0</v>
      </c>
      <c r="N150" s="283"/>
      <c r="O150" s="283"/>
      <c r="P150" s="69">
        <f t="shared" si="59"/>
        <v>0</v>
      </c>
      <c r="Q150" s="283"/>
      <c r="R150" s="283"/>
      <c r="S150" s="69">
        <f t="shared" si="55"/>
        <v>0</v>
      </c>
      <c r="T150" s="283"/>
      <c r="U150" s="283"/>
      <c r="V150" s="69">
        <f t="shared" si="56"/>
        <v>0</v>
      </c>
      <c r="W150" s="349"/>
      <c r="X150" s="351">
        <f t="shared" si="57"/>
        <v>0</v>
      </c>
      <c r="Y150" s="336"/>
      <c r="Z150" s="210">
        <f>INDEX(MasterOutputs!$I$3:$I$63,MATCH('5 - Project Outputs'!C150,MasterOutputs!$B$3:$B$63,0))</f>
        <v>0</v>
      </c>
    </row>
    <row r="151" spans="3:26" outlineLevel="1">
      <c r="C151" s="67" t="s">
        <v>90</v>
      </c>
      <c r="D151" s="418" t="str">
        <f>INDEX(MasterOutputs!$C$3:$C$63,MATCH(C151,MasterOutputs!$B$3:$B$63,0))</f>
        <v>N/A</v>
      </c>
      <c r="E151" s="283"/>
      <c r="F151" s="283"/>
      <c r="G151" s="69">
        <f t="shared" si="58"/>
        <v>0</v>
      </c>
      <c r="H151" s="283"/>
      <c r="I151" s="283"/>
      <c r="J151" s="69">
        <f t="shared" si="53"/>
        <v>0</v>
      </c>
      <c r="K151" s="283"/>
      <c r="L151" s="283"/>
      <c r="M151" s="69">
        <f t="shared" si="54"/>
        <v>0</v>
      </c>
      <c r="N151" s="283"/>
      <c r="O151" s="283"/>
      <c r="P151" s="69">
        <f t="shared" si="59"/>
        <v>0</v>
      </c>
      <c r="Q151" s="283"/>
      <c r="R151" s="283"/>
      <c r="S151" s="69">
        <f t="shared" si="55"/>
        <v>0</v>
      </c>
      <c r="T151" s="283"/>
      <c r="U151" s="283"/>
      <c r="V151" s="69">
        <f t="shared" si="56"/>
        <v>0</v>
      </c>
      <c r="W151" s="349"/>
      <c r="X151" s="351">
        <f t="shared" si="57"/>
        <v>0</v>
      </c>
      <c r="Y151" s="336"/>
      <c r="Z151" s="210">
        <f>INDEX(MasterOutputs!$I$3:$I$63,MATCH('5 - Project Outputs'!C151,MasterOutputs!$B$3:$B$63,0))</f>
        <v>0</v>
      </c>
    </row>
    <row r="152" spans="3:26" outlineLevel="1">
      <c r="C152" s="67" t="s">
        <v>90</v>
      </c>
      <c r="D152" s="418" t="str">
        <f>INDEX(MasterOutputs!$C$3:$C$63,MATCH(C152,MasterOutputs!$B$3:$B$63,0))</f>
        <v>N/A</v>
      </c>
      <c r="E152" s="283"/>
      <c r="F152" s="283"/>
      <c r="G152" s="69">
        <f t="shared" si="58"/>
        <v>0</v>
      </c>
      <c r="H152" s="283"/>
      <c r="I152" s="283"/>
      <c r="J152" s="69">
        <f t="shared" si="53"/>
        <v>0</v>
      </c>
      <c r="K152" s="283"/>
      <c r="L152" s="283"/>
      <c r="M152" s="69">
        <f t="shared" si="54"/>
        <v>0</v>
      </c>
      <c r="N152" s="283"/>
      <c r="O152" s="283"/>
      <c r="P152" s="69">
        <f t="shared" si="59"/>
        <v>0</v>
      </c>
      <c r="Q152" s="283"/>
      <c r="R152" s="283"/>
      <c r="S152" s="69">
        <f t="shared" si="55"/>
        <v>0</v>
      </c>
      <c r="T152" s="283"/>
      <c r="U152" s="283"/>
      <c r="V152" s="69">
        <f t="shared" si="56"/>
        <v>0</v>
      </c>
      <c r="W152" s="349"/>
      <c r="X152" s="351">
        <f t="shared" si="57"/>
        <v>0</v>
      </c>
      <c r="Y152" s="336"/>
      <c r="Z152" s="210">
        <f>INDEX(MasterOutputs!$I$3:$I$63,MATCH('5 - Project Outputs'!C152,MasterOutputs!$B$3:$B$63,0))</f>
        <v>0</v>
      </c>
    </row>
    <row r="153" spans="3:26" outlineLevel="1">
      <c r="C153" s="67" t="s">
        <v>90</v>
      </c>
      <c r="D153" s="418" t="str">
        <f>INDEX(MasterOutputs!$C$3:$C$63,MATCH(C153,MasterOutputs!$B$3:$B$63,0))</f>
        <v>N/A</v>
      </c>
      <c r="E153" s="283"/>
      <c r="F153" s="283"/>
      <c r="G153" s="69">
        <f t="shared" si="58"/>
        <v>0</v>
      </c>
      <c r="H153" s="283"/>
      <c r="I153" s="283"/>
      <c r="J153" s="69">
        <f t="shared" si="53"/>
        <v>0</v>
      </c>
      <c r="K153" s="283"/>
      <c r="L153" s="283"/>
      <c r="M153" s="69">
        <f t="shared" si="54"/>
        <v>0</v>
      </c>
      <c r="N153" s="283"/>
      <c r="O153" s="283"/>
      <c r="P153" s="69">
        <f t="shared" si="59"/>
        <v>0</v>
      </c>
      <c r="Q153" s="283"/>
      <c r="R153" s="283"/>
      <c r="S153" s="69">
        <f t="shared" si="55"/>
        <v>0</v>
      </c>
      <c r="T153" s="283"/>
      <c r="U153" s="283"/>
      <c r="V153" s="69">
        <f t="shared" si="56"/>
        <v>0</v>
      </c>
      <c r="W153" s="349"/>
      <c r="X153" s="351">
        <f t="shared" si="57"/>
        <v>0</v>
      </c>
      <c r="Y153" s="336"/>
      <c r="Z153" s="210">
        <f>INDEX(MasterOutputs!$I$3:$I$63,MATCH('5 - Project Outputs'!C153,MasterOutputs!$B$3:$B$63,0))</f>
        <v>0</v>
      </c>
    </row>
    <row r="154" spans="3:26" outlineLevel="1">
      <c r="C154" s="67" t="s">
        <v>90</v>
      </c>
      <c r="D154" s="418" t="str">
        <f>INDEX(MasterOutputs!$C$3:$C$63,MATCH(C154,MasterOutputs!$B$3:$B$63,0))</f>
        <v>N/A</v>
      </c>
      <c r="E154" s="283"/>
      <c r="F154" s="283"/>
      <c r="G154" s="69">
        <f t="shared" si="58"/>
        <v>0</v>
      </c>
      <c r="H154" s="283"/>
      <c r="I154" s="283"/>
      <c r="J154" s="69">
        <f t="shared" si="53"/>
        <v>0</v>
      </c>
      <c r="K154" s="283"/>
      <c r="L154" s="283"/>
      <c r="M154" s="69">
        <f t="shared" si="54"/>
        <v>0</v>
      </c>
      <c r="N154" s="283"/>
      <c r="O154" s="283"/>
      <c r="P154" s="69">
        <f t="shared" si="59"/>
        <v>0</v>
      </c>
      <c r="Q154" s="283"/>
      <c r="R154" s="283"/>
      <c r="S154" s="69">
        <f t="shared" si="55"/>
        <v>0</v>
      </c>
      <c r="T154" s="283"/>
      <c r="U154" s="283"/>
      <c r="V154" s="69">
        <f t="shared" si="56"/>
        <v>0</v>
      </c>
      <c r="W154" s="349"/>
      <c r="X154" s="351">
        <f t="shared" si="57"/>
        <v>0</v>
      </c>
      <c r="Y154" s="336"/>
      <c r="Z154" s="210">
        <f>INDEX(MasterOutputs!$I$3:$I$63,MATCH('5 - Project Outputs'!C154,MasterOutputs!$B$3:$B$63,0))</f>
        <v>0</v>
      </c>
    </row>
    <row r="155" spans="3:26" outlineLevel="1">
      <c r="C155" s="67" t="s">
        <v>90</v>
      </c>
      <c r="D155" s="418" t="str">
        <f>INDEX(MasterOutputs!$C$3:$C$63,MATCH(C155,MasterOutputs!$B$3:$B$63,0))</f>
        <v>N/A</v>
      </c>
      <c r="E155" s="283"/>
      <c r="F155" s="283"/>
      <c r="G155" s="69">
        <f t="shared" si="58"/>
        <v>0</v>
      </c>
      <c r="H155" s="283"/>
      <c r="I155" s="283"/>
      <c r="J155" s="69">
        <f t="shared" si="53"/>
        <v>0</v>
      </c>
      <c r="K155" s="283"/>
      <c r="L155" s="283"/>
      <c r="M155" s="69">
        <f t="shared" si="54"/>
        <v>0</v>
      </c>
      <c r="N155" s="283"/>
      <c r="O155" s="283"/>
      <c r="P155" s="69">
        <f t="shared" si="59"/>
        <v>0</v>
      </c>
      <c r="Q155" s="283"/>
      <c r="R155" s="283"/>
      <c r="S155" s="69">
        <f t="shared" si="55"/>
        <v>0</v>
      </c>
      <c r="T155" s="283"/>
      <c r="U155" s="283"/>
      <c r="V155" s="69">
        <f t="shared" si="56"/>
        <v>0</v>
      </c>
      <c r="W155" s="349"/>
      <c r="X155" s="351">
        <f t="shared" si="57"/>
        <v>0</v>
      </c>
      <c r="Y155" s="336"/>
      <c r="Z155" s="210">
        <f>INDEX(MasterOutputs!$I$3:$I$63,MATCH('5 - Project Outputs'!C155,MasterOutputs!$B$3:$B$63,0))</f>
        <v>0</v>
      </c>
    </row>
    <row r="156" spans="3:26" ht="15.6" customHeight="1" outlineLevel="1" thickBot="1">
      <c r="C156" s="112" t="s">
        <v>90</v>
      </c>
      <c r="D156" s="419" t="str">
        <f>INDEX(MasterOutputs!$C$3:$C$63,MATCH(C156,MasterOutputs!$B$3:$B$63,0))</f>
        <v>N/A</v>
      </c>
      <c r="E156" s="366"/>
      <c r="F156" s="366"/>
      <c r="G156" s="147">
        <f t="shared" si="58"/>
        <v>0</v>
      </c>
      <c r="H156" s="366"/>
      <c r="I156" s="366"/>
      <c r="J156" s="147">
        <f t="shared" si="53"/>
        <v>0</v>
      </c>
      <c r="K156" s="366"/>
      <c r="L156" s="366"/>
      <c r="M156" s="147">
        <f t="shared" si="54"/>
        <v>0</v>
      </c>
      <c r="N156" s="366"/>
      <c r="O156" s="366"/>
      <c r="P156" s="147">
        <f t="shared" si="59"/>
        <v>0</v>
      </c>
      <c r="Q156" s="366"/>
      <c r="R156" s="366"/>
      <c r="S156" s="147">
        <f t="shared" si="55"/>
        <v>0</v>
      </c>
      <c r="T156" s="366"/>
      <c r="U156" s="366"/>
      <c r="V156" s="147">
        <f t="shared" si="56"/>
        <v>0</v>
      </c>
      <c r="W156" s="367"/>
      <c r="X156" s="368">
        <f t="shared" si="57"/>
        <v>0</v>
      </c>
      <c r="Y156" s="369"/>
      <c r="Z156" s="210">
        <f>INDEX(MasterOutputs!$I$3:$I$63,MATCH('5 - Project Outputs'!C156,MasterOutputs!$B$3:$B$63,0))</f>
        <v>0</v>
      </c>
    </row>
    <row r="157" spans="3:26" ht="16.5" customHeight="1" outlineLevel="1" thickBot="1">
      <c r="C157" s="495" t="s">
        <v>311</v>
      </c>
      <c r="D157" s="496"/>
      <c r="E157" s="496"/>
      <c r="F157" s="496"/>
      <c r="G157" s="496"/>
      <c r="H157" s="496"/>
      <c r="I157" s="496"/>
      <c r="J157" s="496"/>
      <c r="K157" s="496"/>
      <c r="L157" s="496"/>
      <c r="M157" s="496"/>
      <c r="N157" s="496"/>
      <c r="O157" s="496"/>
      <c r="P157" s="496"/>
      <c r="Q157" s="496"/>
      <c r="R157" s="496"/>
      <c r="S157" s="496"/>
      <c r="T157" s="496"/>
      <c r="U157" s="496"/>
      <c r="V157" s="496"/>
      <c r="W157" s="496"/>
      <c r="X157" s="496"/>
      <c r="Y157" s="497"/>
    </row>
    <row r="158" spans="3:26" ht="38.25" outlineLevel="1">
      <c r="C158" s="555" t="s">
        <v>321</v>
      </c>
      <c r="D158" s="419" t="s">
        <v>322</v>
      </c>
      <c r="E158" s="364">
        <v>0</v>
      </c>
      <c r="F158" s="364">
        <v>0</v>
      </c>
      <c r="G158" s="364">
        <v>0</v>
      </c>
      <c r="H158" s="364">
        <v>0</v>
      </c>
      <c r="I158" s="364">
        <v>0</v>
      </c>
      <c r="J158" s="364">
        <v>0</v>
      </c>
      <c r="K158" s="364">
        <v>0</v>
      </c>
      <c r="L158" s="364">
        <v>0</v>
      </c>
      <c r="M158" s="364">
        <v>0</v>
      </c>
      <c r="N158" s="364">
        <v>0</v>
      </c>
      <c r="O158" s="364">
        <v>0</v>
      </c>
      <c r="P158" s="364">
        <v>0</v>
      </c>
      <c r="Q158" s="364">
        <v>0</v>
      </c>
      <c r="R158" s="364">
        <v>0</v>
      </c>
      <c r="S158" s="364">
        <v>0</v>
      </c>
      <c r="T158" s="364">
        <v>0</v>
      </c>
      <c r="U158" s="364">
        <v>0</v>
      </c>
      <c r="V158" s="364">
        <v>0</v>
      </c>
      <c r="W158" s="364">
        <v>0</v>
      </c>
      <c r="X158" s="352">
        <f>SUM(P158+S158+M158+J158+G158+V158+W158)</f>
        <v>0</v>
      </c>
      <c r="Y158" s="359" t="s">
        <v>302</v>
      </c>
    </row>
    <row r="159" spans="3:26" ht="63.75" outlineLevel="1">
      <c r="C159" s="555" t="s">
        <v>323</v>
      </c>
      <c r="D159" s="419" t="s">
        <v>324</v>
      </c>
      <c r="E159" s="364">
        <v>0</v>
      </c>
      <c r="F159" s="364">
        <v>0</v>
      </c>
      <c r="G159" s="364">
        <v>0</v>
      </c>
      <c r="H159" s="364">
        <v>0</v>
      </c>
      <c r="I159" s="364">
        <v>0</v>
      </c>
      <c r="J159" s="364">
        <v>0</v>
      </c>
      <c r="K159" s="364">
        <v>0</v>
      </c>
      <c r="L159" s="364">
        <v>0</v>
      </c>
      <c r="M159" s="364">
        <v>0</v>
      </c>
      <c r="N159" s="364">
        <v>0</v>
      </c>
      <c r="O159" s="364">
        <v>0</v>
      </c>
      <c r="P159" s="364">
        <v>0</v>
      </c>
      <c r="Q159" s="364">
        <v>0</v>
      </c>
      <c r="R159" s="364">
        <v>0</v>
      </c>
      <c r="S159" s="364">
        <v>0</v>
      </c>
      <c r="T159" s="364">
        <v>0</v>
      </c>
      <c r="U159" s="364">
        <v>0</v>
      </c>
      <c r="V159" s="364">
        <v>0</v>
      </c>
      <c r="W159" s="364">
        <v>0</v>
      </c>
      <c r="X159" s="351">
        <f>SUM(P159+S159+M159+J159+G159+V159+W159)</f>
        <v>0</v>
      </c>
      <c r="Y159" s="354" t="s">
        <v>302</v>
      </c>
    </row>
    <row r="160" spans="3:26" ht="76.5" outlineLevel="1">
      <c r="C160" s="555" t="s">
        <v>325</v>
      </c>
      <c r="D160" s="419" t="s">
        <v>326</v>
      </c>
      <c r="E160" s="364">
        <v>0</v>
      </c>
      <c r="F160" s="364">
        <v>0</v>
      </c>
      <c r="G160" s="364">
        <v>0</v>
      </c>
      <c r="H160" s="364">
        <v>0</v>
      </c>
      <c r="I160" s="364">
        <v>0</v>
      </c>
      <c r="J160" s="364">
        <v>0</v>
      </c>
      <c r="K160" s="364">
        <v>0</v>
      </c>
      <c r="L160" s="364">
        <v>0</v>
      </c>
      <c r="M160" s="364">
        <v>0</v>
      </c>
      <c r="N160" s="364">
        <v>0</v>
      </c>
      <c r="O160" s="364">
        <v>0</v>
      </c>
      <c r="P160" s="364">
        <v>0</v>
      </c>
      <c r="Q160" s="364">
        <v>0</v>
      </c>
      <c r="R160" s="364">
        <v>0</v>
      </c>
      <c r="S160" s="364">
        <v>0</v>
      </c>
      <c r="T160" s="364">
        <v>0</v>
      </c>
      <c r="U160" s="364">
        <v>0</v>
      </c>
      <c r="V160" s="364">
        <v>0</v>
      </c>
      <c r="W160" s="364">
        <v>0</v>
      </c>
      <c r="X160" s="351">
        <f t="shared" ref="X160:X167" si="60">SUM(P160+S160+M160+J160+G160+V160+W160)</f>
        <v>0</v>
      </c>
      <c r="Y160" s="354" t="s">
        <v>302</v>
      </c>
    </row>
    <row r="161" spans="1:25" outlineLevel="1">
      <c r="C161" s="555"/>
      <c r="D161" s="419" t="e">
        <f>INDEX(MasterOutputs!$C$3:$C$63,MATCH(C161,MasterOutputs!$B$3:$B$63,0))</f>
        <v>#N/A</v>
      </c>
      <c r="E161" s="364">
        <v>0</v>
      </c>
      <c r="F161" s="364">
        <v>0</v>
      </c>
      <c r="G161" s="364">
        <v>0</v>
      </c>
      <c r="H161" s="364">
        <v>0</v>
      </c>
      <c r="I161" s="364">
        <v>0</v>
      </c>
      <c r="J161" s="364">
        <v>0</v>
      </c>
      <c r="K161" s="364">
        <v>0</v>
      </c>
      <c r="L161" s="364">
        <v>0</v>
      </c>
      <c r="M161" s="364">
        <v>0</v>
      </c>
      <c r="N161" s="364">
        <v>0</v>
      </c>
      <c r="O161" s="364">
        <v>0</v>
      </c>
      <c r="P161" s="364">
        <v>0</v>
      </c>
      <c r="Q161" s="364">
        <v>0</v>
      </c>
      <c r="R161" s="364">
        <v>0</v>
      </c>
      <c r="S161" s="364">
        <v>0</v>
      </c>
      <c r="T161" s="364">
        <v>0</v>
      </c>
      <c r="U161" s="364">
        <v>0</v>
      </c>
      <c r="V161" s="364">
        <v>0</v>
      </c>
      <c r="W161" s="364">
        <v>0</v>
      </c>
      <c r="X161" s="351">
        <f t="shared" si="60"/>
        <v>0</v>
      </c>
      <c r="Y161" s="354" t="s">
        <v>302</v>
      </c>
    </row>
    <row r="162" spans="1:25" outlineLevel="1">
      <c r="C162" s="555"/>
      <c r="D162" s="419" t="e">
        <f>INDEX(MasterOutputs!$C$3:$C$63,MATCH(C162,MasterOutputs!$B$3:$B$63,0))</f>
        <v>#N/A</v>
      </c>
      <c r="E162" s="364">
        <v>0</v>
      </c>
      <c r="F162" s="364">
        <v>0</v>
      </c>
      <c r="G162" s="364">
        <v>0</v>
      </c>
      <c r="H162" s="364">
        <v>0</v>
      </c>
      <c r="I162" s="364">
        <v>0</v>
      </c>
      <c r="J162" s="364">
        <v>0</v>
      </c>
      <c r="K162" s="364">
        <v>0</v>
      </c>
      <c r="L162" s="364">
        <v>0</v>
      </c>
      <c r="M162" s="364">
        <v>0</v>
      </c>
      <c r="N162" s="364">
        <v>0</v>
      </c>
      <c r="O162" s="364">
        <v>0</v>
      </c>
      <c r="P162" s="364">
        <v>0</v>
      </c>
      <c r="Q162" s="364">
        <v>0</v>
      </c>
      <c r="R162" s="364">
        <v>0</v>
      </c>
      <c r="S162" s="364">
        <v>0</v>
      </c>
      <c r="T162" s="364">
        <v>0</v>
      </c>
      <c r="U162" s="364">
        <v>0</v>
      </c>
      <c r="V162" s="364">
        <v>0</v>
      </c>
      <c r="W162" s="364">
        <v>0</v>
      </c>
      <c r="X162" s="351">
        <f t="shared" si="60"/>
        <v>0</v>
      </c>
      <c r="Y162" s="354" t="s">
        <v>302</v>
      </c>
    </row>
    <row r="163" spans="1:25" outlineLevel="1">
      <c r="C163" s="555"/>
      <c r="D163" s="419" t="e">
        <f>INDEX(MasterOutputs!$C$3:$C$63,MATCH(C163,MasterOutputs!$B$3:$B$63,0))</f>
        <v>#N/A</v>
      </c>
      <c r="E163" s="364">
        <v>0</v>
      </c>
      <c r="F163" s="364">
        <v>0</v>
      </c>
      <c r="G163" s="364">
        <v>0</v>
      </c>
      <c r="H163" s="364">
        <v>0</v>
      </c>
      <c r="I163" s="364">
        <v>0</v>
      </c>
      <c r="J163" s="364">
        <v>0</v>
      </c>
      <c r="K163" s="364">
        <v>0</v>
      </c>
      <c r="L163" s="364">
        <v>0</v>
      </c>
      <c r="M163" s="364">
        <v>0</v>
      </c>
      <c r="N163" s="364">
        <v>0</v>
      </c>
      <c r="O163" s="364">
        <v>0</v>
      </c>
      <c r="P163" s="364">
        <v>0</v>
      </c>
      <c r="Q163" s="364">
        <v>0</v>
      </c>
      <c r="R163" s="364">
        <v>0</v>
      </c>
      <c r="S163" s="364">
        <v>0</v>
      </c>
      <c r="T163" s="364">
        <v>0</v>
      </c>
      <c r="U163" s="364">
        <v>0</v>
      </c>
      <c r="V163" s="364">
        <v>0</v>
      </c>
      <c r="W163" s="364">
        <v>0</v>
      </c>
      <c r="X163" s="351">
        <f t="shared" si="60"/>
        <v>0</v>
      </c>
      <c r="Y163" s="354" t="s">
        <v>302</v>
      </c>
    </row>
    <row r="164" spans="1:25" outlineLevel="1">
      <c r="C164" s="73"/>
      <c r="D164" s="287"/>
      <c r="E164" s="283"/>
      <c r="F164" s="283"/>
      <c r="G164" s="69">
        <f>SUM(E164:F164)</f>
        <v>0</v>
      </c>
      <c r="H164" s="283"/>
      <c r="I164" s="283"/>
      <c r="J164" s="69">
        <f>SUM(H164:I164)</f>
        <v>0</v>
      </c>
      <c r="K164" s="283"/>
      <c r="L164" s="283"/>
      <c r="M164" s="69">
        <f>SUM(K164:L164)</f>
        <v>0</v>
      </c>
      <c r="N164" s="283"/>
      <c r="O164" s="283"/>
      <c r="P164" s="69">
        <f>SUM(N164:O164)</f>
        <v>0</v>
      </c>
      <c r="Q164" s="283"/>
      <c r="R164" s="283"/>
      <c r="S164" s="69">
        <f>SUM(Q164:R164)</f>
        <v>0</v>
      </c>
      <c r="T164" s="283"/>
      <c r="U164" s="283"/>
      <c r="V164" s="69">
        <f>SUM(T164:U164)</f>
        <v>0</v>
      </c>
      <c r="W164" s="349"/>
      <c r="X164" s="351">
        <f t="shared" si="60"/>
        <v>0</v>
      </c>
      <c r="Y164" s="354" t="s">
        <v>302</v>
      </c>
    </row>
    <row r="165" spans="1:25" outlineLevel="1">
      <c r="C165" s="73"/>
      <c r="D165" s="287"/>
      <c r="E165" s="283"/>
      <c r="F165" s="283"/>
      <c r="G165" s="69">
        <f>SUM(E165:F165)</f>
        <v>0</v>
      </c>
      <c r="H165" s="283"/>
      <c r="I165" s="283"/>
      <c r="J165" s="69">
        <f>SUM(H165:I165)</f>
        <v>0</v>
      </c>
      <c r="K165" s="283"/>
      <c r="L165" s="283"/>
      <c r="M165" s="69">
        <f>SUM(K165:L165)</f>
        <v>0</v>
      </c>
      <c r="N165" s="283"/>
      <c r="O165" s="283"/>
      <c r="P165" s="69">
        <f>SUM(N165:O165)</f>
        <v>0</v>
      </c>
      <c r="Q165" s="283"/>
      <c r="R165" s="283"/>
      <c r="S165" s="69">
        <f>SUM(Q165:R165)</f>
        <v>0</v>
      </c>
      <c r="T165" s="283"/>
      <c r="U165" s="283"/>
      <c r="V165" s="69">
        <f>SUM(T165:U165)</f>
        <v>0</v>
      </c>
      <c r="W165" s="349"/>
      <c r="X165" s="351">
        <f t="shared" si="60"/>
        <v>0</v>
      </c>
      <c r="Y165" s="354" t="s">
        <v>302</v>
      </c>
    </row>
    <row r="166" spans="1:25" outlineLevel="1">
      <c r="C166" s="73"/>
      <c r="D166" s="287"/>
      <c r="E166" s="283"/>
      <c r="F166" s="283"/>
      <c r="G166" s="69">
        <f>SUM(E166:F166)</f>
        <v>0</v>
      </c>
      <c r="H166" s="283"/>
      <c r="I166" s="283"/>
      <c r="J166" s="69">
        <f>SUM(H166:I166)</f>
        <v>0</v>
      </c>
      <c r="K166" s="283"/>
      <c r="L166" s="283"/>
      <c r="M166" s="69">
        <f>SUM(K166:L166)</f>
        <v>0</v>
      </c>
      <c r="N166" s="283"/>
      <c r="O166" s="283"/>
      <c r="P166" s="69">
        <f>SUM(N166:O166)</f>
        <v>0</v>
      </c>
      <c r="Q166" s="283"/>
      <c r="R166" s="283"/>
      <c r="S166" s="69">
        <f>SUM(Q166:R166)</f>
        <v>0</v>
      </c>
      <c r="T166" s="283"/>
      <c r="U166" s="283"/>
      <c r="V166" s="69">
        <f>SUM(T166:U166)</f>
        <v>0</v>
      </c>
      <c r="W166" s="349"/>
      <c r="X166" s="351">
        <f t="shared" si="60"/>
        <v>0</v>
      </c>
      <c r="Y166" s="354" t="s">
        <v>302</v>
      </c>
    </row>
    <row r="167" spans="1:25" ht="15.75" outlineLevel="1" thickBot="1">
      <c r="C167" s="74"/>
      <c r="D167" s="288"/>
      <c r="E167" s="284"/>
      <c r="F167" s="284"/>
      <c r="G167" s="71">
        <f>SUM(E167:F167)</f>
        <v>0</v>
      </c>
      <c r="H167" s="284"/>
      <c r="I167" s="284"/>
      <c r="J167" s="71">
        <f>SUM(H167:I167)</f>
        <v>0</v>
      </c>
      <c r="K167" s="284"/>
      <c r="L167" s="284"/>
      <c r="M167" s="71">
        <f>SUM(K167:L167)</f>
        <v>0</v>
      </c>
      <c r="N167" s="284"/>
      <c r="O167" s="284"/>
      <c r="P167" s="71">
        <f>SUM(N167:O167)</f>
        <v>0</v>
      </c>
      <c r="Q167" s="284"/>
      <c r="R167" s="284"/>
      <c r="S167" s="71">
        <f>SUM(Q167:R167)</f>
        <v>0</v>
      </c>
      <c r="T167" s="284"/>
      <c r="U167" s="284"/>
      <c r="V167" s="71">
        <f>SUM(T167:U167)</f>
        <v>0</v>
      </c>
      <c r="W167" s="350"/>
      <c r="X167" s="353">
        <f t="shared" si="60"/>
        <v>0</v>
      </c>
      <c r="Y167" s="355" t="s">
        <v>302</v>
      </c>
    </row>
    <row r="168" spans="1:25" ht="15.75" thickBot="1">
      <c r="C168" s="286"/>
      <c r="D168" s="285"/>
      <c r="E168" s="3"/>
      <c r="F168" s="3"/>
      <c r="G168" s="3"/>
      <c r="H168" s="3"/>
      <c r="I168" s="3"/>
      <c r="J168" s="3"/>
      <c r="K168" s="3"/>
      <c r="L168" s="3"/>
      <c r="M168" s="3"/>
      <c r="N168" s="3"/>
      <c r="O168" s="3"/>
      <c r="P168" s="3"/>
      <c r="Q168" s="3"/>
      <c r="R168" s="3"/>
      <c r="S168" s="3"/>
      <c r="T168" s="3"/>
      <c r="U168" s="3"/>
      <c r="V168" s="3"/>
      <c r="W168" s="3"/>
      <c r="X168" s="3"/>
    </row>
    <row r="169" spans="1:25" ht="102.75" thickBot="1">
      <c r="A169" s="590" t="s">
        <v>260</v>
      </c>
      <c r="B169" s="60"/>
      <c r="C169" s="839" t="str">
        <f>IF(OR('2 - Project Admin'!E31="", '2 - Project Admin'!E31="n/a"),"Project 5: Not Applicable", CONCATENATE("Project 5: ", '2 - Project Admin'!E31))</f>
        <v>Project 5: Active Travel</v>
      </c>
      <c r="D169" s="840"/>
      <c r="E169" s="840"/>
      <c r="F169" s="840"/>
      <c r="G169" s="840"/>
      <c r="H169" s="840"/>
      <c r="I169" s="840"/>
      <c r="J169" s="840"/>
      <c r="K169" s="840"/>
      <c r="L169" s="840"/>
      <c r="M169" s="840"/>
      <c r="N169" s="840"/>
      <c r="O169" s="840"/>
      <c r="P169" s="840"/>
      <c r="Q169" s="840"/>
      <c r="R169" s="840"/>
      <c r="S169" s="840"/>
      <c r="T169" s="840"/>
      <c r="U169" s="840"/>
      <c r="V169" s="840"/>
      <c r="W169" s="840"/>
      <c r="X169" s="840"/>
      <c r="Y169" s="841"/>
    </row>
    <row r="170" spans="1:25" ht="15.75" thickBot="1">
      <c r="C170" s="148"/>
      <c r="D170" s="149"/>
      <c r="E170" s="150"/>
      <c r="F170" s="150"/>
      <c r="G170" s="150"/>
      <c r="H170" s="150"/>
      <c r="I170" s="150"/>
      <c r="J170" s="150"/>
      <c r="K170" s="150"/>
    </row>
    <row r="171" spans="1:25" ht="15.75" customHeight="1" outlineLevel="1">
      <c r="C171" s="806" t="s">
        <v>289</v>
      </c>
      <c r="D171" s="806" t="s">
        <v>290</v>
      </c>
      <c r="E171" s="809" t="s">
        <v>291</v>
      </c>
      <c r="F171" s="810"/>
      <c r="G171" s="811"/>
      <c r="H171" s="809" t="s">
        <v>292</v>
      </c>
      <c r="I171" s="810"/>
      <c r="J171" s="811"/>
      <c r="K171" s="809" t="s">
        <v>293</v>
      </c>
      <c r="L171" s="810"/>
      <c r="M171" s="811"/>
      <c r="N171" s="809" t="s">
        <v>294</v>
      </c>
      <c r="O171" s="810"/>
      <c r="P171" s="811"/>
      <c r="Q171" s="809" t="s">
        <v>295</v>
      </c>
      <c r="R171" s="810"/>
      <c r="S171" s="811"/>
      <c r="T171" s="809" t="s">
        <v>296</v>
      </c>
      <c r="U171" s="810"/>
      <c r="V171" s="811"/>
      <c r="W171" s="665" t="s">
        <v>297</v>
      </c>
      <c r="X171" s="820" t="s">
        <v>236</v>
      </c>
      <c r="Y171" s="815" t="s">
        <v>298</v>
      </c>
    </row>
    <row r="172" spans="1:25" ht="15.75" customHeight="1" outlineLevel="1" thickBot="1">
      <c r="C172" s="807"/>
      <c r="D172" s="807"/>
      <c r="E172" s="812"/>
      <c r="F172" s="813"/>
      <c r="G172" s="814"/>
      <c r="H172" s="812"/>
      <c r="I172" s="813"/>
      <c r="J172" s="814"/>
      <c r="K172" s="812"/>
      <c r="L172" s="813"/>
      <c r="M172" s="814"/>
      <c r="N172" s="812"/>
      <c r="O172" s="813"/>
      <c r="P172" s="814"/>
      <c r="Q172" s="812"/>
      <c r="R172" s="813"/>
      <c r="S172" s="814"/>
      <c r="T172" s="812"/>
      <c r="U172" s="813"/>
      <c r="V172" s="814"/>
      <c r="W172" s="666"/>
      <c r="X172" s="821"/>
      <c r="Y172" s="816"/>
    </row>
    <row r="173" spans="1:25" ht="15" customHeight="1" outlineLevel="1" thickBot="1">
      <c r="C173" s="807"/>
      <c r="D173" s="807"/>
      <c r="E173" s="588" t="s">
        <v>237</v>
      </c>
      <c r="F173" s="205" t="s">
        <v>238</v>
      </c>
      <c r="G173" s="665" t="s">
        <v>281</v>
      </c>
      <c r="H173" s="588" t="s">
        <v>237</v>
      </c>
      <c r="I173" s="205" t="s">
        <v>238</v>
      </c>
      <c r="J173" s="665" t="s">
        <v>281</v>
      </c>
      <c r="K173" s="588" t="s">
        <v>237</v>
      </c>
      <c r="L173" s="205" t="s">
        <v>238</v>
      </c>
      <c r="M173" s="665" t="s">
        <v>281</v>
      </c>
      <c r="N173" s="588" t="s">
        <v>237</v>
      </c>
      <c r="O173" s="205" t="s">
        <v>238</v>
      </c>
      <c r="P173" s="818" t="s">
        <v>281</v>
      </c>
      <c r="Q173" s="588" t="s">
        <v>237</v>
      </c>
      <c r="R173" s="205" t="s">
        <v>238</v>
      </c>
      <c r="S173" s="818" t="s">
        <v>281</v>
      </c>
      <c r="T173" s="588" t="s">
        <v>237</v>
      </c>
      <c r="U173" s="205" t="s">
        <v>238</v>
      </c>
      <c r="V173" s="818" t="s">
        <v>281</v>
      </c>
      <c r="W173" s="818" t="s">
        <v>281</v>
      </c>
      <c r="X173" s="821"/>
      <c r="Y173" s="816"/>
    </row>
    <row r="174" spans="1:25" ht="15" customHeight="1" outlineLevel="1" thickBot="1">
      <c r="C174" s="808"/>
      <c r="D174" s="807"/>
      <c r="E174" s="206" t="s">
        <v>240</v>
      </c>
      <c r="F174" s="206" t="s">
        <v>240</v>
      </c>
      <c r="G174" s="704"/>
      <c r="H174" s="206" t="s">
        <v>240</v>
      </c>
      <c r="I174" s="216" t="str">
        <f>IF(INDEX('Reference Data'!$G$5:$G$18,MATCH('Reference Data'!$C$4,'Reference Data'!$F$5:$F$21,0),1)&gt;=I$18,"Actual","Forecast")</f>
        <v>Actual</v>
      </c>
      <c r="J174" s="704"/>
      <c r="K174" s="216" t="str">
        <f>IF(INDEX('Reference Data'!$G$5:$G$18,MATCH('Reference Data'!$C$4,'Reference Data'!$F$5:$F$21,0),1)&gt;=K$18,"Actual","Forecast")</f>
        <v>Actual</v>
      </c>
      <c r="L174" s="216" t="str">
        <f>IF(INDEX('Reference Data'!$G$5:$G$18,MATCH('Reference Data'!$C$4,'Reference Data'!$F$5:$F$21,0),1)&gt;=L$18,"Actual","Forecast")</f>
        <v>Actual</v>
      </c>
      <c r="M174" s="704"/>
      <c r="N174" s="216" t="str">
        <f>IF(INDEX('Reference Data'!$G$5:$G$18,MATCH('Reference Data'!$C$4,'Reference Data'!$F$5:$F$21,0),1)&gt;=N$18,"Actual","Forecast")</f>
        <v>Actual</v>
      </c>
      <c r="O174" s="216" t="str">
        <f>IF(INDEX('Reference Data'!$G$5:$G$18,MATCH('Reference Data'!$C$4,'Reference Data'!$F$5:$F$21,0),1)&gt;=O$18,"Actual","Forecast")</f>
        <v>Actual</v>
      </c>
      <c r="P174" s="819"/>
      <c r="Q174" s="216" t="str">
        <f>IF(INDEX('Reference Data'!$G$5:$G$18,MATCH('Reference Data'!$C$4,'Reference Data'!$F$5:$F$21,0),1)&gt;=Q$18,"Actual","Forecast")</f>
        <v>Actual</v>
      </c>
      <c r="R174" s="216" t="str">
        <f>IF(INDEX('Reference Data'!$G$5:$G$18,MATCH('Reference Data'!$C$4,'Reference Data'!$F$5:$F$21,0),1)&gt;=R$18,"Actual","Forecast")</f>
        <v>Forecast</v>
      </c>
      <c r="S174" s="819"/>
      <c r="T174" s="216" t="str">
        <f>IF(INDEX('Reference Data'!$G$5:$G$18,MATCH('Reference Data'!$C$4,'Reference Data'!$F$5:$F$21,0),1)&gt;=T$18,"Actual","Forecast")</f>
        <v>Forecast</v>
      </c>
      <c r="U174" s="216" t="str">
        <f>IF(INDEX('Reference Data'!$G$5:$G$18,MATCH('Reference Data'!$C$4,'Reference Data'!$F$5:$F$21,0),1)&gt;=U$18,"Actual","Forecast")</f>
        <v>Forecast</v>
      </c>
      <c r="V174" s="819"/>
      <c r="W174" s="819"/>
      <c r="X174" s="821"/>
      <c r="Y174" s="817"/>
    </row>
    <row r="175" spans="1:25" ht="15" customHeight="1" outlineLevel="1" thickBot="1">
      <c r="C175" s="116" t="s">
        <v>299</v>
      </c>
      <c r="D175" s="274"/>
      <c r="E175" s="274"/>
      <c r="F175" s="274"/>
      <c r="G175" s="274"/>
      <c r="H175" s="274"/>
      <c r="I175" s="274"/>
      <c r="J175" s="274"/>
      <c r="K175" s="274"/>
      <c r="L175" s="274"/>
      <c r="M175" s="274"/>
      <c r="N175" s="274"/>
      <c r="O175" s="274"/>
      <c r="P175" s="274"/>
      <c r="Q175" s="274"/>
      <c r="R175" s="274"/>
      <c r="S175" s="274"/>
      <c r="T175" s="274"/>
      <c r="U175" s="274"/>
      <c r="V175" s="274"/>
      <c r="W175" s="274"/>
      <c r="X175" s="274"/>
      <c r="Y175" s="498"/>
    </row>
    <row r="176" spans="1:25" outlineLevel="1">
      <c r="C176" s="155" t="s">
        <v>300</v>
      </c>
      <c r="D176" s="420" t="s">
        <v>301</v>
      </c>
      <c r="E176" s="356">
        <v>1</v>
      </c>
      <c r="F176" s="357">
        <v>2</v>
      </c>
      <c r="G176" s="358">
        <f>SUM(E176:F176)</f>
        <v>3</v>
      </c>
      <c r="H176" s="356">
        <v>1</v>
      </c>
      <c r="I176" s="357">
        <v>2</v>
      </c>
      <c r="J176" s="358">
        <f>SUM(H176:I176)</f>
        <v>3</v>
      </c>
      <c r="K176" s="356">
        <v>1</v>
      </c>
      <c r="L176" s="357">
        <v>2</v>
      </c>
      <c r="M176" s="358">
        <f>SUM(K176:L176)</f>
        <v>3</v>
      </c>
      <c r="N176" s="356">
        <v>1</v>
      </c>
      <c r="O176" s="357">
        <v>2</v>
      </c>
      <c r="P176" s="358">
        <f>SUM(N176:O176)</f>
        <v>3</v>
      </c>
      <c r="Q176" s="356">
        <v>1</v>
      </c>
      <c r="R176" s="357">
        <v>2</v>
      </c>
      <c r="S176" s="358">
        <f>SUM(Q176:R176)</f>
        <v>3</v>
      </c>
      <c r="T176" s="356">
        <v>1</v>
      </c>
      <c r="U176" s="357">
        <v>2</v>
      </c>
      <c r="V176" s="358">
        <f>SUM(T176:U176)</f>
        <v>3</v>
      </c>
      <c r="W176" s="340">
        <v>1</v>
      </c>
      <c r="X176" s="352">
        <f>SUM(P176+S176+M176+J176+G176+V176+W176)</f>
        <v>19</v>
      </c>
      <c r="Y176" s="359" t="s">
        <v>302</v>
      </c>
    </row>
    <row r="177" spans="3:26" ht="28.5" outlineLevel="1">
      <c r="C177" s="155" t="s">
        <v>303</v>
      </c>
      <c r="D177" s="420" t="s">
        <v>304</v>
      </c>
      <c r="E177" s="67">
        <v>1</v>
      </c>
      <c r="F177" s="68">
        <v>2</v>
      </c>
      <c r="G177" s="69">
        <f>SUM(E177:F177)</f>
        <v>3</v>
      </c>
      <c r="H177" s="67">
        <v>1</v>
      </c>
      <c r="I177" s="68">
        <v>2</v>
      </c>
      <c r="J177" s="69">
        <f>SUM(H177:I177)</f>
        <v>3</v>
      </c>
      <c r="K177" s="67">
        <v>1</v>
      </c>
      <c r="L177" s="68">
        <v>2</v>
      </c>
      <c r="M177" s="69">
        <f>SUM(K177:L177)</f>
        <v>3</v>
      </c>
      <c r="N177" s="67">
        <v>1</v>
      </c>
      <c r="O177" s="68">
        <v>2</v>
      </c>
      <c r="P177" s="69">
        <f>SUM(N177:O177)</f>
        <v>3</v>
      </c>
      <c r="Q177" s="67">
        <v>1</v>
      </c>
      <c r="R177" s="68">
        <v>2</v>
      </c>
      <c r="S177" s="69">
        <f>SUM(Q177:R177)</f>
        <v>3</v>
      </c>
      <c r="T177" s="67">
        <v>1</v>
      </c>
      <c r="U177" s="68">
        <v>2</v>
      </c>
      <c r="V177" s="69">
        <f>SUM(T177:U177)</f>
        <v>3</v>
      </c>
      <c r="W177" s="334">
        <v>1</v>
      </c>
      <c r="X177" s="351">
        <f>SUM(P177+S177+M177+J177+G177+V177+W177)</f>
        <v>19</v>
      </c>
      <c r="Y177" s="354" t="s">
        <v>302</v>
      </c>
    </row>
    <row r="178" spans="3:26" ht="29.25" outlineLevel="1" thickBot="1">
      <c r="C178" s="360" t="s">
        <v>305</v>
      </c>
      <c r="D178" s="421" t="s">
        <v>304</v>
      </c>
      <c r="E178" s="112">
        <v>1</v>
      </c>
      <c r="F178" s="113">
        <v>2</v>
      </c>
      <c r="G178" s="147">
        <f>SUM(E178:F178)</f>
        <v>3</v>
      </c>
      <c r="H178" s="112">
        <v>1</v>
      </c>
      <c r="I178" s="113">
        <v>2</v>
      </c>
      <c r="J178" s="147">
        <f>SUM(H178:I178)</f>
        <v>3</v>
      </c>
      <c r="K178" s="112">
        <v>1</v>
      </c>
      <c r="L178" s="113">
        <v>2</v>
      </c>
      <c r="M178" s="147">
        <f>SUM(K178:L178)</f>
        <v>3</v>
      </c>
      <c r="N178" s="112">
        <v>1</v>
      </c>
      <c r="O178" s="113">
        <v>2</v>
      </c>
      <c r="P178" s="147">
        <f>SUM(N178:O178)</f>
        <v>3</v>
      </c>
      <c r="Q178" s="112">
        <v>1</v>
      </c>
      <c r="R178" s="113">
        <v>2</v>
      </c>
      <c r="S178" s="147">
        <f>SUM(Q178:R178)</f>
        <v>3</v>
      </c>
      <c r="T178" s="112">
        <v>1</v>
      </c>
      <c r="U178" s="113">
        <v>2</v>
      </c>
      <c r="V178" s="147">
        <f>SUM(T178:U178)</f>
        <v>3</v>
      </c>
      <c r="W178" s="348">
        <v>1</v>
      </c>
      <c r="X178" s="361">
        <f>SUM(P178+S178+M178+J178+G178+V178+W178)</f>
        <v>19</v>
      </c>
      <c r="Y178" s="362" t="s">
        <v>302</v>
      </c>
    </row>
    <row r="179" spans="3:26" ht="15" customHeight="1" outlineLevel="1" thickBot="1">
      <c r="C179" s="494" t="s">
        <v>306</v>
      </c>
      <c r="D179" s="492"/>
      <c r="E179" s="492"/>
      <c r="F179" s="492"/>
      <c r="G179" s="492"/>
      <c r="H179" s="492"/>
      <c r="I179" s="492"/>
      <c r="J179" s="492"/>
      <c r="K179" s="492"/>
      <c r="L179" s="492"/>
      <c r="M179" s="492"/>
      <c r="N179" s="492"/>
      <c r="O179" s="492"/>
      <c r="P179" s="492"/>
      <c r="Q179" s="492"/>
      <c r="R179" s="492"/>
      <c r="S179" s="492"/>
      <c r="T179" s="492"/>
      <c r="U179" s="492"/>
      <c r="V179" s="492"/>
      <c r="W179" s="492"/>
      <c r="X179" s="492"/>
      <c r="Y179" s="493"/>
    </row>
    <row r="180" spans="3:26" outlineLevel="1">
      <c r="C180" s="356" t="s">
        <v>90</v>
      </c>
      <c r="D180" s="417" t="str">
        <f>INDEX(MasterOutputs!$C$3:$C$63,MATCH(C180,MasterOutputs!$B$3:$B$63,0))</f>
        <v>N/A</v>
      </c>
      <c r="E180" s="364"/>
      <c r="F180" s="364"/>
      <c r="G180" s="358">
        <f>SUM(E180:F180)</f>
        <v>0</v>
      </c>
      <c r="H180" s="364"/>
      <c r="I180" s="364"/>
      <c r="J180" s="358">
        <f>SUM(H180:I180)</f>
        <v>0</v>
      </c>
      <c r="K180" s="364"/>
      <c r="L180" s="364"/>
      <c r="M180" s="358">
        <f>SUM(K180:L180)</f>
        <v>0</v>
      </c>
      <c r="N180" s="364"/>
      <c r="O180" s="364"/>
      <c r="P180" s="358">
        <f>SUM(N180:O180)</f>
        <v>0</v>
      </c>
      <c r="Q180" s="364"/>
      <c r="R180" s="364"/>
      <c r="S180" s="358">
        <f>SUM(Q180:R180)</f>
        <v>0</v>
      </c>
      <c r="T180" s="364"/>
      <c r="U180" s="364"/>
      <c r="V180" s="358">
        <f>SUM(T180:U180)</f>
        <v>0</v>
      </c>
      <c r="W180" s="365"/>
      <c r="X180" s="352">
        <f>SUM(P180+S180+M180+J180+G180+V180+W180)</f>
        <v>0</v>
      </c>
      <c r="Y180" s="341"/>
      <c r="Z180" s="210">
        <f>INDEX(MasterOutputs!$I$3:$I$63,MATCH('5 - Project Outputs'!C180,MasterOutputs!$B$3:$B$63,0))</f>
        <v>0</v>
      </c>
    </row>
    <row r="181" spans="3:26" outlineLevel="1">
      <c r="C181" s="67" t="s">
        <v>90</v>
      </c>
      <c r="D181" s="418" t="str">
        <f>INDEX(MasterOutputs!$C$3:$C$63,MATCH(C181,MasterOutputs!$B$3:$B$63,0))</f>
        <v>N/A</v>
      </c>
      <c r="E181" s="283"/>
      <c r="F181" s="283"/>
      <c r="G181" s="69">
        <f>SUM(E181:F181)</f>
        <v>0</v>
      </c>
      <c r="H181" s="283"/>
      <c r="I181" s="283"/>
      <c r="J181" s="69">
        <f>SUM(H181:I181)</f>
        <v>0</v>
      </c>
      <c r="K181" s="283"/>
      <c r="L181" s="283"/>
      <c r="M181" s="69">
        <f>SUM(K181:L181)</f>
        <v>0</v>
      </c>
      <c r="N181" s="283"/>
      <c r="O181" s="283"/>
      <c r="P181" s="69">
        <f>SUM(N181:O181)</f>
        <v>0</v>
      </c>
      <c r="Q181" s="283"/>
      <c r="R181" s="283"/>
      <c r="S181" s="69">
        <f>SUM(Q181:R181)</f>
        <v>0</v>
      </c>
      <c r="T181" s="283"/>
      <c r="U181" s="283"/>
      <c r="V181" s="69">
        <f>SUM(T181:U181)</f>
        <v>0</v>
      </c>
      <c r="W181" s="349"/>
      <c r="X181" s="351">
        <f>SUM(P181+S181+M181+J181+G181+V181+W181)</f>
        <v>0</v>
      </c>
      <c r="Y181" s="336"/>
      <c r="Z181" s="210">
        <f>INDEX(MasterOutputs!$I$3:$I$63,MATCH('5 - Project Outputs'!C181,MasterOutputs!$B$3:$B$63,0))</f>
        <v>0</v>
      </c>
    </row>
    <row r="182" spans="3:26" outlineLevel="1">
      <c r="C182" s="67" t="s">
        <v>90</v>
      </c>
      <c r="D182" s="418" t="str">
        <f>INDEX(MasterOutputs!$C$3:$C$63,MATCH(C182,MasterOutputs!$B$3:$B$63,0))</f>
        <v>N/A</v>
      </c>
      <c r="E182" s="283"/>
      <c r="F182" s="283"/>
      <c r="G182" s="69">
        <f t="shared" ref="G182:G194" si="61">SUM(E182:F182)</f>
        <v>0</v>
      </c>
      <c r="H182" s="283"/>
      <c r="I182" s="283"/>
      <c r="J182" s="69">
        <f t="shared" ref="J182:J194" si="62">SUM(H182:I182)</f>
        <v>0</v>
      </c>
      <c r="K182" s="283"/>
      <c r="L182" s="283"/>
      <c r="M182" s="69">
        <f t="shared" ref="M182:M194" si="63">SUM(K182:L182)</f>
        <v>0</v>
      </c>
      <c r="N182" s="283"/>
      <c r="O182" s="283"/>
      <c r="P182" s="69">
        <f t="shared" ref="P182:P194" si="64">SUM(N182:O182)</f>
        <v>0</v>
      </c>
      <c r="Q182" s="283"/>
      <c r="R182" s="283"/>
      <c r="S182" s="69">
        <f t="shared" ref="S182:S194" si="65">SUM(Q182:R182)</f>
        <v>0</v>
      </c>
      <c r="T182" s="283"/>
      <c r="U182" s="283"/>
      <c r="V182" s="69">
        <f t="shared" ref="V182:V194" si="66">SUM(T182:U182)</f>
        <v>0</v>
      </c>
      <c r="W182" s="349"/>
      <c r="X182" s="351">
        <f t="shared" ref="X182:X194" si="67">SUM(P182+S182+M182+J182+G182+V182+W182)</f>
        <v>0</v>
      </c>
      <c r="Y182" s="336"/>
      <c r="Z182" s="210">
        <f>INDEX(MasterOutputs!$I$3:$I$63,MATCH('5 - Project Outputs'!C182,MasterOutputs!$B$3:$B$63,0))</f>
        <v>0</v>
      </c>
    </row>
    <row r="183" spans="3:26" outlineLevel="1">
      <c r="C183" s="67" t="s">
        <v>90</v>
      </c>
      <c r="D183" s="418" t="str">
        <f>INDEX(MasterOutputs!$C$3:$C$63,MATCH(C183,MasterOutputs!$B$3:$B$63,0))</f>
        <v>N/A</v>
      </c>
      <c r="E183" s="283"/>
      <c r="F183" s="283"/>
      <c r="G183" s="69">
        <f t="shared" si="61"/>
        <v>0</v>
      </c>
      <c r="H183" s="283"/>
      <c r="I183" s="283"/>
      <c r="J183" s="69">
        <f t="shared" si="62"/>
        <v>0</v>
      </c>
      <c r="K183" s="283"/>
      <c r="L183" s="283"/>
      <c r="M183" s="69">
        <f t="shared" si="63"/>
        <v>0</v>
      </c>
      <c r="N183" s="283"/>
      <c r="O183" s="283"/>
      <c r="P183" s="69">
        <f t="shared" si="64"/>
        <v>0</v>
      </c>
      <c r="Q183" s="283"/>
      <c r="R183" s="283"/>
      <c r="S183" s="69">
        <f t="shared" si="65"/>
        <v>0</v>
      </c>
      <c r="T183" s="283"/>
      <c r="U183" s="283"/>
      <c r="V183" s="69">
        <f t="shared" si="66"/>
        <v>0</v>
      </c>
      <c r="W183" s="349"/>
      <c r="X183" s="351">
        <f t="shared" si="67"/>
        <v>0</v>
      </c>
      <c r="Y183" s="336"/>
      <c r="Z183" s="210">
        <f>INDEX(MasterOutputs!$I$3:$I$63,MATCH('5 - Project Outputs'!C183,MasterOutputs!$B$3:$B$63,0))</f>
        <v>0</v>
      </c>
    </row>
    <row r="184" spans="3:26" outlineLevel="1">
      <c r="C184" s="67" t="s">
        <v>90</v>
      </c>
      <c r="D184" s="418" t="str">
        <f>INDEX(MasterOutputs!$C$3:$C$63,MATCH(C184,MasterOutputs!$B$3:$B$63,0))</f>
        <v>N/A</v>
      </c>
      <c r="E184" s="283"/>
      <c r="F184" s="283"/>
      <c r="G184" s="69">
        <f t="shared" si="61"/>
        <v>0</v>
      </c>
      <c r="H184" s="283"/>
      <c r="I184" s="283"/>
      <c r="J184" s="69">
        <f t="shared" si="62"/>
        <v>0</v>
      </c>
      <c r="K184" s="283"/>
      <c r="L184" s="283"/>
      <c r="M184" s="69">
        <f t="shared" si="63"/>
        <v>0</v>
      </c>
      <c r="N184" s="283"/>
      <c r="O184" s="283"/>
      <c r="P184" s="69">
        <f t="shared" si="64"/>
        <v>0</v>
      </c>
      <c r="Q184" s="283"/>
      <c r="R184" s="283"/>
      <c r="S184" s="69">
        <f t="shared" si="65"/>
        <v>0</v>
      </c>
      <c r="T184" s="283"/>
      <c r="U184" s="283"/>
      <c r="V184" s="69">
        <f t="shared" si="66"/>
        <v>0</v>
      </c>
      <c r="W184" s="349"/>
      <c r="X184" s="351">
        <f t="shared" si="67"/>
        <v>0</v>
      </c>
      <c r="Y184" s="336"/>
      <c r="Z184" s="210">
        <f>INDEX(MasterOutputs!$I$3:$I$63,MATCH('5 - Project Outputs'!C184,MasterOutputs!$B$3:$B$63,0))</f>
        <v>0</v>
      </c>
    </row>
    <row r="185" spans="3:26" outlineLevel="1">
      <c r="C185" s="67" t="s">
        <v>90</v>
      </c>
      <c r="D185" s="418" t="str">
        <f>INDEX(MasterOutputs!$C$3:$C$63,MATCH(C185,MasterOutputs!$B$3:$B$63,0))</f>
        <v>N/A</v>
      </c>
      <c r="E185" s="283"/>
      <c r="F185" s="283"/>
      <c r="G185" s="69">
        <f t="shared" si="61"/>
        <v>0</v>
      </c>
      <c r="H185" s="283"/>
      <c r="I185" s="283"/>
      <c r="J185" s="69">
        <f t="shared" si="62"/>
        <v>0</v>
      </c>
      <c r="K185" s="283"/>
      <c r="L185" s="283"/>
      <c r="M185" s="69">
        <f t="shared" si="63"/>
        <v>0</v>
      </c>
      <c r="N185" s="283"/>
      <c r="O185" s="283"/>
      <c r="P185" s="69">
        <f t="shared" si="64"/>
        <v>0</v>
      </c>
      <c r="Q185" s="283"/>
      <c r="R185" s="283"/>
      <c r="S185" s="69">
        <f t="shared" si="65"/>
        <v>0</v>
      </c>
      <c r="T185" s="283"/>
      <c r="U185" s="283"/>
      <c r="V185" s="69">
        <f t="shared" si="66"/>
        <v>0</v>
      </c>
      <c r="W185" s="349"/>
      <c r="X185" s="351">
        <f t="shared" si="67"/>
        <v>0</v>
      </c>
      <c r="Y185" s="336"/>
      <c r="Z185" s="210">
        <f>INDEX(MasterOutputs!$I$3:$I$63,MATCH('5 - Project Outputs'!C185,MasterOutputs!$B$3:$B$63,0))</f>
        <v>0</v>
      </c>
    </row>
    <row r="186" spans="3:26" outlineLevel="1">
      <c r="C186" s="67" t="s">
        <v>90</v>
      </c>
      <c r="D186" s="418" t="str">
        <f>INDEX(MasterOutputs!$C$3:$C$63,MATCH(C186,MasterOutputs!$B$3:$B$63,0))</f>
        <v>N/A</v>
      </c>
      <c r="E186" s="283"/>
      <c r="F186" s="283"/>
      <c r="G186" s="69">
        <f t="shared" si="61"/>
        <v>0</v>
      </c>
      <c r="H186" s="283"/>
      <c r="I186" s="283"/>
      <c r="J186" s="69">
        <f t="shared" si="62"/>
        <v>0</v>
      </c>
      <c r="K186" s="283"/>
      <c r="L186" s="283"/>
      <c r="M186" s="69">
        <f t="shared" si="63"/>
        <v>0</v>
      </c>
      <c r="N186" s="283"/>
      <c r="O186" s="283"/>
      <c r="P186" s="69">
        <f t="shared" si="64"/>
        <v>0</v>
      </c>
      <c r="Q186" s="283"/>
      <c r="R186" s="283"/>
      <c r="S186" s="69">
        <f t="shared" si="65"/>
        <v>0</v>
      </c>
      <c r="T186" s="283"/>
      <c r="U186" s="283"/>
      <c r="V186" s="69">
        <f t="shared" si="66"/>
        <v>0</v>
      </c>
      <c r="W186" s="349"/>
      <c r="X186" s="351">
        <f t="shared" si="67"/>
        <v>0</v>
      </c>
      <c r="Y186" s="336"/>
      <c r="Z186" s="210">
        <f>INDEX(MasterOutputs!$I$3:$I$63,MATCH('5 - Project Outputs'!C186,MasterOutputs!$B$3:$B$63,0))</f>
        <v>0</v>
      </c>
    </row>
    <row r="187" spans="3:26" outlineLevel="1">
      <c r="C187" s="67" t="s">
        <v>90</v>
      </c>
      <c r="D187" s="418" t="str">
        <f>INDEX(MasterOutputs!$C$3:$C$63,MATCH(C187,MasterOutputs!$B$3:$B$63,0))</f>
        <v>N/A</v>
      </c>
      <c r="E187" s="283"/>
      <c r="F187" s="283"/>
      <c r="G187" s="69">
        <f t="shared" si="61"/>
        <v>0</v>
      </c>
      <c r="H187" s="283"/>
      <c r="I187" s="283"/>
      <c r="J187" s="69">
        <f t="shared" si="62"/>
        <v>0</v>
      </c>
      <c r="K187" s="283"/>
      <c r="L187" s="283"/>
      <c r="M187" s="69">
        <f t="shared" si="63"/>
        <v>0</v>
      </c>
      <c r="N187" s="283"/>
      <c r="O187" s="283"/>
      <c r="P187" s="69">
        <f t="shared" si="64"/>
        <v>0</v>
      </c>
      <c r="Q187" s="283"/>
      <c r="R187" s="283"/>
      <c r="S187" s="69">
        <f t="shared" si="65"/>
        <v>0</v>
      </c>
      <c r="T187" s="283"/>
      <c r="U187" s="283"/>
      <c r="V187" s="69">
        <f t="shared" si="66"/>
        <v>0</v>
      </c>
      <c r="W187" s="349"/>
      <c r="X187" s="351">
        <f t="shared" si="67"/>
        <v>0</v>
      </c>
      <c r="Y187" s="336"/>
      <c r="Z187" s="210">
        <f>INDEX(MasterOutputs!$I$3:$I$63,MATCH('5 - Project Outputs'!C187,MasterOutputs!$B$3:$B$63,0))</f>
        <v>0</v>
      </c>
    </row>
    <row r="188" spans="3:26" outlineLevel="1">
      <c r="C188" s="67" t="s">
        <v>90</v>
      </c>
      <c r="D188" s="418" t="str">
        <f>INDEX(MasterOutputs!$C$3:$C$63,MATCH(C188,MasterOutputs!$B$3:$B$63,0))</f>
        <v>N/A</v>
      </c>
      <c r="E188" s="283"/>
      <c r="F188" s="283"/>
      <c r="G188" s="69">
        <f t="shared" si="61"/>
        <v>0</v>
      </c>
      <c r="H188" s="283"/>
      <c r="I188" s="283"/>
      <c r="J188" s="69">
        <f t="shared" si="62"/>
        <v>0</v>
      </c>
      <c r="K188" s="283"/>
      <c r="L188" s="283"/>
      <c r="M188" s="69">
        <f t="shared" si="63"/>
        <v>0</v>
      </c>
      <c r="N188" s="283"/>
      <c r="O188" s="283"/>
      <c r="P188" s="69">
        <f t="shared" si="64"/>
        <v>0</v>
      </c>
      <c r="Q188" s="283"/>
      <c r="R188" s="283"/>
      <c r="S188" s="69">
        <f t="shared" si="65"/>
        <v>0</v>
      </c>
      <c r="T188" s="283"/>
      <c r="U188" s="283"/>
      <c r="V188" s="69">
        <f t="shared" si="66"/>
        <v>0</v>
      </c>
      <c r="W188" s="349"/>
      <c r="X188" s="351">
        <f t="shared" si="67"/>
        <v>0</v>
      </c>
      <c r="Y188" s="336"/>
      <c r="Z188" s="210">
        <f>INDEX(MasterOutputs!$I$3:$I$63,MATCH('5 - Project Outputs'!C188,MasterOutputs!$B$3:$B$63,0))</f>
        <v>0</v>
      </c>
    </row>
    <row r="189" spans="3:26" outlineLevel="1">
      <c r="C189" s="67" t="s">
        <v>90</v>
      </c>
      <c r="D189" s="418" t="str">
        <f>INDEX(MasterOutputs!$C$3:$C$63,MATCH(C189,MasterOutputs!$B$3:$B$63,0))</f>
        <v>N/A</v>
      </c>
      <c r="E189" s="283"/>
      <c r="F189" s="283"/>
      <c r="G189" s="69">
        <f t="shared" si="61"/>
        <v>0</v>
      </c>
      <c r="H189" s="283"/>
      <c r="I189" s="283"/>
      <c r="J189" s="69">
        <f t="shared" si="62"/>
        <v>0</v>
      </c>
      <c r="K189" s="283"/>
      <c r="L189" s="283"/>
      <c r="M189" s="69">
        <f t="shared" si="63"/>
        <v>0</v>
      </c>
      <c r="N189" s="283"/>
      <c r="O189" s="283"/>
      <c r="P189" s="69">
        <f t="shared" si="64"/>
        <v>0</v>
      </c>
      <c r="Q189" s="283"/>
      <c r="R189" s="283"/>
      <c r="S189" s="69">
        <f t="shared" si="65"/>
        <v>0</v>
      </c>
      <c r="T189" s="283"/>
      <c r="U189" s="283"/>
      <c r="V189" s="69">
        <f t="shared" si="66"/>
        <v>0</v>
      </c>
      <c r="W189" s="349"/>
      <c r="X189" s="351">
        <f t="shared" si="67"/>
        <v>0</v>
      </c>
      <c r="Y189" s="336"/>
      <c r="Z189" s="210">
        <f>INDEX(MasterOutputs!$I$3:$I$63,MATCH('5 - Project Outputs'!C189,MasterOutputs!$B$3:$B$63,0))</f>
        <v>0</v>
      </c>
    </row>
    <row r="190" spans="3:26" outlineLevel="1">
      <c r="C190" s="67" t="s">
        <v>90</v>
      </c>
      <c r="D190" s="418" t="str">
        <f>INDEX(MasterOutputs!$C$3:$C$63,MATCH(C190,MasterOutputs!$B$3:$B$63,0))</f>
        <v>N/A</v>
      </c>
      <c r="E190" s="283"/>
      <c r="F190" s="283"/>
      <c r="G190" s="69">
        <f t="shared" si="61"/>
        <v>0</v>
      </c>
      <c r="H190" s="283"/>
      <c r="I190" s="283"/>
      <c r="J190" s="69">
        <f t="shared" si="62"/>
        <v>0</v>
      </c>
      <c r="K190" s="283"/>
      <c r="L190" s="283"/>
      <c r="M190" s="69">
        <f t="shared" si="63"/>
        <v>0</v>
      </c>
      <c r="N190" s="283"/>
      <c r="O190" s="283"/>
      <c r="P190" s="69">
        <f t="shared" si="64"/>
        <v>0</v>
      </c>
      <c r="Q190" s="283"/>
      <c r="R190" s="283"/>
      <c r="S190" s="69">
        <f t="shared" si="65"/>
        <v>0</v>
      </c>
      <c r="T190" s="283"/>
      <c r="U190" s="283"/>
      <c r="V190" s="69">
        <f t="shared" si="66"/>
        <v>0</v>
      </c>
      <c r="W190" s="349"/>
      <c r="X190" s="351">
        <f t="shared" si="67"/>
        <v>0</v>
      </c>
      <c r="Y190" s="336"/>
      <c r="Z190" s="210">
        <f>INDEX(MasterOutputs!$I$3:$I$63,MATCH('5 - Project Outputs'!C190,MasterOutputs!$B$3:$B$63,0))</f>
        <v>0</v>
      </c>
    </row>
    <row r="191" spans="3:26" outlineLevel="1">
      <c r="C191" s="67" t="s">
        <v>90</v>
      </c>
      <c r="D191" s="418" t="str">
        <f>INDEX(MasterOutputs!$C$3:$C$63,MATCH(C191,MasterOutputs!$B$3:$B$63,0))</f>
        <v>N/A</v>
      </c>
      <c r="E191" s="283"/>
      <c r="F191" s="283"/>
      <c r="G191" s="69">
        <f t="shared" si="61"/>
        <v>0</v>
      </c>
      <c r="H191" s="283"/>
      <c r="I191" s="283"/>
      <c r="J191" s="69">
        <f t="shared" si="62"/>
        <v>0</v>
      </c>
      <c r="K191" s="283"/>
      <c r="L191" s="283"/>
      <c r="M191" s="69">
        <f t="shared" si="63"/>
        <v>0</v>
      </c>
      <c r="N191" s="283"/>
      <c r="O191" s="283"/>
      <c r="P191" s="69">
        <f t="shared" si="64"/>
        <v>0</v>
      </c>
      <c r="Q191" s="283"/>
      <c r="R191" s="283"/>
      <c r="S191" s="69">
        <f t="shared" si="65"/>
        <v>0</v>
      </c>
      <c r="T191" s="283"/>
      <c r="U191" s="283"/>
      <c r="V191" s="69">
        <f t="shared" si="66"/>
        <v>0</v>
      </c>
      <c r="W191" s="349"/>
      <c r="X191" s="351">
        <f t="shared" si="67"/>
        <v>0</v>
      </c>
      <c r="Y191" s="336"/>
      <c r="Z191" s="210">
        <f>INDEX(MasterOutputs!$I$3:$I$63,MATCH('5 - Project Outputs'!C191,MasterOutputs!$B$3:$B$63,0))</f>
        <v>0</v>
      </c>
    </row>
    <row r="192" spans="3:26" outlineLevel="1">
      <c r="C192" s="67" t="s">
        <v>90</v>
      </c>
      <c r="D192" s="418" t="str">
        <f>INDEX(MasterOutputs!$C$3:$C$63,MATCH(C192,MasterOutputs!$B$3:$B$63,0))</f>
        <v>N/A</v>
      </c>
      <c r="E192" s="283"/>
      <c r="F192" s="283"/>
      <c r="G192" s="69">
        <f t="shared" si="61"/>
        <v>0</v>
      </c>
      <c r="H192" s="283"/>
      <c r="I192" s="283"/>
      <c r="J192" s="69">
        <f t="shared" si="62"/>
        <v>0</v>
      </c>
      <c r="K192" s="283"/>
      <c r="L192" s="283"/>
      <c r="M192" s="69">
        <f t="shared" si="63"/>
        <v>0</v>
      </c>
      <c r="N192" s="283"/>
      <c r="O192" s="283"/>
      <c r="P192" s="69">
        <f t="shared" si="64"/>
        <v>0</v>
      </c>
      <c r="Q192" s="283"/>
      <c r="R192" s="283"/>
      <c r="S192" s="69">
        <f t="shared" si="65"/>
        <v>0</v>
      </c>
      <c r="T192" s="283"/>
      <c r="U192" s="283"/>
      <c r="V192" s="69">
        <f t="shared" si="66"/>
        <v>0</v>
      </c>
      <c r="W192" s="349"/>
      <c r="X192" s="351">
        <f t="shared" si="67"/>
        <v>0</v>
      </c>
      <c r="Y192" s="336"/>
      <c r="Z192" s="210">
        <f>INDEX(MasterOutputs!$I$3:$I$63,MATCH('5 - Project Outputs'!C192,MasterOutputs!$B$3:$B$63,0))</f>
        <v>0</v>
      </c>
    </row>
    <row r="193" spans="1:26" outlineLevel="1">
      <c r="C193" s="67" t="s">
        <v>90</v>
      </c>
      <c r="D193" s="418" t="str">
        <f>INDEX(MasterOutputs!$C$3:$C$63,MATCH(C193,MasterOutputs!$B$3:$B$63,0))</f>
        <v>N/A</v>
      </c>
      <c r="E193" s="283"/>
      <c r="F193" s="283"/>
      <c r="G193" s="69">
        <f t="shared" si="61"/>
        <v>0</v>
      </c>
      <c r="H193" s="283"/>
      <c r="I193" s="283"/>
      <c r="J193" s="69">
        <f t="shared" si="62"/>
        <v>0</v>
      </c>
      <c r="K193" s="283"/>
      <c r="L193" s="283"/>
      <c r="M193" s="69">
        <f t="shared" si="63"/>
        <v>0</v>
      </c>
      <c r="N193" s="283"/>
      <c r="O193" s="283"/>
      <c r="P193" s="69">
        <f t="shared" si="64"/>
        <v>0</v>
      </c>
      <c r="Q193" s="283"/>
      <c r="R193" s="283"/>
      <c r="S193" s="69">
        <f t="shared" si="65"/>
        <v>0</v>
      </c>
      <c r="T193" s="283"/>
      <c r="U193" s="283"/>
      <c r="V193" s="69">
        <f t="shared" si="66"/>
        <v>0</v>
      </c>
      <c r="W193" s="349"/>
      <c r="X193" s="351">
        <f t="shared" si="67"/>
        <v>0</v>
      </c>
      <c r="Y193" s="336"/>
      <c r="Z193" s="210">
        <f>INDEX(MasterOutputs!$I$3:$I$63,MATCH('5 - Project Outputs'!C193,MasterOutputs!$B$3:$B$63,0))</f>
        <v>0</v>
      </c>
    </row>
    <row r="194" spans="1:26" ht="15.6" customHeight="1" outlineLevel="1" thickBot="1">
      <c r="C194" s="112" t="s">
        <v>90</v>
      </c>
      <c r="D194" s="419" t="str">
        <f>INDEX(MasterOutputs!$C$3:$C$63,MATCH(C194,MasterOutputs!$B$3:$B$63,0))</f>
        <v>N/A</v>
      </c>
      <c r="E194" s="366"/>
      <c r="F194" s="366"/>
      <c r="G194" s="147">
        <f t="shared" si="61"/>
        <v>0</v>
      </c>
      <c r="H194" s="366"/>
      <c r="I194" s="366"/>
      <c r="J194" s="147">
        <f t="shared" si="62"/>
        <v>0</v>
      </c>
      <c r="K194" s="366"/>
      <c r="L194" s="366"/>
      <c r="M194" s="147">
        <f t="shared" si="63"/>
        <v>0</v>
      </c>
      <c r="N194" s="366"/>
      <c r="O194" s="366"/>
      <c r="P194" s="147">
        <f t="shared" si="64"/>
        <v>0</v>
      </c>
      <c r="Q194" s="366"/>
      <c r="R194" s="366"/>
      <c r="S194" s="147">
        <f t="shared" si="65"/>
        <v>0</v>
      </c>
      <c r="T194" s="366"/>
      <c r="U194" s="366"/>
      <c r="V194" s="147">
        <f t="shared" si="66"/>
        <v>0</v>
      </c>
      <c r="W194" s="367"/>
      <c r="X194" s="368">
        <f t="shared" si="67"/>
        <v>0</v>
      </c>
      <c r="Y194" s="369"/>
      <c r="Z194" s="210">
        <f>INDEX(MasterOutputs!$I$3:$I$63,MATCH('5 - Project Outputs'!C194,MasterOutputs!$B$3:$B$63,0))</f>
        <v>0</v>
      </c>
    </row>
    <row r="195" spans="1:26" ht="16.5" customHeight="1" outlineLevel="1" thickBot="1">
      <c r="C195" s="495" t="s">
        <v>311</v>
      </c>
      <c r="D195" s="496"/>
      <c r="E195" s="496"/>
      <c r="F195" s="496"/>
      <c r="G195" s="496"/>
      <c r="H195" s="496"/>
      <c r="I195" s="496"/>
      <c r="J195" s="496"/>
      <c r="K195" s="496"/>
      <c r="L195" s="496"/>
      <c r="M195" s="496"/>
      <c r="N195" s="496"/>
      <c r="O195" s="496"/>
      <c r="P195" s="496"/>
      <c r="Q195" s="496"/>
      <c r="R195" s="496"/>
      <c r="S195" s="496"/>
      <c r="T195" s="496"/>
      <c r="U195" s="496"/>
      <c r="V195" s="496"/>
      <c r="W195" s="496"/>
      <c r="X195" s="496"/>
      <c r="Y195" s="497"/>
    </row>
    <row r="196" spans="1:26" outlineLevel="1">
      <c r="C196" s="370"/>
      <c r="D196" s="363"/>
      <c r="E196" s="364"/>
      <c r="F196" s="364"/>
      <c r="G196" s="358">
        <f t="shared" ref="G196:G201" si="68">SUM(E196:F196)</f>
        <v>0</v>
      </c>
      <c r="H196" s="364"/>
      <c r="I196" s="364"/>
      <c r="J196" s="358">
        <f t="shared" ref="J196:J201" si="69">SUM(H196:I196)</f>
        <v>0</v>
      </c>
      <c r="K196" s="364"/>
      <c r="L196" s="364"/>
      <c r="M196" s="358">
        <f t="shared" ref="M196:M201" si="70">SUM(K196:L196)</f>
        <v>0</v>
      </c>
      <c r="N196" s="364"/>
      <c r="O196" s="364"/>
      <c r="P196" s="358">
        <f t="shared" ref="P196:P201" si="71">SUM(N196:O196)</f>
        <v>0</v>
      </c>
      <c r="Q196" s="364"/>
      <c r="R196" s="364"/>
      <c r="S196" s="358">
        <f t="shared" ref="S196:S201" si="72">SUM(Q196:R196)</f>
        <v>0</v>
      </c>
      <c r="T196" s="364"/>
      <c r="U196" s="364"/>
      <c r="V196" s="358">
        <f t="shared" ref="V196:V201" si="73">SUM(T196:U196)</f>
        <v>0</v>
      </c>
      <c r="W196" s="365"/>
      <c r="X196" s="352">
        <f>SUM(P196+S196+M196+J196+G196+V196+W196)</f>
        <v>0</v>
      </c>
      <c r="Y196" s="359" t="s">
        <v>302</v>
      </c>
    </row>
    <row r="197" spans="1:26" outlineLevel="1">
      <c r="C197" s="73"/>
      <c r="D197" s="287"/>
      <c r="E197" s="283"/>
      <c r="F197" s="283"/>
      <c r="G197" s="69">
        <f t="shared" si="68"/>
        <v>0</v>
      </c>
      <c r="H197" s="283"/>
      <c r="I197" s="283"/>
      <c r="J197" s="69">
        <f t="shared" si="69"/>
        <v>0</v>
      </c>
      <c r="K197" s="283"/>
      <c r="L197" s="283"/>
      <c r="M197" s="69">
        <f t="shared" si="70"/>
        <v>0</v>
      </c>
      <c r="N197" s="283"/>
      <c r="O197" s="283"/>
      <c r="P197" s="69">
        <f t="shared" si="71"/>
        <v>0</v>
      </c>
      <c r="Q197" s="283"/>
      <c r="R197" s="283"/>
      <c r="S197" s="69">
        <f t="shared" si="72"/>
        <v>0</v>
      </c>
      <c r="T197" s="283"/>
      <c r="U197" s="283"/>
      <c r="V197" s="69">
        <f t="shared" si="73"/>
        <v>0</v>
      </c>
      <c r="W197" s="349"/>
      <c r="X197" s="351">
        <f>SUM(P197+S197+M197+J197+G197+V197+W197)</f>
        <v>0</v>
      </c>
      <c r="Y197" s="354" t="s">
        <v>302</v>
      </c>
    </row>
    <row r="198" spans="1:26" outlineLevel="1">
      <c r="C198" s="73"/>
      <c r="D198" s="287"/>
      <c r="E198" s="283"/>
      <c r="F198" s="283"/>
      <c r="G198" s="69">
        <f t="shared" si="68"/>
        <v>0</v>
      </c>
      <c r="H198" s="283"/>
      <c r="I198" s="283"/>
      <c r="J198" s="69">
        <f t="shared" si="69"/>
        <v>0</v>
      </c>
      <c r="K198" s="283"/>
      <c r="L198" s="283"/>
      <c r="M198" s="69">
        <f t="shared" si="70"/>
        <v>0</v>
      </c>
      <c r="N198" s="283"/>
      <c r="O198" s="283"/>
      <c r="P198" s="69">
        <f t="shared" si="71"/>
        <v>0</v>
      </c>
      <c r="Q198" s="283"/>
      <c r="R198" s="283"/>
      <c r="S198" s="69">
        <f t="shared" si="72"/>
        <v>0</v>
      </c>
      <c r="T198" s="283"/>
      <c r="U198" s="283"/>
      <c r="V198" s="69">
        <f t="shared" si="73"/>
        <v>0</v>
      </c>
      <c r="W198" s="349"/>
      <c r="X198" s="351">
        <f t="shared" ref="X198:X205" si="74">SUM(P198+S198+M198+J198+G198+V198+W198)</f>
        <v>0</v>
      </c>
      <c r="Y198" s="354" t="s">
        <v>302</v>
      </c>
    </row>
    <row r="199" spans="1:26" outlineLevel="1">
      <c r="C199" s="73"/>
      <c r="D199" s="287"/>
      <c r="E199" s="283"/>
      <c r="F199" s="283"/>
      <c r="G199" s="69">
        <f t="shared" si="68"/>
        <v>0</v>
      </c>
      <c r="H199" s="283"/>
      <c r="I199" s="283"/>
      <c r="J199" s="69">
        <f t="shared" si="69"/>
        <v>0</v>
      </c>
      <c r="K199" s="283"/>
      <c r="L199" s="283"/>
      <c r="M199" s="69">
        <f t="shared" si="70"/>
        <v>0</v>
      </c>
      <c r="N199" s="283"/>
      <c r="O199" s="283"/>
      <c r="P199" s="69">
        <f t="shared" si="71"/>
        <v>0</v>
      </c>
      <c r="Q199" s="283"/>
      <c r="R199" s="283"/>
      <c r="S199" s="69">
        <f t="shared" si="72"/>
        <v>0</v>
      </c>
      <c r="T199" s="283"/>
      <c r="U199" s="283"/>
      <c r="V199" s="69">
        <f t="shared" si="73"/>
        <v>0</v>
      </c>
      <c r="W199" s="349"/>
      <c r="X199" s="351">
        <f t="shared" si="74"/>
        <v>0</v>
      </c>
      <c r="Y199" s="354" t="s">
        <v>302</v>
      </c>
    </row>
    <row r="200" spans="1:26" outlineLevel="1">
      <c r="C200" s="73"/>
      <c r="D200" s="287"/>
      <c r="E200" s="283"/>
      <c r="F200" s="283"/>
      <c r="G200" s="69">
        <f t="shared" si="68"/>
        <v>0</v>
      </c>
      <c r="H200" s="283"/>
      <c r="I200" s="283"/>
      <c r="J200" s="69">
        <f t="shared" si="69"/>
        <v>0</v>
      </c>
      <c r="K200" s="283"/>
      <c r="L200" s="283"/>
      <c r="M200" s="69">
        <f t="shared" si="70"/>
        <v>0</v>
      </c>
      <c r="N200" s="283"/>
      <c r="O200" s="283"/>
      <c r="P200" s="69">
        <f t="shared" si="71"/>
        <v>0</v>
      </c>
      <c r="Q200" s="283"/>
      <c r="R200" s="283"/>
      <c r="S200" s="69">
        <f t="shared" si="72"/>
        <v>0</v>
      </c>
      <c r="T200" s="283"/>
      <c r="U200" s="283"/>
      <c r="V200" s="69">
        <f t="shared" si="73"/>
        <v>0</v>
      </c>
      <c r="W200" s="349"/>
      <c r="X200" s="351">
        <f t="shared" si="74"/>
        <v>0</v>
      </c>
      <c r="Y200" s="354" t="s">
        <v>302</v>
      </c>
    </row>
    <row r="201" spans="1:26" outlineLevel="1">
      <c r="C201" s="73"/>
      <c r="D201" s="287"/>
      <c r="E201" s="283"/>
      <c r="F201" s="283"/>
      <c r="G201" s="69">
        <f t="shared" si="68"/>
        <v>0</v>
      </c>
      <c r="H201" s="283"/>
      <c r="I201" s="283"/>
      <c r="J201" s="69">
        <f t="shared" si="69"/>
        <v>0</v>
      </c>
      <c r="K201" s="283"/>
      <c r="L201" s="283"/>
      <c r="M201" s="69">
        <f t="shared" si="70"/>
        <v>0</v>
      </c>
      <c r="N201" s="283"/>
      <c r="O201" s="283"/>
      <c r="P201" s="69">
        <f t="shared" si="71"/>
        <v>0</v>
      </c>
      <c r="Q201" s="283"/>
      <c r="R201" s="283"/>
      <c r="S201" s="69">
        <f t="shared" si="72"/>
        <v>0</v>
      </c>
      <c r="T201" s="283"/>
      <c r="U201" s="283"/>
      <c r="V201" s="69">
        <f t="shared" si="73"/>
        <v>0</v>
      </c>
      <c r="W201" s="349"/>
      <c r="X201" s="351">
        <f t="shared" si="74"/>
        <v>0</v>
      </c>
      <c r="Y201" s="354" t="s">
        <v>302</v>
      </c>
    </row>
    <row r="202" spans="1:26" outlineLevel="1">
      <c r="C202" s="73"/>
      <c r="D202" s="287"/>
      <c r="E202" s="283"/>
      <c r="F202" s="283"/>
      <c r="G202" s="69">
        <f>SUM(E202:F202)</f>
        <v>0</v>
      </c>
      <c r="H202" s="283"/>
      <c r="I202" s="283"/>
      <c r="J202" s="69">
        <f>SUM(H202:I202)</f>
        <v>0</v>
      </c>
      <c r="K202" s="283"/>
      <c r="L202" s="283"/>
      <c r="M202" s="69">
        <f>SUM(K202:L202)</f>
        <v>0</v>
      </c>
      <c r="N202" s="283"/>
      <c r="O202" s="283"/>
      <c r="P202" s="69">
        <f>SUM(N202:O202)</f>
        <v>0</v>
      </c>
      <c r="Q202" s="283"/>
      <c r="R202" s="283"/>
      <c r="S202" s="69">
        <f>SUM(Q202:R202)</f>
        <v>0</v>
      </c>
      <c r="T202" s="283"/>
      <c r="U202" s="283"/>
      <c r="V202" s="69">
        <f>SUM(T202:U202)</f>
        <v>0</v>
      </c>
      <c r="W202" s="349"/>
      <c r="X202" s="351">
        <f t="shared" si="74"/>
        <v>0</v>
      </c>
      <c r="Y202" s="354" t="s">
        <v>302</v>
      </c>
    </row>
    <row r="203" spans="1:26" outlineLevel="1">
      <c r="C203" s="73"/>
      <c r="D203" s="287"/>
      <c r="E203" s="283"/>
      <c r="F203" s="283"/>
      <c r="G203" s="69">
        <f>SUM(E203:F203)</f>
        <v>0</v>
      </c>
      <c r="H203" s="283"/>
      <c r="I203" s="283"/>
      <c r="J203" s="69">
        <f>SUM(H203:I203)</f>
        <v>0</v>
      </c>
      <c r="K203" s="283"/>
      <c r="L203" s="283"/>
      <c r="M203" s="69">
        <f>SUM(K203:L203)</f>
        <v>0</v>
      </c>
      <c r="N203" s="283"/>
      <c r="O203" s="283"/>
      <c r="P203" s="69">
        <f>SUM(N203:O203)</f>
        <v>0</v>
      </c>
      <c r="Q203" s="283"/>
      <c r="R203" s="283"/>
      <c r="S203" s="69">
        <f>SUM(Q203:R203)</f>
        <v>0</v>
      </c>
      <c r="T203" s="283"/>
      <c r="U203" s="283"/>
      <c r="V203" s="69">
        <f>SUM(T203:U203)</f>
        <v>0</v>
      </c>
      <c r="W203" s="349"/>
      <c r="X203" s="351">
        <f t="shared" si="74"/>
        <v>0</v>
      </c>
      <c r="Y203" s="354" t="s">
        <v>302</v>
      </c>
    </row>
    <row r="204" spans="1:26" outlineLevel="1">
      <c r="C204" s="73"/>
      <c r="D204" s="287"/>
      <c r="E204" s="283"/>
      <c r="F204" s="283"/>
      <c r="G204" s="69">
        <f>SUM(E204:F204)</f>
        <v>0</v>
      </c>
      <c r="H204" s="283"/>
      <c r="I204" s="283"/>
      <c r="J204" s="69">
        <f>SUM(H204:I204)</f>
        <v>0</v>
      </c>
      <c r="K204" s="283"/>
      <c r="L204" s="283"/>
      <c r="M204" s="69">
        <f>SUM(K204:L204)</f>
        <v>0</v>
      </c>
      <c r="N204" s="283"/>
      <c r="O204" s="283"/>
      <c r="P204" s="69">
        <f>SUM(N204:O204)</f>
        <v>0</v>
      </c>
      <c r="Q204" s="283"/>
      <c r="R204" s="283"/>
      <c r="S204" s="69">
        <f>SUM(Q204:R204)</f>
        <v>0</v>
      </c>
      <c r="T204" s="283"/>
      <c r="U204" s="283"/>
      <c r="V204" s="69">
        <f>SUM(T204:U204)</f>
        <v>0</v>
      </c>
      <c r="W204" s="349"/>
      <c r="X204" s="351">
        <f t="shared" si="74"/>
        <v>0</v>
      </c>
      <c r="Y204" s="354" t="s">
        <v>302</v>
      </c>
    </row>
    <row r="205" spans="1:26" ht="15.75" outlineLevel="1" thickBot="1">
      <c r="C205" s="74"/>
      <c r="D205" s="288"/>
      <c r="E205" s="284"/>
      <c r="F205" s="284"/>
      <c r="G205" s="71">
        <f>SUM(E205:F205)</f>
        <v>0</v>
      </c>
      <c r="H205" s="284"/>
      <c r="I205" s="284"/>
      <c r="J205" s="71">
        <f>SUM(H205:I205)</f>
        <v>0</v>
      </c>
      <c r="K205" s="284"/>
      <c r="L205" s="284"/>
      <c r="M205" s="71">
        <f>SUM(K205:L205)</f>
        <v>0</v>
      </c>
      <c r="N205" s="284"/>
      <c r="O205" s="284"/>
      <c r="P205" s="71">
        <f>SUM(N205:O205)</f>
        <v>0</v>
      </c>
      <c r="Q205" s="284"/>
      <c r="R205" s="284"/>
      <c r="S205" s="71">
        <f>SUM(Q205:R205)</f>
        <v>0</v>
      </c>
      <c r="T205" s="284"/>
      <c r="U205" s="284"/>
      <c r="V205" s="71">
        <f>SUM(T205:U205)</f>
        <v>0</v>
      </c>
      <c r="W205" s="350"/>
      <c r="X205" s="353">
        <f t="shared" si="74"/>
        <v>0</v>
      </c>
      <c r="Y205" s="355" t="s">
        <v>302</v>
      </c>
    </row>
    <row r="206" spans="1:26" ht="15.75" thickBot="1">
      <c r="C206" s="286"/>
      <c r="D206" s="285"/>
      <c r="E206" s="3"/>
      <c r="F206" s="3"/>
      <c r="G206" s="3"/>
      <c r="H206" s="3"/>
      <c r="I206" s="3"/>
      <c r="J206" s="3"/>
      <c r="K206" s="3"/>
      <c r="L206" s="3"/>
      <c r="M206" s="3"/>
      <c r="N206" s="3"/>
      <c r="O206" s="3"/>
      <c r="P206" s="3"/>
      <c r="Q206" s="3"/>
      <c r="R206" s="3"/>
      <c r="S206" s="3"/>
      <c r="T206" s="3"/>
      <c r="U206" s="3"/>
      <c r="V206" s="3"/>
      <c r="W206" s="3"/>
      <c r="X206" s="3"/>
    </row>
    <row r="207" spans="1:26" ht="102.75" thickBot="1">
      <c r="A207" s="590" t="s">
        <v>260</v>
      </c>
      <c r="B207" s="60"/>
      <c r="C207" s="839" t="str">
        <f>IF(OR('2 - Project Admin'!E32="", '2 - Project Admin'!E32="n/a"),"Project 6: Not Applicable", CONCATENATE("Project 6: ", '2 - Project Admin'!E32))</f>
        <v>Project 6: Not Applicable</v>
      </c>
      <c r="D207" s="840"/>
      <c r="E207" s="840"/>
      <c r="F207" s="840"/>
      <c r="G207" s="840"/>
      <c r="H207" s="840"/>
      <c r="I207" s="840"/>
      <c r="J207" s="840"/>
      <c r="K207" s="840"/>
      <c r="L207" s="840"/>
      <c r="M207" s="840"/>
      <c r="N207" s="840"/>
      <c r="O207" s="840"/>
      <c r="P207" s="840"/>
      <c r="Q207" s="840"/>
      <c r="R207" s="840"/>
      <c r="S207" s="840"/>
      <c r="T207" s="840"/>
      <c r="U207" s="840"/>
      <c r="V207" s="840"/>
      <c r="W207" s="840"/>
      <c r="X207" s="840"/>
      <c r="Y207" s="841"/>
    </row>
    <row r="208" spans="1:26" ht="15.75" thickBot="1">
      <c r="C208" s="148"/>
      <c r="D208" s="149"/>
      <c r="E208" s="150"/>
      <c r="F208" s="150"/>
      <c r="G208" s="150"/>
      <c r="H208" s="150"/>
      <c r="I208" s="150"/>
      <c r="J208" s="150"/>
      <c r="K208" s="150"/>
    </row>
    <row r="209" spans="3:26" ht="15.75" customHeight="1" outlineLevel="1">
      <c r="C209" s="806" t="s">
        <v>289</v>
      </c>
      <c r="D209" s="806" t="s">
        <v>290</v>
      </c>
      <c r="E209" s="809" t="s">
        <v>291</v>
      </c>
      <c r="F209" s="810"/>
      <c r="G209" s="811"/>
      <c r="H209" s="809" t="s">
        <v>292</v>
      </c>
      <c r="I209" s="810"/>
      <c r="J209" s="811"/>
      <c r="K209" s="809" t="s">
        <v>293</v>
      </c>
      <c r="L209" s="810"/>
      <c r="M209" s="811"/>
      <c r="N209" s="809" t="s">
        <v>294</v>
      </c>
      <c r="O209" s="810"/>
      <c r="P209" s="811"/>
      <c r="Q209" s="809" t="s">
        <v>295</v>
      </c>
      <c r="R209" s="810"/>
      <c r="S209" s="811"/>
      <c r="T209" s="809" t="s">
        <v>296</v>
      </c>
      <c r="U209" s="810"/>
      <c r="V209" s="811"/>
      <c r="W209" s="665" t="s">
        <v>297</v>
      </c>
      <c r="X209" s="820" t="s">
        <v>236</v>
      </c>
      <c r="Y209" s="815" t="s">
        <v>298</v>
      </c>
    </row>
    <row r="210" spans="3:26" ht="15.75" customHeight="1" outlineLevel="1" thickBot="1">
      <c r="C210" s="807"/>
      <c r="D210" s="807"/>
      <c r="E210" s="812"/>
      <c r="F210" s="813"/>
      <c r="G210" s="814"/>
      <c r="H210" s="812"/>
      <c r="I210" s="813"/>
      <c r="J210" s="814"/>
      <c r="K210" s="812"/>
      <c r="L210" s="813"/>
      <c r="M210" s="814"/>
      <c r="N210" s="812"/>
      <c r="O210" s="813"/>
      <c r="P210" s="814"/>
      <c r="Q210" s="812"/>
      <c r="R210" s="813"/>
      <c r="S210" s="814"/>
      <c r="T210" s="812"/>
      <c r="U210" s="813"/>
      <c r="V210" s="814"/>
      <c r="W210" s="666"/>
      <c r="X210" s="821"/>
      <c r="Y210" s="816"/>
    </row>
    <row r="211" spans="3:26" ht="15" customHeight="1" outlineLevel="1" thickBot="1">
      <c r="C211" s="807"/>
      <c r="D211" s="807"/>
      <c r="E211" s="588" t="s">
        <v>237</v>
      </c>
      <c r="F211" s="205" t="s">
        <v>238</v>
      </c>
      <c r="G211" s="665" t="s">
        <v>281</v>
      </c>
      <c r="H211" s="588" t="s">
        <v>237</v>
      </c>
      <c r="I211" s="205" t="s">
        <v>238</v>
      </c>
      <c r="J211" s="665" t="s">
        <v>281</v>
      </c>
      <c r="K211" s="588" t="s">
        <v>237</v>
      </c>
      <c r="L211" s="205" t="s">
        <v>238</v>
      </c>
      <c r="M211" s="665" t="s">
        <v>281</v>
      </c>
      <c r="N211" s="588" t="s">
        <v>237</v>
      </c>
      <c r="O211" s="205" t="s">
        <v>238</v>
      </c>
      <c r="P211" s="818" t="s">
        <v>281</v>
      </c>
      <c r="Q211" s="588" t="s">
        <v>237</v>
      </c>
      <c r="R211" s="205" t="s">
        <v>238</v>
      </c>
      <c r="S211" s="818" t="s">
        <v>281</v>
      </c>
      <c r="T211" s="588" t="s">
        <v>237</v>
      </c>
      <c r="U211" s="205" t="s">
        <v>238</v>
      </c>
      <c r="V211" s="818" t="s">
        <v>281</v>
      </c>
      <c r="W211" s="818" t="s">
        <v>281</v>
      </c>
      <c r="X211" s="821"/>
      <c r="Y211" s="816"/>
    </row>
    <row r="212" spans="3:26" ht="15" customHeight="1" outlineLevel="1" thickBot="1">
      <c r="C212" s="808"/>
      <c r="D212" s="807"/>
      <c r="E212" s="206" t="s">
        <v>240</v>
      </c>
      <c r="F212" s="206" t="s">
        <v>240</v>
      </c>
      <c r="G212" s="704"/>
      <c r="H212" s="206" t="s">
        <v>240</v>
      </c>
      <c r="I212" s="216" t="str">
        <f>IF(INDEX('Reference Data'!$G$5:$G$18,MATCH('Reference Data'!$C$4,'Reference Data'!$F$5:$F$21,0),1)&gt;=I$18,"Actual","Forecast")</f>
        <v>Actual</v>
      </c>
      <c r="J212" s="704"/>
      <c r="K212" s="216" t="str">
        <f>IF(INDEX('Reference Data'!$G$5:$G$18,MATCH('Reference Data'!$C$4,'Reference Data'!$F$5:$F$21,0),1)&gt;=K$18,"Actual","Forecast")</f>
        <v>Actual</v>
      </c>
      <c r="L212" s="216" t="str">
        <f>IF(INDEX('Reference Data'!$G$5:$G$18,MATCH('Reference Data'!$C$4,'Reference Data'!$F$5:$F$21,0),1)&gt;=L$18,"Actual","Forecast")</f>
        <v>Actual</v>
      </c>
      <c r="M212" s="704"/>
      <c r="N212" s="216" t="str">
        <f>IF(INDEX('Reference Data'!$G$5:$G$18,MATCH('Reference Data'!$C$4,'Reference Data'!$F$5:$F$21,0),1)&gt;=N$18,"Actual","Forecast")</f>
        <v>Actual</v>
      </c>
      <c r="O212" s="216" t="str">
        <f>IF(INDEX('Reference Data'!$G$5:$G$18,MATCH('Reference Data'!$C$4,'Reference Data'!$F$5:$F$21,0),1)&gt;=O$18,"Actual","Forecast")</f>
        <v>Actual</v>
      </c>
      <c r="P212" s="819"/>
      <c r="Q212" s="216" t="str">
        <f>IF(INDEX('Reference Data'!$G$5:$G$18,MATCH('Reference Data'!$C$4,'Reference Data'!$F$5:$F$21,0),1)&gt;=Q$18,"Actual","Forecast")</f>
        <v>Actual</v>
      </c>
      <c r="R212" s="216" t="str">
        <f>IF(INDEX('Reference Data'!$G$5:$G$18,MATCH('Reference Data'!$C$4,'Reference Data'!$F$5:$F$21,0),1)&gt;=R$18,"Actual","Forecast")</f>
        <v>Forecast</v>
      </c>
      <c r="S212" s="819"/>
      <c r="T212" s="216" t="str">
        <f>IF(INDEX('Reference Data'!$G$5:$G$18,MATCH('Reference Data'!$C$4,'Reference Data'!$F$5:$F$21,0),1)&gt;=T$18,"Actual","Forecast")</f>
        <v>Forecast</v>
      </c>
      <c r="U212" s="216" t="str">
        <f>IF(INDEX('Reference Data'!$G$5:$G$18,MATCH('Reference Data'!$C$4,'Reference Data'!$F$5:$F$21,0),1)&gt;=U$18,"Actual","Forecast")</f>
        <v>Forecast</v>
      </c>
      <c r="V212" s="819"/>
      <c r="W212" s="819"/>
      <c r="X212" s="821"/>
      <c r="Y212" s="817"/>
    </row>
    <row r="213" spans="3:26" ht="15" customHeight="1" outlineLevel="1" thickBot="1">
      <c r="C213" s="116" t="s">
        <v>299</v>
      </c>
      <c r="D213" s="274"/>
      <c r="E213" s="274"/>
      <c r="F213" s="274"/>
      <c r="G213" s="274"/>
      <c r="H213" s="274"/>
      <c r="I213" s="274"/>
      <c r="J213" s="274"/>
      <c r="K213" s="274"/>
      <c r="L213" s="274"/>
      <c r="M213" s="274"/>
      <c r="N213" s="274"/>
      <c r="O213" s="274"/>
      <c r="P213" s="274"/>
      <c r="Q213" s="274"/>
      <c r="R213" s="274"/>
      <c r="S213" s="274"/>
      <c r="T213" s="274"/>
      <c r="U213" s="274"/>
      <c r="V213" s="274"/>
      <c r="W213" s="274"/>
      <c r="X213" s="274"/>
      <c r="Y213" s="498"/>
    </row>
    <row r="214" spans="3:26" outlineLevel="1">
      <c r="C214" s="155" t="s">
        <v>300</v>
      </c>
      <c r="D214" s="420" t="s">
        <v>301</v>
      </c>
      <c r="E214" s="356"/>
      <c r="F214" s="357"/>
      <c r="G214" s="358">
        <f>SUM(E214:F214)</f>
        <v>0</v>
      </c>
      <c r="H214" s="356"/>
      <c r="I214" s="357"/>
      <c r="J214" s="358">
        <f>SUM(H214:I214)</f>
        <v>0</v>
      </c>
      <c r="K214" s="356"/>
      <c r="L214" s="357"/>
      <c r="M214" s="358">
        <f>SUM(K214:L214)</f>
        <v>0</v>
      </c>
      <c r="N214" s="356"/>
      <c r="O214" s="357"/>
      <c r="P214" s="358">
        <f>SUM(N214:O214)</f>
        <v>0</v>
      </c>
      <c r="Q214" s="356"/>
      <c r="R214" s="357"/>
      <c r="S214" s="358">
        <f>SUM(Q214:R214)</f>
        <v>0</v>
      </c>
      <c r="T214" s="356"/>
      <c r="U214" s="357"/>
      <c r="V214" s="358">
        <f>SUM(T214:U214)</f>
        <v>0</v>
      </c>
      <c r="W214" s="340"/>
      <c r="X214" s="352">
        <f>SUM(P214+S214+M214+J214+G214+V214+W214)</f>
        <v>0</v>
      </c>
      <c r="Y214" s="359" t="s">
        <v>302</v>
      </c>
    </row>
    <row r="215" spans="3:26" ht="28.5" outlineLevel="1">
      <c r="C215" s="155" t="s">
        <v>303</v>
      </c>
      <c r="D215" s="420" t="s">
        <v>304</v>
      </c>
      <c r="E215" s="67"/>
      <c r="F215" s="68"/>
      <c r="G215" s="69">
        <f>SUM(E215:F215)</f>
        <v>0</v>
      </c>
      <c r="H215" s="67"/>
      <c r="I215" s="68"/>
      <c r="J215" s="69">
        <f>SUM(H215:I215)</f>
        <v>0</v>
      </c>
      <c r="K215" s="67"/>
      <c r="L215" s="68"/>
      <c r="M215" s="69">
        <f>SUM(K215:L215)</f>
        <v>0</v>
      </c>
      <c r="N215" s="67"/>
      <c r="O215" s="68"/>
      <c r="P215" s="69">
        <f>SUM(N215:O215)</f>
        <v>0</v>
      </c>
      <c r="Q215" s="67"/>
      <c r="R215" s="68"/>
      <c r="S215" s="69">
        <f>SUM(Q215:R215)</f>
        <v>0</v>
      </c>
      <c r="T215" s="67"/>
      <c r="U215" s="68"/>
      <c r="V215" s="69">
        <f>SUM(T215:U215)</f>
        <v>0</v>
      </c>
      <c r="W215" s="334"/>
      <c r="X215" s="351">
        <f>SUM(P215+S215+M215+J215+G215+V215+W215)</f>
        <v>0</v>
      </c>
      <c r="Y215" s="354" t="s">
        <v>302</v>
      </c>
    </row>
    <row r="216" spans="3:26" ht="29.25" outlineLevel="1" thickBot="1">
      <c r="C216" s="360" t="s">
        <v>305</v>
      </c>
      <c r="D216" s="421" t="s">
        <v>304</v>
      </c>
      <c r="E216" s="112"/>
      <c r="F216" s="113"/>
      <c r="G216" s="147">
        <f>SUM(E216:F216)</f>
        <v>0</v>
      </c>
      <c r="H216" s="112"/>
      <c r="I216" s="113"/>
      <c r="J216" s="147">
        <f>SUM(H216:I216)</f>
        <v>0</v>
      </c>
      <c r="K216" s="112"/>
      <c r="L216" s="113"/>
      <c r="M216" s="147">
        <f>SUM(K216:L216)</f>
        <v>0</v>
      </c>
      <c r="N216" s="112"/>
      <c r="O216" s="113"/>
      <c r="P216" s="147">
        <f>SUM(N216:O216)</f>
        <v>0</v>
      </c>
      <c r="Q216" s="112"/>
      <c r="R216" s="113"/>
      <c r="S216" s="147">
        <f>SUM(Q216:R216)</f>
        <v>0</v>
      </c>
      <c r="T216" s="112"/>
      <c r="U216" s="113"/>
      <c r="V216" s="147">
        <f>SUM(T216:U216)</f>
        <v>0</v>
      </c>
      <c r="W216" s="348"/>
      <c r="X216" s="361">
        <f>SUM(P216+S216+M216+J216+G216+V216+W216)</f>
        <v>0</v>
      </c>
      <c r="Y216" s="362" t="s">
        <v>302</v>
      </c>
    </row>
    <row r="217" spans="3:26" ht="15" customHeight="1" outlineLevel="1" thickBot="1">
      <c r="C217" s="494" t="s">
        <v>306</v>
      </c>
      <c r="D217" s="492"/>
      <c r="E217" s="492"/>
      <c r="F217" s="492"/>
      <c r="G217" s="492"/>
      <c r="H217" s="492"/>
      <c r="I217" s="492"/>
      <c r="J217" s="492"/>
      <c r="K217" s="492"/>
      <c r="L217" s="492"/>
      <c r="M217" s="492"/>
      <c r="N217" s="492"/>
      <c r="O217" s="492"/>
      <c r="P217" s="492"/>
      <c r="Q217" s="492"/>
      <c r="R217" s="492"/>
      <c r="S217" s="492"/>
      <c r="T217" s="492"/>
      <c r="U217" s="492"/>
      <c r="V217" s="492"/>
      <c r="W217" s="492"/>
      <c r="X217" s="492"/>
      <c r="Y217" s="493"/>
    </row>
    <row r="218" spans="3:26" outlineLevel="1">
      <c r="C218" s="356" t="s">
        <v>90</v>
      </c>
      <c r="D218" s="417" t="str">
        <f>INDEX(MasterOutputs!$C$3:$C$63,MATCH(C218,MasterOutputs!$B$3:$B$63,0))</f>
        <v>N/A</v>
      </c>
      <c r="E218" s="364"/>
      <c r="F218" s="364"/>
      <c r="G218" s="358">
        <f>SUM(E218:F218)</f>
        <v>0</v>
      </c>
      <c r="H218" s="364"/>
      <c r="I218" s="364"/>
      <c r="J218" s="358">
        <f>SUM(H218:I218)</f>
        <v>0</v>
      </c>
      <c r="K218" s="364"/>
      <c r="L218" s="364"/>
      <c r="M218" s="358">
        <f>SUM(K218:L218)</f>
        <v>0</v>
      </c>
      <c r="N218" s="364"/>
      <c r="O218" s="364"/>
      <c r="P218" s="358">
        <f>SUM(N218:O218)</f>
        <v>0</v>
      </c>
      <c r="Q218" s="364"/>
      <c r="R218" s="364"/>
      <c r="S218" s="358">
        <f>SUM(Q218:R218)</f>
        <v>0</v>
      </c>
      <c r="T218" s="364"/>
      <c r="U218" s="364"/>
      <c r="V218" s="358">
        <f>SUM(T218:U218)</f>
        <v>0</v>
      </c>
      <c r="W218" s="365"/>
      <c r="X218" s="352">
        <f>SUM(P218+S218+M218+J218+G218+V218+W218)</f>
        <v>0</v>
      </c>
      <c r="Y218" s="341"/>
      <c r="Z218" s="210">
        <f>INDEX(MasterOutputs!$I$3:$I$63,MATCH('5 - Project Outputs'!C218,MasterOutputs!$B$3:$B$63,0))</f>
        <v>0</v>
      </c>
    </row>
    <row r="219" spans="3:26" outlineLevel="1">
      <c r="C219" s="67" t="s">
        <v>90</v>
      </c>
      <c r="D219" s="418" t="str">
        <f>INDEX(MasterOutputs!$C$3:$C$63,MATCH(C219,MasterOutputs!$B$3:$B$63,0))</f>
        <v>N/A</v>
      </c>
      <c r="E219" s="283"/>
      <c r="F219" s="283"/>
      <c r="G219" s="69">
        <f>SUM(E219:F219)</f>
        <v>0</v>
      </c>
      <c r="H219" s="283"/>
      <c r="I219" s="283"/>
      <c r="J219" s="69">
        <f>SUM(H219:I219)</f>
        <v>0</v>
      </c>
      <c r="K219" s="283"/>
      <c r="L219" s="283"/>
      <c r="M219" s="69">
        <f>SUM(K219:L219)</f>
        <v>0</v>
      </c>
      <c r="N219" s="283"/>
      <c r="O219" s="283"/>
      <c r="P219" s="69">
        <f>SUM(N219:O219)</f>
        <v>0</v>
      </c>
      <c r="Q219" s="283"/>
      <c r="R219" s="283"/>
      <c r="S219" s="69">
        <f>SUM(Q219:R219)</f>
        <v>0</v>
      </c>
      <c r="T219" s="283"/>
      <c r="U219" s="283"/>
      <c r="V219" s="69">
        <f>SUM(T219:U219)</f>
        <v>0</v>
      </c>
      <c r="W219" s="349"/>
      <c r="X219" s="351">
        <f>SUM(P219+S219+M219+J219+G219+V219+W219)</f>
        <v>0</v>
      </c>
      <c r="Y219" s="336"/>
      <c r="Z219" s="210">
        <f>INDEX(MasterOutputs!$I$3:$I$63,MATCH('5 - Project Outputs'!C219,MasterOutputs!$B$3:$B$63,0))</f>
        <v>0</v>
      </c>
    </row>
    <row r="220" spans="3:26" outlineLevel="1">
      <c r="C220" s="67" t="s">
        <v>90</v>
      </c>
      <c r="D220" s="418" t="str">
        <f>INDEX(MasterOutputs!$C$3:$C$63,MATCH(C220,MasterOutputs!$B$3:$B$63,0))</f>
        <v>N/A</v>
      </c>
      <c r="E220" s="283"/>
      <c r="F220" s="283"/>
      <c r="G220" s="69">
        <f t="shared" ref="G220:G232" si="75">SUM(E220:F220)</f>
        <v>0</v>
      </c>
      <c r="H220" s="283"/>
      <c r="I220" s="283"/>
      <c r="J220" s="69">
        <f t="shared" ref="J220:J232" si="76">SUM(H220:I220)</f>
        <v>0</v>
      </c>
      <c r="K220" s="283"/>
      <c r="L220" s="283"/>
      <c r="M220" s="69">
        <f t="shared" ref="M220:M232" si="77">SUM(K220:L220)</f>
        <v>0</v>
      </c>
      <c r="N220" s="283"/>
      <c r="O220" s="283"/>
      <c r="P220" s="69">
        <f t="shared" ref="P220:P232" si="78">SUM(N220:O220)</f>
        <v>0</v>
      </c>
      <c r="Q220" s="283"/>
      <c r="R220" s="283"/>
      <c r="S220" s="69">
        <f t="shared" ref="S220:S232" si="79">SUM(Q220:R220)</f>
        <v>0</v>
      </c>
      <c r="T220" s="283"/>
      <c r="U220" s="283"/>
      <c r="V220" s="69">
        <f t="shared" ref="V220:V232" si="80">SUM(T220:U220)</f>
        <v>0</v>
      </c>
      <c r="W220" s="349"/>
      <c r="X220" s="351">
        <f t="shared" ref="X220:X232" si="81">SUM(P220+S220+M220+J220+G220+V220+W220)</f>
        <v>0</v>
      </c>
      <c r="Y220" s="336"/>
      <c r="Z220" s="210">
        <f>INDEX(MasterOutputs!$I$3:$I$63,MATCH('5 - Project Outputs'!C220,MasterOutputs!$B$3:$B$63,0))</f>
        <v>0</v>
      </c>
    </row>
    <row r="221" spans="3:26" outlineLevel="1">
      <c r="C221" s="67" t="s">
        <v>90</v>
      </c>
      <c r="D221" s="418" t="str">
        <f>INDEX(MasterOutputs!$C$3:$C$63,MATCH(C221,MasterOutputs!$B$3:$B$63,0))</f>
        <v>N/A</v>
      </c>
      <c r="E221" s="283"/>
      <c r="F221" s="283"/>
      <c r="G221" s="69">
        <f t="shared" si="75"/>
        <v>0</v>
      </c>
      <c r="H221" s="283"/>
      <c r="I221" s="283"/>
      <c r="J221" s="69">
        <f t="shared" si="76"/>
        <v>0</v>
      </c>
      <c r="K221" s="283"/>
      <c r="L221" s="283"/>
      <c r="M221" s="69">
        <f t="shared" si="77"/>
        <v>0</v>
      </c>
      <c r="N221" s="283"/>
      <c r="O221" s="283"/>
      <c r="P221" s="69">
        <f t="shared" si="78"/>
        <v>0</v>
      </c>
      <c r="Q221" s="283"/>
      <c r="R221" s="283"/>
      <c r="S221" s="69">
        <f t="shared" si="79"/>
        <v>0</v>
      </c>
      <c r="T221" s="283"/>
      <c r="U221" s="283"/>
      <c r="V221" s="69">
        <f t="shared" si="80"/>
        <v>0</v>
      </c>
      <c r="W221" s="349"/>
      <c r="X221" s="351">
        <f t="shared" si="81"/>
        <v>0</v>
      </c>
      <c r="Y221" s="336"/>
      <c r="Z221" s="210">
        <f>INDEX(MasterOutputs!$I$3:$I$63,MATCH('5 - Project Outputs'!C221,MasterOutputs!$B$3:$B$63,0))</f>
        <v>0</v>
      </c>
    </row>
    <row r="222" spans="3:26" outlineLevel="1">
      <c r="C222" s="67" t="s">
        <v>90</v>
      </c>
      <c r="D222" s="418" t="str">
        <f>INDEX(MasterOutputs!$C$3:$C$63,MATCH(C222,MasterOutputs!$B$3:$B$63,0))</f>
        <v>N/A</v>
      </c>
      <c r="E222" s="283"/>
      <c r="F222" s="283"/>
      <c r="G222" s="69">
        <f t="shared" si="75"/>
        <v>0</v>
      </c>
      <c r="H222" s="283"/>
      <c r="I222" s="283"/>
      <c r="J222" s="69">
        <f t="shared" si="76"/>
        <v>0</v>
      </c>
      <c r="K222" s="283"/>
      <c r="L222" s="283"/>
      <c r="M222" s="69">
        <f t="shared" si="77"/>
        <v>0</v>
      </c>
      <c r="N222" s="283"/>
      <c r="O222" s="283"/>
      <c r="P222" s="69">
        <f t="shared" si="78"/>
        <v>0</v>
      </c>
      <c r="Q222" s="283"/>
      <c r="R222" s="283"/>
      <c r="S222" s="69">
        <f t="shared" si="79"/>
        <v>0</v>
      </c>
      <c r="T222" s="283"/>
      <c r="U222" s="283"/>
      <c r="V222" s="69">
        <f t="shared" si="80"/>
        <v>0</v>
      </c>
      <c r="W222" s="349"/>
      <c r="X222" s="351">
        <f t="shared" si="81"/>
        <v>0</v>
      </c>
      <c r="Y222" s="336"/>
      <c r="Z222" s="210">
        <f>INDEX(MasterOutputs!$I$3:$I$63,MATCH('5 - Project Outputs'!C222,MasterOutputs!$B$3:$B$63,0))</f>
        <v>0</v>
      </c>
    </row>
    <row r="223" spans="3:26" outlineLevel="1">
      <c r="C223" s="67" t="s">
        <v>90</v>
      </c>
      <c r="D223" s="418" t="str">
        <f>INDEX(MasterOutputs!$C$3:$C$63,MATCH(C223,MasterOutputs!$B$3:$B$63,0))</f>
        <v>N/A</v>
      </c>
      <c r="E223" s="283"/>
      <c r="F223" s="283"/>
      <c r="G223" s="69">
        <f t="shared" si="75"/>
        <v>0</v>
      </c>
      <c r="H223" s="283"/>
      <c r="I223" s="283"/>
      <c r="J223" s="69">
        <f t="shared" si="76"/>
        <v>0</v>
      </c>
      <c r="K223" s="283"/>
      <c r="L223" s="283"/>
      <c r="M223" s="69">
        <f t="shared" si="77"/>
        <v>0</v>
      </c>
      <c r="N223" s="283"/>
      <c r="O223" s="283"/>
      <c r="P223" s="69">
        <f t="shared" si="78"/>
        <v>0</v>
      </c>
      <c r="Q223" s="283"/>
      <c r="R223" s="283"/>
      <c r="S223" s="69">
        <f t="shared" si="79"/>
        <v>0</v>
      </c>
      <c r="T223" s="283"/>
      <c r="U223" s="283"/>
      <c r="V223" s="69">
        <f t="shared" si="80"/>
        <v>0</v>
      </c>
      <c r="W223" s="349"/>
      <c r="X223" s="351">
        <f t="shared" si="81"/>
        <v>0</v>
      </c>
      <c r="Y223" s="336"/>
      <c r="Z223" s="210">
        <f>INDEX(MasterOutputs!$I$3:$I$63,MATCH('5 - Project Outputs'!C223,MasterOutputs!$B$3:$B$63,0))</f>
        <v>0</v>
      </c>
    </row>
    <row r="224" spans="3:26" outlineLevel="1">
      <c r="C224" s="67" t="s">
        <v>90</v>
      </c>
      <c r="D224" s="418" t="str">
        <f>INDEX(MasterOutputs!$C$3:$C$63,MATCH(C224,MasterOutputs!$B$3:$B$63,0))</f>
        <v>N/A</v>
      </c>
      <c r="E224" s="283"/>
      <c r="F224" s="283"/>
      <c r="G224" s="69">
        <f t="shared" si="75"/>
        <v>0</v>
      </c>
      <c r="H224" s="283"/>
      <c r="I224" s="283"/>
      <c r="J224" s="69">
        <f t="shared" si="76"/>
        <v>0</v>
      </c>
      <c r="K224" s="283"/>
      <c r="L224" s="283"/>
      <c r="M224" s="69">
        <f t="shared" si="77"/>
        <v>0</v>
      </c>
      <c r="N224" s="283"/>
      <c r="O224" s="283"/>
      <c r="P224" s="69">
        <f t="shared" si="78"/>
        <v>0</v>
      </c>
      <c r="Q224" s="283"/>
      <c r="R224" s="283"/>
      <c r="S224" s="69">
        <f t="shared" si="79"/>
        <v>0</v>
      </c>
      <c r="T224" s="283"/>
      <c r="U224" s="283"/>
      <c r="V224" s="69">
        <f t="shared" si="80"/>
        <v>0</v>
      </c>
      <c r="W224" s="349"/>
      <c r="X224" s="351">
        <f t="shared" si="81"/>
        <v>0</v>
      </c>
      <c r="Y224" s="336"/>
      <c r="Z224" s="210">
        <f>INDEX(MasterOutputs!$I$3:$I$63,MATCH('5 - Project Outputs'!C224,MasterOutputs!$B$3:$B$63,0))</f>
        <v>0</v>
      </c>
    </row>
    <row r="225" spans="3:26" outlineLevel="1">
      <c r="C225" s="67" t="s">
        <v>90</v>
      </c>
      <c r="D225" s="418" t="str">
        <f>INDEX(MasterOutputs!$C$3:$C$63,MATCH(C225,MasterOutputs!$B$3:$B$63,0))</f>
        <v>N/A</v>
      </c>
      <c r="E225" s="283"/>
      <c r="F225" s="283"/>
      <c r="G225" s="69">
        <f t="shared" si="75"/>
        <v>0</v>
      </c>
      <c r="H225" s="283"/>
      <c r="I225" s="283"/>
      <c r="J225" s="69">
        <f t="shared" si="76"/>
        <v>0</v>
      </c>
      <c r="K225" s="283"/>
      <c r="L225" s="283"/>
      <c r="M225" s="69">
        <f t="shared" si="77"/>
        <v>0</v>
      </c>
      <c r="N225" s="283"/>
      <c r="O225" s="283"/>
      <c r="P225" s="69">
        <f t="shared" si="78"/>
        <v>0</v>
      </c>
      <c r="Q225" s="283"/>
      <c r="R225" s="283"/>
      <c r="S225" s="69">
        <f t="shared" si="79"/>
        <v>0</v>
      </c>
      <c r="T225" s="283"/>
      <c r="U225" s="283"/>
      <c r="V225" s="69">
        <f t="shared" si="80"/>
        <v>0</v>
      </c>
      <c r="W225" s="349"/>
      <c r="X225" s="351">
        <f t="shared" si="81"/>
        <v>0</v>
      </c>
      <c r="Y225" s="336"/>
      <c r="Z225" s="210">
        <f>INDEX(MasterOutputs!$I$3:$I$63,MATCH('5 - Project Outputs'!C225,MasterOutputs!$B$3:$B$63,0))</f>
        <v>0</v>
      </c>
    </row>
    <row r="226" spans="3:26" outlineLevel="1">
      <c r="C226" s="67" t="s">
        <v>90</v>
      </c>
      <c r="D226" s="418" t="str">
        <f>INDEX(MasterOutputs!$C$3:$C$63,MATCH(C226,MasterOutputs!$B$3:$B$63,0))</f>
        <v>N/A</v>
      </c>
      <c r="E226" s="283"/>
      <c r="F226" s="283"/>
      <c r="G226" s="69">
        <f t="shared" si="75"/>
        <v>0</v>
      </c>
      <c r="H226" s="283"/>
      <c r="I226" s="283"/>
      <c r="J226" s="69">
        <f t="shared" si="76"/>
        <v>0</v>
      </c>
      <c r="K226" s="283"/>
      <c r="L226" s="283"/>
      <c r="M226" s="69">
        <f t="shared" si="77"/>
        <v>0</v>
      </c>
      <c r="N226" s="283"/>
      <c r="O226" s="283"/>
      <c r="P226" s="69">
        <f t="shared" si="78"/>
        <v>0</v>
      </c>
      <c r="Q226" s="283"/>
      <c r="R226" s="283"/>
      <c r="S226" s="69">
        <f t="shared" si="79"/>
        <v>0</v>
      </c>
      <c r="T226" s="283"/>
      <c r="U226" s="283"/>
      <c r="V226" s="69">
        <f t="shared" si="80"/>
        <v>0</v>
      </c>
      <c r="W226" s="349"/>
      <c r="X226" s="351">
        <f t="shared" si="81"/>
        <v>0</v>
      </c>
      <c r="Y226" s="336"/>
      <c r="Z226" s="210">
        <f>INDEX(MasterOutputs!$I$3:$I$63,MATCH('5 - Project Outputs'!C226,MasterOutputs!$B$3:$B$63,0))</f>
        <v>0</v>
      </c>
    </row>
    <row r="227" spans="3:26" outlineLevel="1">
      <c r="C227" s="67" t="s">
        <v>90</v>
      </c>
      <c r="D227" s="418" t="str">
        <f>INDEX(MasterOutputs!$C$3:$C$63,MATCH(C227,MasterOutputs!$B$3:$B$63,0))</f>
        <v>N/A</v>
      </c>
      <c r="E227" s="283"/>
      <c r="F227" s="283"/>
      <c r="G227" s="69">
        <f t="shared" si="75"/>
        <v>0</v>
      </c>
      <c r="H227" s="283"/>
      <c r="I227" s="283"/>
      <c r="J227" s="69">
        <f t="shared" si="76"/>
        <v>0</v>
      </c>
      <c r="K227" s="283"/>
      <c r="L227" s="283"/>
      <c r="M227" s="69">
        <f t="shared" si="77"/>
        <v>0</v>
      </c>
      <c r="N227" s="283"/>
      <c r="O227" s="283"/>
      <c r="P227" s="69">
        <f t="shared" si="78"/>
        <v>0</v>
      </c>
      <c r="Q227" s="283"/>
      <c r="R227" s="283"/>
      <c r="S227" s="69">
        <f t="shared" si="79"/>
        <v>0</v>
      </c>
      <c r="T227" s="283"/>
      <c r="U227" s="283"/>
      <c r="V227" s="69">
        <f t="shared" si="80"/>
        <v>0</v>
      </c>
      <c r="W227" s="349"/>
      <c r="X227" s="351">
        <f t="shared" si="81"/>
        <v>0</v>
      </c>
      <c r="Y227" s="336"/>
      <c r="Z227" s="210">
        <f>INDEX(MasterOutputs!$I$3:$I$63,MATCH('5 - Project Outputs'!C227,MasterOutputs!$B$3:$B$63,0))</f>
        <v>0</v>
      </c>
    </row>
    <row r="228" spans="3:26" outlineLevel="1">
      <c r="C228" s="67" t="s">
        <v>90</v>
      </c>
      <c r="D228" s="418" t="str">
        <f>INDEX(MasterOutputs!$C$3:$C$63,MATCH(C228,MasterOutputs!$B$3:$B$63,0))</f>
        <v>N/A</v>
      </c>
      <c r="E228" s="283"/>
      <c r="F228" s="283"/>
      <c r="G228" s="69">
        <f t="shared" si="75"/>
        <v>0</v>
      </c>
      <c r="H228" s="283"/>
      <c r="I228" s="283"/>
      <c r="J228" s="69">
        <f t="shared" si="76"/>
        <v>0</v>
      </c>
      <c r="K228" s="283"/>
      <c r="L228" s="283"/>
      <c r="M228" s="69">
        <f t="shared" si="77"/>
        <v>0</v>
      </c>
      <c r="N228" s="283"/>
      <c r="O228" s="283"/>
      <c r="P228" s="69">
        <f t="shared" si="78"/>
        <v>0</v>
      </c>
      <c r="Q228" s="283"/>
      <c r="R228" s="283"/>
      <c r="S228" s="69">
        <f t="shared" si="79"/>
        <v>0</v>
      </c>
      <c r="T228" s="283"/>
      <c r="U228" s="283"/>
      <c r="V228" s="69">
        <f t="shared" si="80"/>
        <v>0</v>
      </c>
      <c r="W228" s="349"/>
      <c r="X228" s="351">
        <f t="shared" si="81"/>
        <v>0</v>
      </c>
      <c r="Y228" s="336"/>
      <c r="Z228" s="210">
        <f>INDEX(MasterOutputs!$I$3:$I$63,MATCH('5 - Project Outputs'!C228,MasterOutputs!$B$3:$B$63,0))</f>
        <v>0</v>
      </c>
    </row>
    <row r="229" spans="3:26" outlineLevel="1">
      <c r="C229" s="67" t="s">
        <v>90</v>
      </c>
      <c r="D229" s="418" t="str">
        <f>INDEX(MasterOutputs!$C$3:$C$63,MATCH(C229,MasterOutputs!$B$3:$B$63,0))</f>
        <v>N/A</v>
      </c>
      <c r="E229" s="283"/>
      <c r="F229" s="283"/>
      <c r="G229" s="69">
        <f t="shared" si="75"/>
        <v>0</v>
      </c>
      <c r="H229" s="283"/>
      <c r="I229" s="283"/>
      <c r="J229" s="69">
        <f t="shared" si="76"/>
        <v>0</v>
      </c>
      <c r="K229" s="283"/>
      <c r="L229" s="283"/>
      <c r="M229" s="69">
        <f t="shared" si="77"/>
        <v>0</v>
      </c>
      <c r="N229" s="283"/>
      <c r="O229" s="283"/>
      <c r="P229" s="69">
        <f t="shared" si="78"/>
        <v>0</v>
      </c>
      <c r="Q229" s="283"/>
      <c r="R229" s="283"/>
      <c r="S229" s="69">
        <f t="shared" si="79"/>
        <v>0</v>
      </c>
      <c r="T229" s="283"/>
      <c r="U229" s="283"/>
      <c r="V229" s="69">
        <f t="shared" si="80"/>
        <v>0</v>
      </c>
      <c r="W229" s="349"/>
      <c r="X229" s="351">
        <f t="shared" si="81"/>
        <v>0</v>
      </c>
      <c r="Y229" s="336"/>
      <c r="Z229" s="210">
        <f>INDEX(MasterOutputs!$I$3:$I$63,MATCH('5 - Project Outputs'!C229,MasterOutputs!$B$3:$B$63,0))</f>
        <v>0</v>
      </c>
    </row>
    <row r="230" spans="3:26" outlineLevel="1">
      <c r="C230" s="67" t="s">
        <v>90</v>
      </c>
      <c r="D230" s="418" t="str">
        <f>INDEX(MasterOutputs!$C$3:$C$63,MATCH(C230,MasterOutputs!$B$3:$B$63,0))</f>
        <v>N/A</v>
      </c>
      <c r="E230" s="283"/>
      <c r="F230" s="283"/>
      <c r="G230" s="69">
        <f t="shared" si="75"/>
        <v>0</v>
      </c>
      <c r="H230" s="283"/>
      <c r="I230" s="283"/>
      <c r="J230" s="69">
        <f t="shared" si="76"/>
        <v>0</v>
      </c>
      <c r="K230" s="283"/>
      <c r="L230" s="283"/>
      <c r="M230" s="69">
        <f t="shared" si="77"/>
        <v>0</v>
      </c>
      <c r="N230" s="283"/>
      <c r="O230" s="283"/>
      <c r="P230" s="69">
        <f t="shared" si="78"/>
        <v>0</v>
      </c>
      <c r="Q230" s="283"/>
      <c r="R230" s="283"/>
      <c r="S230" s="69">
        <f t="shared" si="79"/>
        <v>0</v>
      </c>
      <c r="T230" s="283"/>
      <c r="U230" s="283"/>
      <c r="V230" s="69">
        <f t="shared" si="80"/>
        <v>0</v>
      </c>
      <c r="W230" s="349"/>
      <c r="X230" s="351">
        <f t="shared" si="81"/>
        <v>0</v>
      </c>
      <c r="Y230" s="336"/>
      <c r="Z230" s="210">
        <f>INDEX(MasterOutputs!$I$3:$I$63,MATCH('5 - Project Outputs'!C230,MasterOutputs!$B$3:$B$63,0))</f>
        <v>0</v>
      </c>
    </row>
    <row r="231" spans="3:26" outlineLevel="1">
      <c r="C231" s="67" t="s">
        <v>90</v>
      </c>
      <c r="D231" s="418" t="str">
        <f>INDEX(MasterOutputs!$C$3:$C$63,MATCH(C231,MasterOutputs!$B$3:$B$63,0))</f>
        <v>N/A</v>
      </c>
      <c r="E231" s="283"/>
      <c r="F231" s="283"/>
      <c r="G231" s="69">
        <f t="shared" si="75"/>
        <v>0</v>
      </c>
      <c r="H231" s="283"/>
      <c r="I231" s="283"/>
      <c r="J231" s="69">
        <f t="shared" si="76"/>
        <v>0</v>
      </c>
      <c r="K231" s="283"/>
      <c r="L231" s="283"/>
      <c r="M231" s="69">
        <f t="shared" si="77"/>
        <v>0</v>
      </c>
      <c r="N231" s="283"/>
      <c r="O231" s="283"/>
      <c r="P231" s="69">
        <f t="shared" si="78"/>
        <v>0</v>
      </c>
      <c r="Q231" s="283"/>
      <c r="R231" s="283"/>
      <c r="S231" s="69">
        <f t="shared" si="79"/>
        <v>0</v>
      </c>
      <c r="T231" s="283"/>
      <c r="U231" s="283"/>
      <c r="V231" s="69">
        <f t="shared" si="80"/>
        <v>0</v>
      </c>
      <c r="W231" s="349"/>
      <c r="X231" s="351">
        <f t="shared" si="81"/>
        <v>0</v>
      </c>
      <c r="Y231" s="336"/>
      <c r="Z231" s="210">
        <f>INDEX(MasterOutputs!$I$3:$I$63,MATCH('5 - Project Outputs'!C231,MasterOutputs!$B$3:$B$63,0))</f>
        <v>0</v>
      </c>
    </row>
    <row r="232" spans="3:26" ht="15.6" customHeight="1" outlineLevel="1" thickBot="1">
      <c r="C232" s="112" t="s">
        <v>90</v>
      </c>
      <c r="D232" s="419" t="str">
        <f>INDEX(MasterOutputs!$C$3:$C$63,MATCH(C232,MasterOutputs!$B$3:$B$63,0))</f>
        <v>N/A</v>
      </c>
      <c r="E232" s="366"/>
      <c r="F232" s="366"/>
      <c r="G232" s="147">
        <f t="shared" si="75"/>
        <v>0</v>
      </c>
      <c r="H232" s="366"/>
      <c r="I232" s="366"/>
      <c r="J232" s="147">
        <f t="shared" si="76"/>
        <v>0</v>
      </c>
      <c r="K232" s="366"/>
      <c r="L232" s="366"/>
      <c r="M232" s="147">
        <f t="shared" si="77"/>
        <v>0</v>
      </c>
      <c r="N232" s="366"/>
      <c r="O232" s="366"/>
      <c r="P232" s="147">
        <f t="shared" si="78"/>
        <v>0</v>
      </c>
      <c r="Q232" s="366"/>
      <c r="R232" s="366"/>
      <c r="S232" s="147">
        <f t="shared" si="79"/>
        <v>0</v>
      </c>
      <c r="T232" s="366"/>
      <c r="U232" s="366"/>
      <c r="V232" s="147">
        <f t="shared" si="80"/>
        <v>0</v>
      </c>
      <c r="W232" s="367"/>
      <c r="X232" s="368">
        <f t="shared" si="81"/>
        <v>0</v>
      </c>
      <c r="Y232" s="369"/>
      <c r="Z232" s="210">
        <f>INDEX(MasterOutputs!$I$3:$I$63,MATCH('5 - Project Outputs'!C232,MasterOutputs!$B$3:$B$63,0))</f>
        <v>0</v>
      </c>
    </row>
    <row r="233" spans="3:26" ht="16.5" customHeight="1" outlineLevel="1" thickBot="1">
      <c r="C233" s="495" t="s">
        <v>311</v>
      </c>
      <c r="D233" s="496"/>
      <c r="E233" s="496"/>
      <c r="F233" s="496"/>
      <c r="G233" s="496"/>
      <c r="H233" s="496"/>
      <c r="I233" s="496"/>
      <c r="J233" s="496"/>
      <c r="K233" s="496"/>
      <c r="L233" s="496"/>
      <c r="M233" s="496"/>
      <c r="N233" s="496"/>
      <c r="O233" s="496"/>
      <c r="P233" s="496"/>
      <c r="Q233" s="496"/>
      <c r="R233" s="496"/>
      <c r="S233" s="496"/>
      <c r="T233" s="496"/>
      <c r="U233" s="496"/>
      <c r="V233" s="496"/>
      <c r="W233" s="496"/>
      <c r="X233" s="496"/>
      <c r="Y233" s="497"/>
    </row>
    <row r="234" spans="3:26" outlineLevel="1">
      <c r="C234" s="370"/>
      <c r="D234" s="363"/>
      <c r="E234" s="364"/>
      <c r="F234" s="364"/>
      <c r="G234" s="358">
        <f t="shared" ref="G234:G239" si="82">SUM(E234:F234)</f>
        <v>0</v>
      </c>
      <c r="H234" s="364"/>
      <c r="I234" s="364"/>
      <c r="J234" s="358">
        <f t="shared" ref="J234:J239" si="83">SUM(H234:I234)</f>
        <v>0</v>
      </c>
      <c r="K234" s="364"/>
      <c r="L234" s="364"/>
      <c r="M234" s="358">
        <f t="shared" ref="M234:M239" si="84">SUM(K234:L234)</f>
        <v>0</v>
      </c>
      <c r="N234" s="364"/>
      <c r="O234" s="364"/>
      <c r="P234" s="358">
        <f t="shared" ref="P234:P239" si="85">SUM(N234:O234)</f>
        <v>0</v>
      </c>
      <c r="Q234" s="364"/>
      <c r="R234" s="364"/>
      <c r="S234" s="358">
        <f t="shared" ref="S234:S239" si="86">SUM(Q234:R234)</f>
        <v>0</v>
      </c>
      <c r="T234" s="364"/>
      <c r="U234" s="364"/>
      <c r="V234" s="358">
        <f t="shared" ref="V234:V239" si="87">SUM(T234:U234)</f>
        <v>0</v>
      </c>
      <c r="W234" s="365"/>
      <c r="X234" s="352">
        <f>SUM(P234+S234+M234+J234+G234+V234+W234)</f>
        <v>0</v>
      </c>
      <c r="Y234" s="359" t="s">
        <v>302</v>
      </c>
    </row>
    <row r="235" spans="3:26" outlineLevel="1">
      <c r="C235" s="73"/>
      <c r="D235" s="287"/>
      <c r="E235" s="283"/>
      <c r="F235" s="283"/>
      <c r="G235" s="69">
        <f t="shared" si="82"/>
        <v>0</v>
      </c>
      <c r="H235" s="283"/>
      <c r="I235" s="283"/>
      <c r="J235" s="69">
        <f t="shared" si="83"/>
        <v>0</v>
      </c>
      <c r="K235" s="283"/>
      <c r="L235" s="283"/>
      <c r="M235" s="69">
        <f t="shared" si="84"/>
        <v>0</v>
      </c>
      <c r="N235" s="283"/>
      <c r="O235" s="283"/>
      <c r="P235" s="69">
        <f t="shared" si="85"/>
        <v>0</v>
      </c>
      <c r="Q235" s="283"/>
      <c r="R235" s="283"/>
      <c r="S235" s="69">
        <f t="shared" si="86"/>
        <v>0</v>
      </c>
      <c r="T235" s="283"/>
      <c r="U235" s="283"/>
      <c r="V235" s="69">
        <f t="shared" si="87"/>
        <v>0</v>
      </c>
      <c r="W235" s="349"/>
      <c r="X235" s="351">
        <f>SUM(P235+S235+M235+J235+G235+V235+W235)</f>
        <v>0</v>
      </c>
      <c r="Y235" s="354" t="s">
        <v>302</v>
      </c>
    </row>
    <row r="236" spans="3:26" outlineLevel="1">
      <c r="C236" s="73"/>
      <c r="D236" s="287"/>
      <c r="E236" s="283"/>
      <c r="F236" s="283"/>
      <c r="G236" s="69">
        <f t="shared" si="82"/>
        <v>0</v>
      </c>
      <c r="H236" s="283"/>
      <c r="I236" s="283"/>
      <c r="J236" s="69">
        <f t="shared" si="83"/>
        <v>0</v>
      </c>
      <c r="K236" s="283"/>
      <c r="L236" s="283"/>
      <c r="M236" s="69">
        <f t="shared" si="84"/>
        <v>0</v>
      </c>
      <c r="N236" s="283"/>
      <c r="O236" s="283"/>
      <c r="P236" s="69">
        <f t="shared" si="85"/>
        <v>0</v>
      </c>
      <c r="Q236" s="283"/>
      <c r="R236" s="283"/>
      <c r="S236" s="69">
        <f t="shared" si="86"/>
        <v>0</v>
      </c>
      <c r="T236" s="283"/>
      <c r="U236" s="283"/>
      <c r="V236" s="69">
        <f t="shared" si="87"/>
        <v>0</v>
      </c>
      <c r="W236" s="349"/>
      <c r="X236" s="351">
        <f t="shared" ref="X236:X243" si="88">SUM(P236+S236+M236+J236+G236+V236+W236)</f>
        <v>0</v>
      </c>
      <c r="Y236" s="354" t="s">
        <v>302</v>
      </c>
    </row>
    <row r="237" spans="3:26" outlineLevel="1">
      <c r="C237" s="73"/>
      <c r="D237" s="287"/>
      <c r="E237" s="283"/>
      <c r="F237" s="283"/>
      <c r="G237" s="69">
        <f t="shared" si="82"/>
        <v>0</v>
      </c>
      <c r="H237" s="283"/>
      <c r="I237" s="283"/>
      <c r="J237" s="69">
        <f t="shared" si="83"/>
        <v>0</v>
      </c>
      <c r="K237" s="283"/>
      <c r="L237" s="283"/>
      <c r="M237" s="69">
        <f t="shared" si="84"/>
        <v>0</v>
      </c>
      <c r="N237" s="283"/>
      <c r="O237" s="283"/>
      <c r="P237" s="69">
        <f t="shared" si="85"/>
        <v>0</v>
      </c>
      <c r="Q237" s="283"/>
      <c r="R237" s="283"/>
      <c r="S237" s="69">
        <f t="shared" si="86"/>
        <v>0</v>
      </c>
      <c r="T237" s="283"/>
      <c r="U237" s="283"/>
      <c r="V237" s="69">
        <f t="shared" si="87"/>
        <v>0</v>
      </c>
      <c r="W237" s="349"/>
      <c r="X237" s="351">
        <f t="shared" si="88"/>
        <v>0</v>
      </c>
      <c r="Y237" s="354" t="s">
        <v>302</v>
      </c>
    </row>
    <row r="238" spans="3:26" outlineLevel="1">
      <c r="C238" s="73"/>
      <c r="D238" s="287"/>
      <c r="E238" s="283"/>
      <c r="F238" s="283"/>
      <c r="G238" s="69">
        <f t="shared" si="82"/>
        <v>0</v>
      </c>
      <c r="H238" s="283"/>
      <c r="I238" s="283"/>
      <c r="J238" s="69">
        <f t="shared" si="83"/>
        <v>0</v>
      </c>
      <c r="K238" s="283"/>
      <c r="L238" s="283"/>
      <c r="M238" s="69">
        <f t="shared" si="84"/>
        <v>0</v>
      </c>
      <c r="N238" s="283"/>
      <c r="O238" s="283"/>
      <c r="P238" s="69">
        <f t="shared" si="85"/>
        <v>0</v>
      </c>
      <c r="Q238" s="283"/>
      <c r="R238" s="283"/>
      <c r="S238" s="69">
        <f t="shared" si="86"/>
        <v>0</v>
      </c>
      <c r="T238" s="283"/>
      <c r="U238" s="283"/>
      <c r="V238" s="69">
        <f t="shared" si="87"/>
        <v>0</v>
      </c>
      <c r="W238" s="349"/>
      <c r="X238" s="351">
        <f t="shared" si="88"/>
        <v>0</v>
      </c>
      <c r="Y238" s="354" t="s">
        <v>302</v>
      </c>
    </row>
    <row r="239" spans="3:26" outlineLevel="1">
      <c r="C239" s="73"/>
      <c r="D239" s="287"/>
      <c r="E239" s="283"/>
      <c r="F239" s="283"/>
      <c r="G239" s="69">
        <f t="shared" si="82"/>
        <v>0</v>
      </c>
      <c r="H239" s="283"/>
      <c r="I239" s="283"/>
      <c r="J239" s="69">
        <f t="shared" si="83"/>
        <v>0</v>
      </c>
      <c r="K239" s="283"/>
      <c r="L239" s="283"/>
      <c r="M239" s="69">
        <f t="shared" si="84"/>
        <v>0</v>
      </c>
      <c r="N239" s="283"/>
      <c r="O239" s="283"/>
      <c r="P239" s="69">
        <f t="shared" si="85"/>
        <v>0</v>
      </c>
      <c r="Q239" s="283"/>
      <c r="R239" s="283"/>
      <c r="S239" s="69">
        <f t="shared" si="86"/>
        <v>0</v>
      </c>
      <c r="T239" s="283"/>
      <c r="U239" s="283"/>
      <c r="V239" s="69">
        <f t="shared" si="87"/>
        <v>0</v>
      </c>
      <c r="W239" s="349"/>
      <c r="X239" s="351">
        <f t="shared" si="88"/>
        <v>0</v>
      </c>
      <c r="Y239" s="354" t="s">
        <v>302</v>
      </c>
    </row>
    <row r="240" spans="3:26" outlineLevel="1">
      <c r="C240" s="73"/>
      <c r="D240" s="287"/>
      <c r="E240" s="283"/>
      <c r="F240" s="283"/>
      <c r="G240" s="69">
        <f>SUM(E240:F240)</f>
        <v>0</v>
      </c>
      <c r="H240" s="283"/>
      <c r="I240" s="283"/>
      <c r="J240" s="69">
        <f>SUM(H240:I240)</f>
        <v>0</v>
      </c>
      <c r="K240" s="283"/>
      <c r="L240" s="283"/>
      <c r="M240" s="69">
        <f>SUM(K240:L240)</f>
        <v>0</v>
      </c>
      <c r="N240" s="283"/>
      <c r="O240" s="283"/>
      <c r="P240" s="69">
        <f>SUM(N240:O240)</f>
        <v>0</v>
      </c>
      <c r="Q240" s="283"/>
      <c r="R240" s="283"/>
      <c r="S240" s="69">
        <f>SUM(Q240:R240)</f>
        <v>0</v>
      </c>
      <c r="T240" s="283"/>
      <c r="U240" s="283"/>
      <c r="V240" s="69">
        <f>SUM(T240:U240)</f>
        <v>0</v>
      </c>
      <c r="W240" s="349"/>
      <c r="X240" s="351">
        <f t="shared" si="88"/>
        <v>0</v>
      </c>
      <c r="Y240" s="354" t="s">
        <v>302</v>
      </c>
    </row>
    <row r="241" spans="1:26" outlineLevel="1">
      <c r="C241" s="73"/>
      <c r="D241" s="287"/>
      <c r="E241" s="283"/>
      <c r="F241" s="283"/>
      <c r="G241" s="69">
        <f>SUM(E241:F241)</f>
        <v>0</v>
      </c>
      <c r="H241" s="283"/>
      <c r="I241" s="283"/>
      <c r="J241" s="69">
        <f>SUM(H241:I241)</f>
        <v>0</v>
      </c>
      <c r="K241" s="283"/>
      <c r="L241" s="283"/>
      <c r="M241" s="69">
        <f>SUM(K241:L241)</f>
        <v>0</v>
      </c>
      <c r="N241" s="283"/>
      <c r="O241" s="283"/>
      <c r="P241" s="69">
        <f>SUM(N241:O241)</f>
        <v>0</v>
      </c>
      <c r="Q241" s="283"/>
      <c r="R241" s="283"/>
      <c r="S241" s="69">
        <f>SUM(Q241:R241)</f>
        <v>0</v>
      </c>
      <c r="T241" s="283"/>
      <c r="U241" s="283"/>
      <c r="V241" s="69">
        <f>SUM(T241:U241)</f>
        <v>0</v>
      </c>
      <c r="W241" s="349"/>
      <c r="X241" s="351">
        <f t="shared" si="88"/>
        <v>0</v>
      </c>
      <c r="Y241" s="354" t="s">
        <v>302</v>
      </c>
    </row>
    <row r="242" spans="1:26" outlineLevel="1">
      <c r="C242" s="73"/>
      <c r="D242" s="287"/>
      <c r="E242" s="283"/>
      <c r="F242" s="283"/>
      <c r="G242" s="69">
        <f>SUM(E242:F242)</f>
        <v>0</v>
      </c>
      <c r="H242" s="283"/>
      <c r="I242" s="283"/>
      <c r="J242" s="69">
        <f>SUM(H242:I242)</f>
        <v>0</v>
      </c>
      <c r="K242" s="283"/>
      <c r="L242" s="283"/>
      <c r="M242" s="69">
        <f>SUM(K242:L242)</f>
        <v>0</v>
      </c>
      <c r="N242" s="283"/>
      <c r="O242" s="283"/>
      <c r="P242" s="69">
        <f>SUM(N242:O242)</f>
        <v>0</v>
      </c>
      <c r="Q242" s="283"/>
      <c r="R242" s="283"/>
      <c r="S242" s="69">
        <f>SUM(Q242:R242)</f>
        <v>0</v>
      </c>
      <c r="T242" s="283"/>
      <c r="U242" s="283"/>
      <c r="V242" s="69">
        <f>SUM(T242:U242)</f>
        <v>0</v>
      </c>
      <c r="W242" s="349"/>
      <c r="X242" s="351">
        <f t="shared" si="88"/>
        <v>0</v>
      </c>
      <c r="Y242" s="354" t="s">
        <v>302</v>
      </c>
    </row>
    <row r="243" spans="1:26" ht="15.75" outlineLevel="1" thickBot="1">
      <c r="C243" s="74"/>
      <c r="D243" s="288"/>
      <c r="E243" s="284"/>
      <c r="F243" s="284"/>
      <c r="G243" s="71">
        <f>SUM(E243:F243)</f>
        <v>0</v>
      </c>
      <c r="H243" s="284"/>
      <c r="I243" s="284"/>
      <c r="J243" s="71">
        <f>SUM(H243:I243)</f>
        <v>0</v>
      </c>
      <c r="K243" s="284"/>
      <c r="L243" s="284"/>
      <c r="M243" s="71">
        <f>SUM(K243:L243)</f>
        <v>0</v>
      </c>
      <c r="N243" s="284"/>
      <c r="O243" s="284"/>
      <c r="P243" s="71">
        <f>SUM(N243:O243)</f>
        <v>0</v>
      </c>
      <c r="Q243" s="284"/>
      <c r="R243" s="284"/>
      <c r="S243" s="71">
        <f>SUM(Q243:R243)</f>
        <v>0</v>
      </c>
      <c r="T243" s="284"/>
      <c r="U243" s="284"/>
      <c r="V243" s="71">
        <f>SUM(T243:U243)</f>
        <v>0</v>
      </c>
      <c r="W243" s="350"/>
      <c r="X243" s="353">
        <f t="shared" si="88"/>
        <v>0</v>
      </c>
      <c r="Y243" s="355" t="s">
        <v>302</v>
      </c>
    </row>
    <row r="244" spans="1:26" ht="15.75" thickBot="1">
      <c r="C244" s="286"/>
      <c r="D244" s="285"/>
      <c r="E244" s="3"/>
      <c r="F244" s="3"/>
      <c r="G244" s="3"/>
      <c r="H244" s="3"/>
      <c r="I244" s="3"/>
      <c r="J244" s="3"/>
      <c r="K244" s="3"/>
      <c r="L244" s="3"/>
      <c r="M244" s="3"/>
      <c r="N244" s="3"/>
      <c r="O244" s="3"/>
      <c r="P244" s="3"/>
      <c r="Q244" s="3"/>
      <c r="R244" s="3"/>
      <c r="S244" s="3"/>
      <c r="T244" s="3"/>
      <c r="U244" s="3"/>
      <c r="V244" s="3"/>
      <c r="W244" s="3"/>
      <c r="X244" s="3"/>
    </row>
    <row r="245" spans="1:26" ht="102.75" thickBot="1">
      <c r="A245" s="590" t="s">
        <v>260</v>
      </c>
      <c r="B245" s="60"/>
      <c r="C245" s="839" t="str">
        <f>IF(OR('2 - Project Admin'!E33="", '2 - Project Admin'!E33="n/a"),"Project 7: Not Applicable", CONCATENATE("Project 7: ", '2 - Project Admin'!E33))</f>
        <v>Project 7: Not Applicable</v>
      </c>
      <c r="D245" s="840"/>
      <c r="E245" s="840"/>
      <c r="F245" s="840"/>
      <c r="G245" s="840"/>
      <c r="H245" s="840"/>
      <c r="I245" s="840"/>
      <c r="J245" s="840"/>
      <c r="K245" s="840"/>
      <c r="L245" s="840"/>
      <c r="M245" s="840"/>
      <c r="N245" s="840"/>
      <c r="O245" s="840"/>
      <c r="P245" s="840"/>
      <c r="Q245" s="840"/>
      <c r="R245" s="840"/>
      <c r="S245" s="840"/>
      <c r="T245" s="840"/>
      <c r="U245" s="840"/>
      <c r="V245" s="840"/>
      <c r="W245" s="840"/>
      <c r="X245" s="840"/>
      <c r="Y245" s="841"/>
    </row>
    <row r="246" spans="1:26" ht="15.75" thickBot="1">
      <c r="C246" s="148"/>
      <c r="D246" s="149"/>
      <c r="E246" s="150"/>
      <c r="F246" s="150"/>
      <c r="G246" s="150"/>
      <c r="H246" s="150"/>
      <c r="I246" s="150"/>
      <c r="J246" s="150"/>
      <c r="K246" s="150"/>
    </row>
    <row r="247" spans="1:26" ht="15.75" customHeight="1" outlineLevel="1">
      <c r="C247" s="806" t="s">
        <v>289</v>
      </c>
      <c r="D247" s="806" t="s">
        <v>290</v>
      </c>
      <c r="E247" s="809" t="s">
        <v>291</v>
      </c>
      <c r="F247" s="810"/>
      <c r="G247" s="811"/>
      <c r="H247" s="809" t="s">
        <v>292</v>
      </c>
      <c r="I247" s="810"/>
      <c r="J247" s="811"/>
      <c r="K247" s="809" t="s">
        <v>293</v>
      </c>
      <c r="L247" s="810"/>
      <c r="M247" s="811"/>
      <c r="N247" s="809" t="s">
        <v>294</v>
      </c>
      <c r="O247" s="810"/>
      <c r="P247" s="811"/>
      <c r="Q247" s="809" t="s">
        <v>295</v>
      </c>
      <c r="R247" s="810"/>
      <c r="S247" s="811"/>
      <c r="T247" s="809" t="s">
        <v>296</v>
      </c>
      <c r="U247" s="810"/>
      <c r="V247" s="811"/>
      <c r="W247" s="665" t="s">
        <v>297</v>
      </c>
      <c r="X247" s="820" t="s">
        <v>236</v>
      </c>
      <c r="Y247" s="815" t="s">
        <v>298</v>
      </c>
    </row>
    <row r="248" spans="1:26" ht="15.75" customHeight="1" outlineLevel="1" thickBot="1">
      <c r="C248" s="807"/>
      <c r="D248" s="807"/>
      <c r="E248" s="812"/>
      <c r="F248" s="813"/>
      <c r="G248" s="814"/>
      <c r="H248" s="812"/>
      <c r="I248" s="813"/>
      <c r="J248" s="814"/>
      <c r="K248" s="812"/>
      <c r="L248" s="813"/>
      <c r="M248" s="814"/>
      <c r="N248" s="812"/>
      <c r="O248" s="813"/>
      <c r="P248" s="814"/>
      <c r="Q248" s="812"/>
      <c r="R248" s="813"/>
      <c r="S248" s="814"/>
      <c r="T248" s="812"/>
      <c r="U248" s="813"/>
      <c r="V248" s="814"/>
      <c r="W248" s="666"/>
      <c r="X248" s="821"/>
      <c r="Y248" s="816"/>
    </row>
    <row r="249" spans="1:26" ht="15" customHeight="1" outlineLevel="1" thickBot="1">
      <c r="C249" s="807"/>
      <c r="D249" s="807"/>
      <c r="E249" s="588" t="s">
        <v>237</v>
      </c>
      <c r="F249" s="205" t="s">
        <v>238</v>
      </c>
      <c r="G249" s="665" t="s">
        <v>281</v>
      </c>
      <c r="H249" s="588" t="s">
        <v>237</v>
      </c>
      <c r="I249" s="205" t="s">
        <v>238</v>
      </c>
      <c r="J249" s="665" t="s">
        <v>281</v>
      </c>
      <c r="K249" s="588" t="s">
        <v>237</v>
      </c>
      <c r="L249" s="205" t="s">
        <v>238</v>
      </c>
      <c r="M249" s="665" t="s">
        <v>281</v>
      </c>
      <c r="N249" s="588" t="s">
        <v>237</v>
      </c>
      <c r="O249" s="205" t="s">
        <v>238</v>
      </c>
      <c r="P249" s="818" t="s">
        <v>281</v>
      </c>
      <c r="Q249" s="588" t="s">
        <v>237</v>
      </c>
      <c r="R249" s="205" t="s">
        <v>238</v>
      </c>
      <c r="S249" s="818" t="s">
        <v>281</v>
      </c>
      <c r="T249" s="588" t="s">
        <v>237</v>
      </c>
      <c r="U249" s="205" t="s">
        <v>238</v>
      </c>
      <c r="V249" s="818" t="s">
        <v>281</v>
      </c>
      <c r="W249" s="818" t="s">
        <v>281</v>
      </c>
      <c r="X249" s="821"/>
      <c r="Y249" s="816"/>
    </row>
    <row r="250" spans="1:26" ht="15" customHeight="1" outlineLevel="1" thickBot="1">
      <c r="C250" s="808"/>
      <c r="D250" s="807"/>
      <c r="E250" s="206" t="s">
        <v>240</v>
      </c>
      <c r="F250" s="206" t="s">
        <v>240</v>
      </c>
      <c r="G250" s="704"/>
      <c r="H250" s="206" t="s">
        <v>240</v>
      </c>
      <c r="I250" s="216" t="str">
        <f>IF(INDEX('Reference Data'!$G$5:$G$18,MATCH('Reference Data'!$C$4,'Reference Data'!$F$5:$F$21,0),1)&gt;=I$18,"Actual","Forecast")</f>
        <v>Actual</v>
      </c>
      <c r="J250" s="704"/>
      <c r="K250" s="216" t="str">
        <f>IF(INDEX('Reference Data'!$G$5:$G$18,MATCH('Reference Data'!$C$4,'Reference Data'!$F$5:$F$21,0),1)&gt;=K$18,"Actual","Forecast")</f>
        <v>Actual</v>
      </c>
      <c r="L250" s="216" t="str">
        <f>IF(INDEX('Reference Data'!$G$5:$G$18,MATCH('Reference Data'!$C$4,'Reference Data'!$F$5:$F$21,0),1)&gt;=L$18,"Actual","Forecast")</f>
        <v>Actual</v>
      </c>
      <c r="M250" s="704"/>
      <c r="N250" s="216" t="str">
        <f>IF(INDEX('Reference Data'!$G$5:$G$18,MATCH('Reference Data'!$C$4,'Reference Data'!$F$5:$F$21,0),1)&gt;=N$18,"Actual","Forecast")</f>
        <v>Actual</v>
      </c>
      <c r="O250" s="216" t="str">
        <f>IF(INDEX('Reference Data'!$G$5:$G$18,MATCH('Reference Data'!$C$4,'Reference Data'!$F$5:$F$21,0),1)&gt;=O$18,"Actual","Forecast")</f>
        <v>Actual</v>
      </c>
      <c r="P250" s="819"/>
      <c r="Q250" s="216" t="str">
        <f>IF(INDEX('Reference Data'!$G$5:$G$18,MATCH('Reference Data'!$C$4,'Reference Data'!$F$5:$F$21,0),1)&gt;=Q$18,"Actual","Forecast")</f>
        <v>Actual</v>
      </c>
      <c r="R250" s="216" t="str">
        <f>IF(INDEX('Reference Data'!$G$5:$G$18,MATCH('Reference Data'!$C$4,'Reference Data'!$F$5:$F$21,0),1)&gt;=R$18,"Actual","Forecast")</f>
        <v>Forecast</v>
      </c>
      <c r="S250" s="819"/>
      <c r="T250" s="216" t="str">
        <f>IF(INDEX('Reference Data'!$G$5:$G$18,MATCH('Reference Data'!$C$4,'Reference Data'!$F$5:$F$21,0),1)&gt;=T$18,"Actual","Forecast")</f>
        <v>Forecast</v>
      </c>
      <c r="U250" s="216" t="str">
        <f>IF(INDEX('Reference Data'!$G$5:$G$18,MATCH('Reference Data'!$C$4,'Reference Data'!$F$5:$F$21,0),1)&gt;=U$18,"Actual","Forecast")</f>
        <v>Forecast</v>
      </c>
      <c r="V250" s="819"/>
      <c r="W250" s="819"/>
      <c r="X250" s="821"/>
      <c r="Y250" s="817"/>
    </row>
    <row r="251" spans="1:26" ht="15" customHeight="1" outlineLevel="1" thickBot="1">
      <c r="C251" s="116" t="s">
        <v>299</v>
      </c>
      <c r="D251" s="274"/>
      <c r="E251" s="274"/>
      <c r="F251" s="274"/>
      <c r="G251" s="274"/>
      <c r="H251" s="274"/>
      <c r="I251" s="274"/>
      <c r="J251" s="274"/>
      <c r="K251" s="274"/>
      <c r="L251" s="274"/>
      <c r="M251" s="274"/>
      <c r="N251" s="274"/>
      <c r="O251" s="274"/>
      <c r="P251" s="274"/>
      <c r="Q251" s="274"/>
      <c r="R251" s="274"/>
      <c r="S251" s="274"/>
      <c r="T251" s="274"/>
      <c r="U251" s="274"/>
      <c r="V251" s="274"/>
      <c r="W251" s="274"/>
      <c r="X251" s="274"/>
      <c r="Y251" s="498"/>
    </row>
    <row r="252" spans="1:26" outlineLevel="1">
      <c r="C252" s="155" t="s">
        <v>300</v>
      </c>
      <c r="D252" s="420" t="s">
        <v>301</v>
      </c>
      <c r="E252" s="356"/>
      <c r="F252" s="357"/>
      <c r="G252" s="358">
        <f>SUM(E252:F252)</f>
        <v>0</v>
      </c>
      <c r="H252" s="356"/>
      <c r="I252" s="357"/>
      <c r="J252" s="358">
        <f>SUM(H252:I252)</f>
        <v>0</v>
      </c>
      <c r="K252" s="356"/>
      <c r="L252" s="357"/>
      <c r="M252" s="358">
        <f>SUM(K252:L252)</f>
        <v>0</v>
      </c>
      <c r="N252" s="356"/>
      <c r="O252" s="357"/>
      <c r="P252" s="358">
        <f>SUM(N252:O252)</f>
        <v>0</v>
      </c>
      <c r="Q252" s="356"/>
      <c r="R252" s="357"/>
      <c r="S252" s="358">
        <f>SUM(Q252:R252)</f>
        <v>0</v>
      </c>
      <c r="T252" s="356"/>
      <c r="U252" s="357"/>
      <c r="V252" s="358">
        <f>SUM(T252:U252)</f>
        <v>0</v>
      </c>
      <c r="W252" s="340"/>
      <c r="X252" s="352">
        <f>SUM(P252+S252+M252+J252+G252+V252+W252)</f>
        <v>0</v>
      </c>
      <c r="Y252" s="359" t="s">
        <v>302</v>
      </c>
    </row>
    <row r="253" spans="1:26" ht="28.5" outlineLevel="1">
      <c r="C253" s="155" t="s">
        <v>303</v>
      </c>
      <c r="D253" s="420" t="s">
        <v>304</v>
      </c>
      <c r="E253" s="67"/>
      <c r="F253" s="68"/>
      <c r="G253" s="69">
        <f>SUM(E253:F253)</f>
        <v>0</v>
      </c>
      <c r="H253" s="67"/>
      <c r="I253" s="68"/>
      <c r="J253" s="69">
        <f>SUM(H253:I253)</f>
        <v>0</v>
      </c>
      <c r="K253" s="67"/>
      <c r="L253" s="68"/>
      <c r="M253" s="69">
        <f>SUM(K253:L253)</f>
        <v>0</v>
      </c>
      <c r="N253" s="67"/>
      <c r="O253" s="68"/>
      <c r="P253" s="69">
        <f>SUM(N253:O253)</f>
        <v>0</v>
      </c>
      <c r="Q253" s="67"/>
      <c r="R253" s="68"/>
      <c r="S253" s="69">
        <f>SUM(Q253:R253)</f>
        <v>0</v>
      </c>
      <c r="T253" s="67"/>
      <c r="U253" s="68"/>
      <c r="V253" s="69">
        <f>SUM(T253:U253)</f>
        <v>0</v>
      </c>
      <c r="W253" s="334"/>
      <c r="X253" s="351">
        <f>SUM(P253+S253+M253+J253+G253+V253+W253)</f>
        <v>0</v>
      </c>
      <c r="Y253" s="354" t="s">
        <v>302</v>
      </c>
    </row>
    <row r="254" spans="1:26" ht="29.25" outlineLevel="1" thickBot="1">
      <c r="C254" s="360" t="s">
        <v>305</v>
      </c>
      <c r="D254" s="421" t="s">
        <v>304</v>
      </c>
      <c r="E254" s="112"/>
      <c r="F254" s="113"/>
      <c r="G254" s="147">
        <f>SUM(E254:F254)</f>
        <v>0</v>
      </c>
      <c r="H254" s="112"/>
      <c r="I254" s="113"/>
      <c r="J254" s="147">
        <f>SUM(H254:I254)</f>
        <v>0</v>
      </c>
      <c r="K254" s="112"/>
      <c r="L254" s="113"/>
      <c r="M254" s="147">
        <f>SUM(K254:L254)</f>
        <v>0</v>
      </c>
      <c r="N254" s="112"/>
      <c r="O254" s="113"/>
      <c r="P254" s="147">
        <f>SUM(N254:O254)</f>
        <v>0</v>
      </c>
      <c r="Q254" s="112"/>
      <c r="R254" s="113"/>
      <c r="S254" s="147">
        <f>SUM(Q254:R254)</f>
        <v>0</v>
      </c>
      <c r="T254" s="112"/>
      <c r="U254" s="113"/>
      <c r="V254" s="147">
        <f>SUM(T254:U254)</f>
        <v>0</v>
      </c>
      <c r="W254" s="348"/>
      <c r="X254" s="361">
        <f>SUM(P254+S254+M254+J254+G254+V254+W254)</f>
        <v>0</v>
      </c>
      <c r="Y254" s="362" t="s">
        <v>302</v>
      </c>
    </row>
    <row r="255" spans="1:26" ht="15" customHeight="1" outlineLevel="1" thickBot="1">
      <c r="C255" s="494" t="s">
        <v>306</v>
      </c>
      <c r="D255" s="492"/>
      <c r="E255" s="492"/>
      <c r="F255" s="492"/>
      <c r="G255" s="492"/>
      <c r="H255" s="492"/>
      <c r="I255" s="492"/>
      <c r="J255" s="492"/>
      <c r="K255" s="492"/>
      <c r="L255" s="492"/>
      <c r="M255" s="492"/>
      <c r="N255" s="492"/>
      <c r="O255" s="492"/>
      <c r="P255" s="492"/>
      <c r="Q255" s="492"/>
      <c r="R255" s="492"/>
      <c r="S255" s="492"/>
      <c r="T255" s="492"/>
      <c r="U255" s="492"/>
      <c r="V255" s="492"/>
      <c r="W255" s="492"/>
      <c r="X255" s="492"/>
      <c r="Y255" s="493"/>
    </row>
    <row r="256" spans="1:26" outlineLevel="1">
      <c r="C256" s="356" t="s">
        <v>90</v>
      </c>
      <c r="D256" s="417" t="str">
        <f>INDEX(MasterOutputs!$C$3:$C$63,MATCH(C256,MasterOutputs!$B$3:$B$63,0))</f>
        <v>N/A</v>
      </c>
      <c r="E256" s="364"/>
      <c r="F256" s="364"/>
      <c r="G256" s="358">
        <f>SUM(E256:F256)</f>
        <v>0</v>
      </c>
      <c r="H256" s="364"/>
      <c r="I256" s="364"/>
      <c r="J256" s="358">
        <f>SUM(H256:I256)</f>
        <v>0</v>
      </c>
      <c r="K256" s="364"/>
      <c r="L256" s="364"/>
      <c r="M256" s="358">
        <f>SUM(K256:L256)</f>
        <v>0</v>
      </c>
      <c r="N256" s="364"/>
      <c r="O256" s="364"/>
      <c r="P256" s="358">
        <f>SUM(N256:O256)</f>
        <v>0</v>
      </c>
      <c r="Q256" s="364"/>
      <c r="R256" s="364"/>
      <c r="S256" s="358">
        <f>SUM(Q256:R256)</f>
        <v>0</v>
      </c>
      <c r="T256" s="364"/>
      <c r="U256" s="364"/>
      <c r="V256" s="358">
        <f>SUM(T256:U256)</f>
        <v>0</v>
      </c>
      <c r="W256" s="365"/>
      <c r="X256" s="352">
        <f>SUM(P256+S256+M256+J256+G256+V256+W256)</f>
        <v>0</v>
      </c>
      <c r="Y256" s="341"/>
      <c r="Z256" s="210">
        <f>INDEX(MasterOutputs!$I$3:$I$63,MATCH('5 - Project Outputs'!C256,MasterOutputs!$B$3:$B$63,0))</f>
        <v>0</v>
      </c>
    </row>
    <row r="257" spans="3:26" outlineLevel="1">
      <c r="C257" s="67" t="s">
        <v>90</v>
      </c>
      <c r="D257" s="418" t="str">
        <f>INDEX(MasterOutputs!$C$3:$C$63,MATCH(C257,MasterOutputs!$B$3:$B$63,0))</f>
        <v>N/A</v>
      </c>
      <c r="E257" s="283"/>
      <c r="F257" s="283"/>
      <c r="G257" s="69">
        <f>SUM(E257:F257)</f>
        <v>0</v>
      </c>
      <c r="H257" s="283"/>
      <c r="I257" s="283"/>
      <c r="J257" s="69">
        <f>SUM(H257:I257)</f>
        <v>0</v>
      </c>
      <c r="K257" s="283"/>
      <c r="L257" s="283"/>
      <c r="M257" s="69">
        <f>SUM(K257:L257)</f>
        <v>0</v>
      </c>
      <c r="N257" s="283"/>
      <c r="O257" s="283"/>
      <c r="P257" s="69">
        <f>SUM(N257:O257)</f>
        <v>0</v>
      </c>
      <c r="Q257" s="283"/>
      <c r="R257" s="283"/>
      <c r="S257" s="69">
        <f>SUM(Q257:R257)</f>
        <v>0</v>
      </c>
      <c r="T257" s="283"/>
      <c r="U257" s="283"/>
      <c r="V257" s="69">
        <f>SUM(T257:U257)</f>
        <v>0</v>
      </c>
      <c r="W257" s="349"/>
      <c r="X257" s="351">
        <f>SUM(P257+S257+M257+J257+G257+V257+W257)</f>
        <v>0</v>
      </c>
      <c r="Y257" s="336"/>
      <c r="Z257" s="210">
        <f>INDEX(MasterOutputs!$I$3:$I$63,MATCH('5 - Project Outputs'!C257,MasterOutputs!$B$3:$B$63,0))</f>
        <v>0</v>
      </c>
    </row>
    <row r="258" spans="3:26" outlineLevel="1">
      <c r="C258" s="67" t="s">
        <v>90</v>
      </c>
      <c r="D258" s="418" t="str">
        <f>INDEX(MasterOutputs!$C$3:$C$63,MATCH(C258,MasterOutputs!$B$3:$B$63,0))</f>
        <v>N/A</v>
      </c>
      <c r="E258" s="283"/>
      <c r="F258" s="283"/>
      <c r="G258" s="69">
        <f t="shared" ref="G258:G270" si="89">SUM(E258:F258)</f>
        <v>0</v>
      </c>
      <c r="H258" s="283"/>
      <c r="I258" s="283"/>
      <c r="J258" s="69">
        <f t="shared" ref="J258:J270" si="90">SUM(H258:I258)</f>
        <v>0</v>
      </c>
      <c r="K258" s="283"/>
      <c r="L258" s="283"/>
      <c r="M258" s="69">
        <f t="shared" ref="M258:M270" si="91">SUM(K258:L258)</f>
        <v>0</v>
      </c>
      <c r="N258" s="283"/>
      <c r="O258" s="283"/>
      <c r="P258" s="69">
        <f t="shared" ref="P258:P270" si="92">SUM(N258:O258)</f>
        <v>0</v>
      </c>
      <c r="Q258" s="283"/>
      <c r="R258" s="283"/>
      <c r="S258" s="69">
        <f t="shared" ref="S258:S270" si="93">SUM(Q258:R258)</f>
        <v>0</v>
      </c>
      <c r="T258" s="283"/>
      <c r="U258" s="283"/>
      <c r="V258" s="69">
        <f t="shared" ref="V258:V270" si="94">SUM(T258:U258)</f>
        <v>0</v>
      </c>
      <c r="W258" s="349"/>
      <c r="X258" s="351">
        <f t="shared" ref="X258:X270" si="95">SUM(P258+S258+M258+J258+G258+V258+W258)</f>
        <v>0</v>
      </c>
      <c r="Y258" s="336"/>
      <c r="Z258" s="210">
        <f>INDEX(MasterOutputs!$I$3:$I$63,MATCH('5 - Project Outputs'!C258,MasterOutputs!$B$3:$B$63,0))</f>
        <v>0</v>
      </c>
    </row>
    <row r="259" spans="3:26" outlineLevel="1">
      <c r="C259" s="67" t="s">
        <v>90</v>
      </c>
      <c r="D259" s="418" t="str">
        <f>INDEX(MasterOutputs!$C$3:$C$63,MATCH(C259,MasterOutputs!$B$3:$B$63,0))</f>
        <v>N/A</v>
      </c>
      <c r="E259" s="283"/>
      <c r="F259" s="283"/>
      <c r="G259" s="69">
        <f t="shared" si="89"/>
        <v>0</v>
      </c>
      <c r="H259" s="283"/>
      <c r="I259" s="283"/>
      <c r="J259" s="69">
        <f t="shared" si="90"/>
        <v>0</v>
      </c>
      <c r="K259" s="283"/>
      <c r="L259" s="283"/>
      <c r="M259" s="69">
        <f t="shared" si="91"/>
        <v>0</v>
      </c>
      <c r="N259" s="283"/>
      <c r="O259" s="283"/>
      <c r="P259" s="69">
        <f t="shared" si="92"/>
        <v>0</v>
      </c>
      <c r="Q259" s="283"/>
      <c r="R259" s="283"/>
      <c r="S259" s="69">
        <f t="shared" si="93"/>
        <v>0</v>
      </c>
      <c r="T259" s="283"/>
      <c r="U259" s="283"/>
      <c r="V259" s="69">
        <f t="shared" si="94"/>
        <v>0</v>
      </c>
      <c r="W259" s="349"/>
      <c r="X259" s="351">
        <f t="shared" si="95"/>
        <v>0</v>
      </c>
      <c r="Y259" s="336"/>
      <c r="Z259" s="210">
        <f>INDEX(MasterOutputs!$I$3:$I$63,MATCH('5 - Project Outputs'!C259,MasterOutputs!$B$3:$B$63,0))</f>
        <v>0</v>
      </c>
    </row>
    <row r="260" spans="3:26" outlineLevel="1">
      <c r="C260" s="67" t="s">
        <v>90</v>
      </c>
      <c r="D260" s="418" t="str">
        <f>INDEX(MasterOutputs!$C$3:$C$63,MATCH(C260,MasterOutputs!$B$3:$B$63,0))</f>
        <v>N/A</v>
      </c>
      <c r="E260" s="283"/>
      <c r="F260" s="283"/>
      <c r="G260" s="69">
        <f t="shared" si="89"/>
        <v>0</v>
      </c>
      <c r="H260" s="283"/>
      <c r="I260" s="283"/>
      <c r="J260" s="69">
        <f t="shared" si="90"/>
        <v>0</v>
      </c>
      <c r="K260" s="283"/>
      <c r="L260" s="283"/>
      <c r="M260" s="69">
        <f t="shared" si="91"/>
        <v>0</v>
      </c>
      <c r="N260" s="283"/>
      <c r="O260" s="283"/>
      <c r="P260" s="69">
        <f t="shared" si="92"/>
        <v>0</v>
      </c>
      <c r="Q260" s="283"/>
      <c r="R260" s="283"/>
      <c r="S260" s="69">
        <f t="shared" si="93"/>
        <v>0</v>
      </c>
      <c r="T260" s="283"/>
      <c r="U260" s="283"/>
      <c r="V260" s="69">
        <f t="shared" si="94"/>
        <v>0</v>
      </c>
      <c r="W260" s="349"/>
      <c r="X260" s="351">
        <f t="shared" si="95"/>
        <v>0</v>
      </c>
      <c r="Y260" s="336"/>
      <c r="Z260" s="210">
        <f>INDEX(MasterOutputs!$I$3:$I$63,MATCH('5 - Project Outputs'!C260,MasterOutputs!$B$3:$B$63,0))</f>
        <v>0</v>
      </c>
    </row>
    <row r="261" spans="3:26" outlineLevel="1">
      <c r="C261" s="67" t="s">
        <v>90</v>
      </c>
      <c r="D261" s="418" t="str">
        <f>INDEX(MasterOutputs!$C$3:$C$63,MATCH(C261,MasterOutputs!$B$3:$B$63,0))</f>
        <v>N/A</v>
      </c>
      <c r="E261" s="283"/>
      <c r="F261" s="283"/>
      <c r="G261" s="69">
        <f t="shared" si="89"/>
        <v>0</v>
      </c>
      <c r="H261" s="283"/>
      <c r="I261" s="283"/>
      <c r="J261" s="69">
        <f t="shared" si="90"/>
        <v>0</v>
      </c>
      <c r="K261" s="283"/>
      <c r="L261" s="283"/>
      <c r="M261" s="69">
        <f t="shared" si="91"/>
        <v>0</v>
      </c>
      <c r="N261" s="283"/>
      <c r="O261" s="283"/>
      <c r="P261" s="69">
        <f t="shared" si="92"/>
        <v>0</v>
      </c>
      <c r="Q261" s="283"/>
      <c r="R261" s="283"/>
      <c r="S261" s="69">
        <f t="shared" si="93"/>
        <v>0</v>
      </c>
      <c r="T261" s="283"/>
      <c r="U261" s="283"/>
      <c r="V261" s="69">
        <f t="shared" si="94"/>
        <v>0</v>
      </c>
      <c r="W261" s="349"/>
      <c r="X261" s="351">
        <f t="shared" si="95"/>
        <v>0</v>
      </c>
      <c r="Y261" s="336"/>
      <c r="Z261" s="210">
        <f>INDEX(MasterOutputs!$I$3:$I$63,MATCH('5 - Project Outputs'!C261,MasterOutputs!$B$3:$B$63,0))</f>
        <v>0</v>
      </c>
    </row>
    <row r="262" spans="3:26" outlineLevel="1">
      <c r="C262" s="67" t="s">
        <v>90</v>
      </c>
      <c r="D262" s="418" t="str">
        <f>INDEX(MasterOutputs!$C$3:$C$63,MATCH(C262,MasterOutputs!$B$3:$B$63,0))</f>
        <v>N/A</v>
      </c>
      <c r="E262" s="283"/>
      <c r="F262" s="283"/>
      <c r="G262" s="69">
        <f t="shared" si="89"/>
        <v>0</v>
      </c>
      <c r="H262" s="283"/>
      <c r="I262" s="283"/>
      <c r="J262" s="69">
        <f t="shared" si="90"/>
        <v>0</v>
      </c>
      <c r="K262" s="283"/>
      <c r="L262" s="283"/>
      <c r="M262" s="69">
        <f t="shared" si="91"/>
        <v>0</v>
      </c>
      <c r="N262" s="283"/>
      <c r="O262" s="283"/>
      <c r="P262" s="69">
        <f t="shared" si="92"/>
        <v>0</v>
      </c>
      <c r="Q262" s="283"/>
      <c r="R262" s="283"/>
      <c r="S262" s="69">
        <f t="shared" si="93"/>
        <v>0</v>
      </c>
      <c r="T262" s="283"/>
      <c r="U262" s="283"/>
      <c r="V262" s="69">
        <f t="shared" si="94"/>
        <v>0</v>
      </c>
      <c r="W262" s="349"/>
      <c r="X262" s="351">
        <f t="shared" si="95"/>
        <v>0</v>
      </c>
      <c r="Y262" s="336"/>
      <c r="Z262" s="210">
        <f>INDEX(MasterOutputs!$I$3:$I$63,MATCH('5 - Project Outputs'!C262,MasterOutputs!$B$3:$B$63,0))</f>
        <v>0</v>
      </c>
    </row>
    <row r="263" spans="3:26" outlineLevel="1">
      <c r="C263" s="67" t="s">
        <v>90</v>
      </c>
      <c r="D263" s="418" t="str">
        <f>INDEX(MasterOutputs!$C$3:$C$63,MATCH(C263,MasterOutputs!$B$3:$B$63,0))</f>
        <v>N/A</v>
      </c>
      <c r="E263" s="283"/>
      <c r="F263" s="283"/>
      <c r="G263" s="69">
        <f t="shared" si="89"/>
        <v>0</v>
      </c>
      <c r="H263" s="283"/>
      <c r="I263" s="283"/>
      <c r="J263" s="69">
        <f t="shared" si="90"/>
        <v>0</v>
      </c>
      <c r="K263" s="283"/>
      <c r="L263" s="283"/>
      <c r="M263" s="69">
        <f t="shared" si="91"/>
        <v>0</v>
      </c>
      <c r="N263" s="283"/>
      <c r="O263" s="283"/>
      <c r="P263" s="69">
        <f t="shared" si="92"/>
        <v>0</v>
      </c>
      <c r="Q263" s="283"/>
      <c r="R263" s="283"/>
      <c r="S263" s="69">
        <f t="shared" si="93"/>
        <v>0</v>
      </c>
      <c r="T263" s="283"/>
      <c r="U263" s="283"/>
      <c r="V263" s="69">
        <f t="shared" si="94"/>
        <v>0</v>
      </c>
      <c r="W263" s="349"/>
      <c r="X263" s="351">
        <f t="shared" si="95"/>
        <v>0</v>
      </c>
      <c r="Y263" s="336"/>
      <c r="Z263" s="210">
        <f>INDEX(MasterOutputs!$I$3:$I$63,MATCH('5 - Project Outputs'!C263,MasterOutputs!$B$3:$B$63,0))</f>
        <v>0</v>
      </c>
    </row>
    <row r="264" spans="3:26" outlineLevel="1">
      <c r="C264" s="67" t="s">
        <v>90</v>
      </c>
      <c r="D264" s="418" t="str">
        <f>INDEX(MasterOutputs!$C$3:$C$63,MATCH(C264,MasterOutputs!$B$3:$B$63,0))</f>
        <v>N/A</v>
      </c>
      <c r="E264" s="283"/>
      <c r="F264" s="283"/>
      <c r="G264" s="69">
        <f t="shared" si="89"/>
        <v>0</v>
      </c>
      <c r="H264" s="283"/>
      <c r="I264" s="283"/>
      <c r="J264" s="69">
        <f t="shared" si="90"/>
        <v>0</v>
      </c>
      <c r="K264" s="283"/>
      <c r="L264" s="283"/>
      <c r="M264" s="69">
        <f t="shared" si="91"/>
        <v>0</v>
      </c>
      <c r="N264" s="283"/>
      <c r="O264" s="283"/>
      <c r="P264" s="69">
        <f t="shared" si="92"/>
        <v>0</v>
      </c>
      <c r="Q264" s="283"/>
      <c r="R264" s="283"/>
      <c r="S264" s="69">
        <f t="shared" si="93"/>
        <v>0</v>
      </c>
      <c r="T264" s="283"/>
      <c r="U264" s="283"/>
      <c r="V264" s="69">
        <f t="shared" si="94"/>
        <v>0</v>
      </c>
      <c r="W264" s="349"/>
      <c r="X264" s="351">
        <f t="shared" si="95"/>
        <v>0</v>
      </c>
      <c r="Y264" s="336"/>
      <c r="Z264" s="210">
        <f>INDEX(MasterOutputs!$I$3:$I$63,MATCH('5 - Project Outputs'!C264,MasterOutputs!$B$3:$B$63,0))</f>
        <v>0</v>
      </c>
    </row>
    <row r="265" spans="3:26" outlineLevel="1">
      <c r="C265" s="67" t="s">
        <v>90</v>
      </c>
      <c r="D265" s="418" t="str">
        <f>INDEX(MasterOutputs!$C$3:$C$63,MATCH(C265,MasterOutputs!$B$3:$B$63,0))</f>
        <v>N/A</v>
      </c>
      <c r="E265" s="283"/>
      <c r="F265" s="283"/>
      <c r="G265" s="69">
        <f t="shared" si="89"/>
        <v>0</v>
      </c>
      <c r="H265" s="283"/>
      <c r="I265" s="283"/>
      <c r="J265" s="69">
        <f t="shared" si="90"/>
        <v>0</v>
      </c>
      <c r="K265" s="283"/>
      <c r="L265" s="283"/>
      <c r="M265" s="69">
        <f t="shared" si="91"/>
        <v>0</v>
      </c>
      <c r="N265" s="283"/>
      <c r="O265" s="283"/>
      <c r="P265" s="69">
        <f t="shared" si="92"/>
        <v>0</v>
      </c>
      <c r="Q265" s="283"/>
      <c r="R265" s="283"/>
      <c r="S265" s="69">
        <f t="shared" si="93"/>
        <v>0</v>
      </c>
      <c r="T265" s="283"/>
      <c r="U265" s="283"/>
      <c r="V265" s="69">
        <f t="shared" si="94"/>
        <v>0</v>
      </c>
      <c r="W265" s="349"/>
      <c r="X265" s="351">
        <f t="shared" si="95"/>
        <v>0</v>
      </c>
      <c r="Y265" s="336"/>
      <c r="Z265" s="210">
        <f>INDEX(MasterOutputs!$I$3:$I$63,MATCH('5 - Project Outputs'!C265,MasterOutputs!$B$3:$B$63,0))</f>
        <v>0</v>
      </c>
    </row>
    <row r="266" spans="3:26" outlineLevel="1">
      <c r="C266" s="67" t="s">
        <v>90</v>
      </c>
      <c r="D266" s="418" t="str">
        <f>INDEX(MasterOutputs!$C$3:$C$63,MATCH(C266,MasterOutputs!$B$3:$B$63,0))</f>
        <v>N/A</v>
      </c>
      <c r="E266" s="283"/>
      <c r="F266" s="283"/>
      <c r="G266" s="69">
        <f t="shared" si="89"/>
        <v>0</v>
      </c>
      <c r="H266" s="283"/>
      <c r="I266" s="283"/>
      <c r="J266" s="69">
        <f t="shared" si="90"/>
        <v>0</v>
      </c>
      <c r="K266" s="283"/>
      <c r="L266" s="283"/>
      <c r="M266" s="69">
        <f t="shared" si="91"/>
        <v>0</v>
      </c>
      <c r="N266" s="283"/>
      <c r="O266" s="283"/>
      <c r="P266" s="69">
        <f t="shared" si="92"/>
        <v>0</v>
      </c>
      <c r="Q266" s="283"/>
      <c r="R266" s="283"/>
      <c r="S266" s="69">
        <f t="shared" si="93"/>
        <v>0</v>
      </c>
      <c r="T266" s="283"/>
      <c r="U266" s="283"/>
      <c r="V266" s="69">
        <f t="shared" si="94"/>
        <v>0</v>
      </c>
      <c r="W266" s="349"/>
      <c r="X266" s="351">
        <f t="shared" si="95"/>
        <v>0</v>
      </c>
      <c r="Y266" s="336"/>
      <c r="Z266" s="210">
        <f>INDEX(MasterOutputs!$I$3:$I$63,MATCH('5 - Project Outputs'!C266,MasterOutputs!$B$3:$B$63,0))</f>
        <v>0</v>
      </c>
    </row>
    <row r="267" spans="3:26" outlineLevel="1">
      <c r="C267" s="67" t="s">
        <v>90</v>
      </c>
      <c r="D267" s="418" t="str">
        <f>INDEX(MasterOutputs!$C$3:$C$63,MATCH(C267,MasterOutputs!$B$3:$B$63,0))</f>
        <v>N/A</v>
      </c>
      <c r="E267" s="283"/>
      <c r="F267" s="283"/>
      <c r="G267" s="69">
        <f t="shared" si="89"/>
        <v>0</v>
      </c>
      <c r="H267" s="283"/>
      <c r="I267" s="283"/>
      <c r="J267" s="69">
        <f t="shared" si="90"/>
        <v>0</v>
      </c>
      <c r="K267" s="283"/>
      <c r="L267" s="283"/>
      <c r="M267" s="69">
        <f t="shared" si="91"/>
        <v>0</v>
      </c>
      <c r="N267" s="283"/>
      <c r="O267" s="283"/>
      <c r="P267" s="69">
        <f t="shared" si="92"/>
        <v>0</v>
      </c>
      <c r="Q267" s="283"/>
      <c r="R267" s="283"/>
      <c r="S267" s="69">
        <f t="shared" si="93"/>
        <v>0</v>
      </c>
      <c r="T267" s="283"/>
      <c r="U267" s="283"/>
      <c r="V267" s="69">
        <f t="shared" si="94"/>
        <v>0</v>
      </c>
      <c r="W267" s="349"/>
      <c r="X267" s="351">
        <f t="shared" si="95"/>
        <v>0</v>
      </c>
      <c r="Y267" s="336"/>
      <c r="Z267" s="210">
        <f>INDEX(MasterOutputs!$I$3:$I$63,MATCH('5 - Project Outputs'!C267,MasterOutputs!$B$3:$B$63,0))</f>
        <v>0</v>
      </c>
    </row>
    <row r="268" spans="3:26" outlineLevel="1">
      <c r="C268" s="67" t="s">
        <v>90</v>
      </c>
      <c r="D268" s="418" t="str">
        <f>INDEX(MasterOutputs!$C$3:$C$63,MATCH(C268,MasterOutputs!$B$3:$B$63,0))</f>
        <v>N/A</v>
      </c>
      <c r="E268" s="283"/>
      <c r="F268" s="283"/>
      <c r="G268" s="69">
        <f t="shared" si="89"/>
        <v>0</v>
      </c>
      <c r="H268" s="283"/>
      <c r="I268" s="283"/>
      <c r="J268" s="69">
        <f t="shared" si="90"/>
        <v>0</v>
      </c>
      <c r="K268" s="283"/>
      <c r="L268" s="283"/>
      <c r="M268" s="69">
        <f t="shared" si="91"/>
        <v>0</v>
      </c>
      <c r="N268" s="283"/>
      <c r="O268" s="283"/>
      <c r="P268" s="69">
        <f t="shared" si="92"/>
        <v>0</v>
      </c>
      <c r="Q268" s="283"/>
      <c r="R268" s="283"/>
      <c r="S268" s="69">
        <f t="shared" si="93"/>
        <v>0</v>
      </c>
      <c r="T268" s="283"/>
      <c r="U268" s="283"/>
      <c r="V268" s="69">
        <f t="shared" si="94"/>
        <v>0</v>
      </c>
      <c r="W268" s="349"/>
      <c r="X268" s="351">
        <f t="shared" si="95"/>
        <v>0</v>
      </c>
      <c r="Y268" s="336"/>
      <c r="Z268" s="210">
        <f>INDEX(MasterOutputs!$I$3:$I$63,MATCH('5 - Project Outputs'!C268,MasterOutputs!$B$3:$B$63,0))</f>
        <v>0</v>
      </c>
    </row>
    <row r="269" spans="3:26" outlineLevel="1">
      <c r="C269" s="67" t="s">
        <v>90</v>
      </c>
      <c r="D269" s="418" t="str">
        <f>INDEX(MasterOutputs!$C$3:$C$63,MATCH(C269,MasterOutputs!$B$3:$B$63,0))</f>
        <v>N/A</v>
      </c>
      <c r="E269" s="283"/>
      <c r="F269" s="283"/>
      <c r="G269" s="69">
        <f t="shared" si="89"/>
        <v>0</v>
      </c>
      <c r="H269" s="283"/>
      <c r="I269" s="283"/>
      <c r="J269" s="69">
        <f t="shared" si="90"/>
        <v>0</v>
      </c>
      <c r="K269" s="283"/>
      <c r="L269" s="283"/>
      <c r="M269" s="69">
        <f t="shared" si="91"/>
        <v>0</v>
      </c>
      <c r="N269" s="283"/>
      <c r="O269" s="283"/>
      <c r="P269" s="69">
        <f t="shared" si="92"/>
        <v>0</v>
      </c>
      <c r="Q269" s="283"/>
      <c r="R269" s="283"/>
      <c r="S269" s="69">
        <f t="shared" si="93"/>
        <v>0</v>
      </c>
      <c r="T269" s="283"/>
      <c r="U269" s="283"/>
      <c r="V269" s="69">
        <f t="shared" si="94"/>
        <v>0</v>
      </c>
      <c r="W269" s="349"/>
      <c r="X269" s="351">
        <f t="shared" si="95"/>
        <v>0</v>
      </c>
      <c r="Y269" s="336"/>
      <c r="Z269" s="210">
        <f>INDEX(MasterOutputs!$I$3:$I$63,MATCH('5 - Project Outputs'!C269,MasterOutputs!$B$3:$B$63,0))</f>
        <v>0</v>
      </c>
    </row>
    <row r="270" spans="3:26" ht="15.6" customHeight="1" outlineLevel="1" thickBot="1">
      <c r="C270" s="112" t="s">
        <v>90</v>
      </c>
      <c r="D270" s="419" t="str">
        <f>INDEX(MasterOutputs!$C$3:$C$63,MATCH(C270,MasterOutputs!$B$3:$B$63,0))</f>
        <v>N/A</v>
      </c>
      <c r="E270" s="366"/>
      <c r="F270" s="366"/>
      <c r="G270" s="147">
        <f t="shared" si="89"/>
        <v>0</v>
      </c>
      <c r="H270" s="366"/>
      <c r="I270" s="366"/>
      <c r="J270" s="147">
        <f t="shared" si="90"/>
        <v>0</v>
      </c>
      <c r="K270" s="366"/>
      <c r="L270" s="366"/>
      <c r="M270" s="147">
        <f t="shared" si="91"/>
        <v>0</v>
      </c>
      <c r="N270" s="366"/>
      <c r="O270" s="366"/>
      <c r="P270" s="147">
        <f t="shared" si="92"/>
        <v>0</v>
      </c>
      <c r="Q270" s="366"/>
      <c r="R270" s="366"/>
      <c r="S270" s="147">
        <f t="shared" si="93"/>
        <v>0</v>
      </c>
      <c r="T270" s="366"/>
      <c r="U270" s="366"/>
      <c r="V270" s="147">
        <f t="shared" si="94"/>
        <v>0</v>
      </c>
      <c r="W270" s="367"/>
      <c r="X270" s="368">
        <f t="shared" si="95"/>
        <v>0</v>
      </c>
      <c r="Y270" s="369"/>
      <c r="Z270" s="210">
        <f>INDEX(MasterOutputs!$I$3:$I$63,MATCH('5 - Project Outputs'!C270,MasterOutputs!$B$3:$B$63,0))</f>
        <v>0</v>
      </c>
    </row>
    <row r="271" spans="3:26" ht="16.5" customHeight="1" outlineLevel="1" thickBot="1">
      <c r="C271" s="495" t="s">
        <v>311</v>
      </c>
      <c r="D271" s="496"/>
      <c r="E271" s="496"/>
      <c r="F271" s="496"/>
      <c r="G271" s="496"/>
      <c r="H271" s="496"/>
      <c r="I271" s="496"/>
      <c r="J271" s="496"/>
      <c r="K271" s="496"/>
      <c r="L271" s="496"/>
      <c r="M271" s="496"/>
      <c r="N271" s="496"/>
      <c r="O271" s="496"/>
      <c r="P271" s="496"/>
      <c r="Q271" s="496"/>
      <c r="R271" s="496"/>
      <c r="S271" s="496"/>
      <c r="T271" s="496"/>
      <c r="U271" s="496"/>
      <c r="V271" s="496"/>
      <c r="W271" s="496"/>
      <c r="X271" s="496"/>
      <c r="Y271" s="497"/>
    </row>
    <row r="272" spans="3:26" outlineLevel="1">
      <c r="C272" s="370"/>
      <c r="D272" s="363"/>
      <c r="E272" s="364"/>
      <c r="F272" s="364"/>
      <c r="G272" s="358">
        <f t="shared" ref="G272:G277" si="96">SUM(E272:F272)</f>
        <v>0</v>
      </c>
      <c r="H272" s="364"/>
      <c r="I272" s="364"/>
      <c r="J272" s="358">
        <f t="shared" ref="J272:J277" si="97">SUM(H272:I272)</f>
        <v>0</v>
      </c>
      <c r="K272" s="364"/>
      <c r="L272" s="364"/>
      <c r="M272" s="358">
        <f t="shared" ref="M272:M277" si="98">SUM(K272:L272)</f>
        <v>0</v>
      </c>
      <c r="N272" s="364"/>
      <c r="O272" s="364"/>
      <c r="P272" s="358">
        <f t="shared" ref="P272:P277" si="99">SUM(N272:O272)</f>
        <v>0</v>
      </c>
      <c r="Q272" s="364"/>
      <c r="R272" s="364"/>
      <c r="S272" s="358">
        <f t="shared" ref="S272:S277" si="100">SUM(Q272:R272)</f>
        <v>0</v>
      </c>
      <c r="T272" s="364"/>
      <c r="U272" s="364"/>
      <c r="V272" s="358">
        <f t="shared" ref="V272:V277" si="101">SUM(T272:U272)</f>
        <v>0</v>
      </c>
      <c r="W272" s="365"/>
      <c r="X272" s="352">
        <f>SUM(P272+S272+M272+J272+G272+V272+W272)</f>
        <v>0</v>
      </c>
      <c r="Y272" s="359" t="s">
        <v>302</v>
      </c>
    </row>
    <row r="273" spans="1:25" outlineLevel="1">
      <c r="C273" s="73"/>
      <c r="D273" s="287"/>
      <c r="E273" s="283"/>
      <c r="F273" s="283"/>
      <c r="G273" s="69">
        <f t="shared" si="96"/>
        <v>0</v>
      </c>
      <c r="H273" s="283"/>
      <c r="I273" s="283"/>
      <c r="J273" s="69">
        <f t="shared" si="97"/>
        <v>0</v>
      </c>
      <c r="K273" s="283"/>
      <c r="L273" s="283"/>
      <c r="M273" s="69">
        <f t="shared" si="98"/>
        <v>0</v>
      </c>
      <c r="N273" s="283"/>
      <c r="O273" s="283"/>
      <c r="P273" s="69">
        <f t="shared" si="99"/>
        <v>0</v>
      </c>
      <c r="Q273" s="283"/>
      <c r="R273" s="283"/>
      <c r="S273" s="69">
        <f t="shared" si="100"/>
        <v>0</v>
      </c>
      <c r="T273" s="283"/>
      <c r="U273" s="283"/>
      <c r="V273" s="69">
        <f t="shared" si="101"/>
        <v>0</v>
      </c>
      <c r="W273" s="349"/>
      <c r="X273" s="351">
        <f>SUM(P273+S273+M273+J273+G273+V273+W273)</f>
        <v>0</v>
      </c>
      <c r="Y273" s="354" t="s">
        <v>302</v>
      </c>
    </row>
    <row r="274" spans="1:25" outlineLevel="1">
      <c r="C274" s="73"/>
      <c r="D274" s="287"/>
      <c r="E274" s="283"/>
      <c r="F274" s="283"/>
      <c r="G274" s="69">
        <f t="shared" si="96"/>
        <v>0</v>
      </c>
      <c r="H274" s="283"/>
      <c r="I274" s="283"/>
      <c r="J274" s="69">
        <f t="shared" si="97"/>
        <v>0</v>
      </c>
      <c r="K274" s="283"/>
      <c r="L274" s="283"/>
      <c r="M274" s="69">
        <f t="shared" si="98"/>
        <v>0</v>
      </c>
      <c r="N274" s="283"/>
      <c r="O274" s="283"/>
      <c r="P274" s="69">
        <f t="shared" si="99"/>
        <v>0</v>
      </c>
      <c r="Q274" s="283"/>
      <c r="R274" s="283"/>
      <c r="S274" s="69">
        <f t="shared" si="100"/>
        <v>0</v>
      </c>
      <c r="T274" s="283"/>
      <c r="U274" s="283"/>
      <c r="V274" s="69">
        <f t="shared" si="101"/>
        <v>0</v>
      </c>
      <c r="W274" s="349"/>
      <c r="X274" s="351">
        <f t="shared" ref="X274:X281" si="102">SUM(P274+S274+M274+J274+G274+V274+W274)</f>
        <v>0</v>
      </c>
      <c r="Y274" s="354" t="s">
        <v>302</v>
      </c>
    </row>
    <row r="275" spans="1:25" outlineLevel="1">
      <c r="C275" s="73"/>
      <c r="D275" s="287"/>
      <c r="E275" s="283"/>
      <c r="F275" s="283"/>
      <c r="G275" s="69">
        <f t="shared" si="96"/>
        <v>0</v>
      </c>
      <c r="H275" s="283"/>
      <c r="I275" s="283"/>
      <c r="J275" s="69">
        <f t="shared" si="97"/>
        <v>0</v>
      </c>
      <c r="K275" s="283"/>
      <c r="L275" s="283"/>
      <c r="M275" s="69">
        <f t="shared" si="98"/>
        <v>0</v>
      </c>
      <c r="N275" s="283"/>
      <c r="O275" s="283"/>
      <c r="P275" s="69">
        <f t="shared" si="99"/>
        <v>0</v>
      </c>
      <c r="Q275" s="283"/>
      <c r="R275" s="283"/>
      <c r="S275" s="69">
        <f t="shared" si="100"/>
        <v>0</v>
      </c>
      <c r="T275" s="283"/>
      <c r="U275" s="283"/>
      <c r="V275" s="69">
        <f t="shared" si="101"/>
        <v>0</v>
      </c>
      <c r="W275" s="349"/>
      <c r="X275" s="351">
        <f t="shared" si="102"/>
        <v>0</v>
      </c>
      <c r="Y275" s="354" t="s">
        <v>302</v>
      </c>
    </row>
    <row r="276" spans="1:25" outlineLevel="1">
      <c r="C276" s="73"/>
      <c r="D276" s="287"/>
      <c r="E276" s="283"/>
      <c r="F276" s="283"/>
      <c r="G276" s="69">
        <f t="shared" si="96"/>
        <v>0</v>
      </c>
      <c r="H276" s="283"/>
      <c r="I276" s="283"/>
      <c r="J276" s="69">
        <f t="shared" si="97"/>
        <v>0</v>
      </c>
      <c r="K276" s="283"/>
      <c r="L276" s="283"/>
      <c r="M276" s="69">
        <f t="shared" si="98"/>
        <v>0</v>
      </c>
      <c r="N276" s="283"/>
      <c r="O276" s="283"/>
      <c r="P276" s="69">
        <f t="shared" si="99"/>
        <v>0</v>
      </c>
      <c r="Q276" s="283"/>
      <c r="R276" s="283"/>
      <c r="S276" s="69">
        <f t="shared" si="100"/>
        <v>0</v>
      </c>
      <c r="T276" s="283"/>
      <c r="U276" s="283"/>
      <c r="V276" s="69">
        <f t="shared" si="101"/>
        <v>0</v>
      </c>
      <c r="W276" s="349"/>
      <c r="X276" s="351">
        <f t="shared" si="102"/>
        <v>0</v>
      </c>
      <c r="Y276" s="354" t="s">
        <v>302</v>
      </c>
    </row>
    <row r="277" spans="1:25" outlineLevel="1">
      <c r="C277" s="73"/>
      <c r="D277" s="287"/>
      <c r="E277" s="283"/>
      <c r="F277" s="283"/>
      <c r="G277" s="69">
        <f t="shared" si="96"/>
        <v>0</v>
      </c>
      <c r="H277" s="283"/>
      <c r="I277" s="283"/>
      <c r="J277" s="69">
        <f t="shared" si="97"/>
        <v>0</v>
      </c>
      <c r="K277" s="283"/>
      <c r="L277" s="283"/>
      <c r="M277" s="69">
        <f t="shared" si="98"/>
        <v>0</v>
      </c>
      <c r="N277" s="283"/>
      <c r="O277" s="283"/>
      <c r="P277" s="69">
        <f t="shared" si="99"/>
        <v>0</v>
      </c>
      <c r="Q277" s="283"/>
      <c r="R277" s="283"/>
      <c r="S277" s="69">
        <f t="shared" si="100"/>
        <v>0</v>
      </c>
      <c r="T277" s="283"/>
      <c r="U277" s="283"/>
      <c r="V277" s="69">
        <f t="shared" si="101"/>
        <v>0</v>
      </c>
      <c r="W277" s="349"/>
      <c r="X277" s="351">
        <f t="shared" si="102"/>
        <v>0</v>
      </c>
      <c r="Y277" s="354" t="s">
        <v>302</v>
      </c>
    </row>
    <row r="278" spans="1:25" outlineLevel="1">
      <c r="C278" s="73"/>
      <c r="D278" s="287"/>
      <c r="E278" s="283"/>
      <c r="F278" s="283"/>
      <c r="G278" s="69">
        <f>SUM(E278:F278)</f>
        <v>0</v>
      </c>
      <c r="H278" s="283"/>
      <c r="I278" s="283"/>
      <c r="J278" s="69">
        <f>SUM(H278:I278)</f>
        <v>0</v>
      </c>
      <c r="K278" s="283"/>
      <c r="L278" s="283"/>
      <c r="M278" s="69">
        <f>SUM(K278:L278)</f>
        <v>0</v>
      </c>
      <c r="N278" s="283"/>
      <c r="O278" s="283"/>
      <c r="P278" s="69">
        <f>SUM(N278:O278)</f>
        <v>0</v>
      </c>
      <c r="Q278" s="283"/>
      <c r="R278" s="283"/>
      <c r="S278" s="69">
        <f>SUM(Q278:R278)</f>
        <v>0</v>
      </c>
      <c r="T278" s="283"/>
      <c r="U278" s="283"/>
      <c r="V278" s="69">
        <f>SUM(T278:U278)</f>
        <v>0</v>
      </c>
      <c r="W278" s="349"/>
      <c r="X278" s="351">
        <f t="shared" si="102"/>
        <v>0</v>
      </c>
      <c r="Y278" s="354" t="s">
        <v>302</v>
      </c>
    </row>
    <row r="279" spans="1:25" outlineLevel="1">
      <c r="C279" s="73"/>
      <c r="D279" s="287"/>
      <c r="E279" s="283"/>
      <c r="F279" s="283"/>
      <c r="G279" s="69">
        <f>SUM(E279:F279)</f>
        <v>0</v>
      </c>
      <c r="H279" s="283"/>
      <c r="I279" s="283"/>
      <c r="J279" s="69">
        <f>SUM(H279:I279)</f>
        <v>0</v>
      </c>
      <c r="K279" s="283"/>
      <c r="L279" s="283"/>
      <c r="M279" s="69">
        <f>SUM(K279:L279)</f>
        <v>0</v>
      </c>
      <c r="N279" s="283"/>
      <c r="O279" s="283"/>
      <c r="P279" s="69">
        <f>SUM(N279:O279)</f>
        <v>0</v>
      </c>
      <c r="Q279" s="283"/>
      <c r="R279" s="283"/>
      <c r="S279" s="69">
        <f>SUM(Q279:R279)</f>
        <v>0</v>
      </c>
      <c r="T279" s="283"/>
      <c r="U279" s="283"/>
      <c r="V279" s="69">
        <f>SUM(T279:U279)</f>
        <v>0</v>
      </c>
      <c r="W279" s="349"/>
      <c r="X279" s="351">
        <f t="shared" si="102"/>
        <v>0</v>
      </c>
      <c r="Y279" s="354" t="s">
        <v>302</v>
      </c>
    </row>
    <row r="280" spans="1:25" outlineLevel="1">
      <c r="C280" s="73"/>
      <c r="D280" s="287"/>
      <c r="E280" s="283"/>
      <c r="F280" s="283"/>
      <c r="G280" s="69">
        <f>SUM(E280:F280)</f>
        <v>0</v>
      </c>
      <c r="H280" s="283"/>
      <c r="I280" s="283"/>
      <c r="J280" s="69">
        <f>SUM(H280:I280)</f>
        <v>0</v>
      </c>
      <c r="K280" s="283"/>
      <c r="L280" s="283"/>
      <c r="M280" s="69">
        <f>SUM(K280:L280)</f>
        <v>0</v>
      </c>
      <c r="N280" s="283"/>
      <c r="O280" s="283"/>
      <c r="P280" s="69">
        <f>SUM(N280:O280)</f>
        <v>0</v>
      </c>
      <c r="Q280" s="283"/>
      <c r="R280" s="283"/>
      <c r="S280" s="69">
        <f>SUM(Q280:R280)</f>
        <v>0</v>
      </c>
      <c r="T280" s="283"/>
      <c r="U280" s="283"/>
      <c r="V280" s="69">
        <f>SUM(T280:U280)</f>
        <v>0</v>
      </c>
      <c r="W280" s="349"/>
      <c r="X280" s="351">
        <f t="shared" si="102"/>
        <v>0</v>
      </c>
      <c r="Y280" s="354" t="s">
        <v>302</v>
      </c>
    </row>
    <row r="281" spans="1:25" ht="15.75" outlineLevel="1" thickBot="1">
      <c r="C281" s="74"/>
      <c r="D281" s="288"/>
      <c r="E281" s="284"/>
      <c r="F281" s="284"/>
      <c r="G281" s="71">
        <f>SUM(E281:F281)</f>
        <v>0</v>
      </c>
      <c r="H281" s="284"/>
      <c r="I281" s="284"/>
      <c r="J281" s="71">
        <f>SUM(H281:I281)</f>
        <v>0</v>
      </c>
      <c r="K281" s="284"/>
      <c r="L281" s="284"/>
      <c r="M281" s="71">
        <f>SUM(K281:L281)</f>
        <v>0</v>
      </c>
      <c r="N281" s="284"/>
      <c r="O281" s="284"/>
      <c r="P281" s="71">
        <f>SUM(N281:O281)</f>
        <v>0</v>
      </c>
      <c r="Q281" s="284"/>
      <c r="R281" s="284"/>
      <c r="S281" s="71">
        <f>SUM(Q281:R281)</f>
        <v>0</v>
      </c>
      <c r="T281" s="284"/>
      <c r="U281" s="284"/>
      <c r="V281" s="71">
        <f>SUM(T281:U281)</f>
        <v>0</v>
      </c>
      <c r="W281" s="350"/>
      <c r="X281" s="353">
        <f t="shared" si="102"/>
        <v>0</v>
      </c>
      <c r="Y281" s="355" t="s">
        <v>302</v>
      </c>
    </row>
    <row r="282" spans="1:25" ht="15.75" thickBot="1">
      <c r="C282" s="286"/>
      <c r="D282" s="285"/>
      <c r="E282" s="3"/>
      <c r="F282" s="3"/>
      <c r="G282" s="3"/>
      <c r="H282" s="3"/>
      <c r="I282" s="3"/>
      <c r="J282" s="3"/>
      <c r="K282" s="3"/>
      <c r="L282" s="3"/>
      <c r="M282" s="3"/>
      <c r="N282" s="3"/>
      <c r="O282" s="3"/>
      <c r="P282" s="3"/>
      <c r="Q282" s="3"/>
      <c r="R282" s="3"/>
      <c r="S282" s="3"/>
      <c r="T282" s="3"/>
      <c r="U282" s="3"/>
      <c r="V282" s="3"/>
      <c r="W282" s="3"/>
      <c r="X282" s="3"/>
    </row>
    <row r="283" spans="1:25" ht="102.75" thickBot="1">
      <c r="A283" s="590" t="s">
        <v>260</v>
      </c>
      <c r="B283" s="60"/>
      <c r="C283" s="839" t="str">
        <f>IF(OR('2 - Project Admin'!E34="", '2 - Project Admin'!E34="n/a"),"Project 8: Not Applicable", CONCATENATE("Project 8: ", '2 - Project Admin'!E34))</f>
        <v>Project 8: Not Applicable</v>
      </c>
      <c r="D283" s="840"/>
      <c r="E283" s="840"/>
      <c r="F283" s="840"/>
      <c r="G283" s="840"/>
      <c r="H283" s="840"/>
      <c r="I283" s="840"/>
      <c r="J283" s="840"/>
      <c r="K283" s="840"/>
      <c r="L283" s="840"/>
      <c r="M283" s="840"/>
      <c r="N283" s="840"/>
      <c r="O283" s="840"/>
      <c r="P283" s="840"/>
      <c r="Q283" s="840"/>
      <c r="R283" s="840"/>
      <c r="S283" s="840"/>
      <c r="T283" s="840"/>
      <c r="U283" s="840"/>
      <c r="V283" s="840"/>
      <c r="W283" s="840"/>
      <c r="X283" s="840"/>
      <c r="Y283" s="841"/>
    </row>
    <row r="284" spans="1:25" ht="15.75" thickBot="1">
      <c r="C284" s="148"/>
      <c r="D284" s="149"/>
      <c r="E284" s="150"/>
      <c r="F284" s="150"/>
      <c r="G284" s="150"/>
      <c r="H284" s="150"/>
      <c r="I284" s="150"/>
      <c r="J284" s="150"/>
      <c r="K284" s="150"/>
    </row>
    <row r="285" spans="1:25" ht="15.75" customHeight="1" outlineLevel="1">
      <c r="C285" s="806" t="s">
        <v>289</v>
      </c>
      <c r="D285" s="806" t="s">
        <v>290</v>
      </c>
      <c r="E285" s="809" t="s">
        <v>291</v>
      </c>
      <c r="F285" s="810"/>
      <c r="G285" s="811"/>
      <c r="H285" s="809" t="s">
        <v>292</v>
      </c>
      <c r="I285" s="810"/>
      <c r="J285" s="811"/>
      <c r="K285" s="809" t="s">
        <v>293</v>
      </c>
      <c r="L285" s="810"/>
      <c r="M285" s="811"/>
      <c r="N285" s="809" t="s">
        <v>294</v>
      </c>
      <c r="O285" s="810"/>
      <c r="P285" s="811"/>
      <c r="Q285" s="809" t="s">
        <v>295</v>
      </c>
      <c r="R285" s="810"/>
      <c r="S285" s="811"/>
      <c r="T285" s="809" t="s">
        <v>296</v>
      </c>
      <c r="U285" s="810"/>
      <c r="V285" s="811"/>
      <c r="W285" s="665" t="s">
        <v>297</v>
      </c>
      <c r="X285" s="820" t="s">
        <v>236</v>
      </c>
      <c r="Y285" s="815" t="s">
        <v>298</v>
      </c>
    </row>
    <row r="286" spans="1:25" ht="15.75" customHeight="1" outlineLevel="1" thickBot="1">
      <c r="C286" s="807"/>
      <c r="D286" s="807"/>
      <c r="E286" s="812"/>
      <c r="F286" s="813"/>
      <c r="G286" s="814"/>
      <c r="H286" s="812"/>
      <c r="I286" s="813"/>
      <c r="J286" s="814"/>
      <c r="K286" s="812"/>
      <c r="L286" s="813"/>
      <c r="M286" s="814"/>
      <c r="N286" s="812"/>
      <c r="O286" s="813"/>
      <c r="P286" s="814"/>
      <c r="Q286" s="812"/>
      <c r="R286" s="813"/>
      <c r="S286" s="814"/>
      <c r="T286" s="812"/>
      <c r="U286" s="813"/>
      <c r="V286" s="814"/>
      <c r="W286" s="666"/>
      <c r="X286" s="821"/>
      <c r="Y286" s="816"/>
    </row>
    <row r="287" spans="1:25" ht="15" customHeight="1" outlineLevel="1" thickBot="1">
      <c r="C287" s="807"/>
      <c r="D287" s="807"/>
      <c r="E287" s="588" t="s">
        <v>237</v>
      </c>
      <c r="F287" s="205" t="s">
        <v>238</v>
      </c>
      <c r="G287" s="665" t="s">
        <v>281</v>
      </c>
      <c r="H287" s="588" t="s">
        <v>237</v>
      </c>
      <c r="I287" s="205" t="s">
        <v>238</v>
      </c>
      <c r="J287" s="665" t="s">
        <v>281</v>
      </c>
      <c r="K287" s="588" t="s">
        <v>237</v>
      </c>
      <c r="L287" s="205" t="s">
        <v>238</v>
      </c>
      <c r="M287" s="665" t="s">
        <v>281</v>
      </c>
      <c r="N287" s="588" t="s">
        <v>237</v>
      </c>
      <c r="O287" s="205" t="s">
        <v>238</v>
      </c>
      <c r="P287" s="818" t="s">
        <v>281</v>
      </c>
      <c r="Q287" s="588" t="s">
        <v>237</v>
      </c>
      <c r="R287" s="205" t="s">
        <v>238</v>
      </c>
      <c r="S287" s="818" t="s">
        <v>281</v>
      </c>
      <c r="T287" s="588" t="s">
        <v>237</v>
      </c>
      <c r="U287" s="205" t="s">
        <v>238</v>
      </c>
      <c r="V287" s="818" t="s">
        <v>281</v>
      </c>
      <c r="W287" s="818" t="s">
        <v>281</v>
      </c>
      <c r="X287" s="821"/>
      <c r="Y287" s="816"/>
    </row>
    <row r="288" spans="1:25" ht="15" customHeight="1" outlineLevel="1" thickBot="1">
      <c r="C288" s="808"/>
      <c r="D288" s="807"/>
      <c r="E288" s="206" t="s">
        <v>240</v>
      </c>
      <c r="F288" s="206" t="s">
        <v>240</v>
      </c>
      <c r="G288" s="704"/>
      <c r="H288" s="206" t="s">
        <v>240</v>
      </c>
      <c r="I288" s="216" t="str">
        <f>IF(INDEX('Reference Data'!$G$5:$G$18,MATCH('Reference Data'!$C$4,'Reference Data'!$F$5:$F$21,0),1)&gt;=I$18,"Actual","Forecast")</f>
        <v>Actual</v>
      </c>
      <c r="J288" s="704"/>
      <c r="K288" s="216" t="str">
        <f>IF(INDEX('Reference Data'!$G$5:$G$18,MATCH('Reference Data'!$C$4,'Reference Data'!$F$5:$F$21,0),1)&gt;=K$18,"Actual","Forecast")</f>
        <v>Actual</v>
      </c>
      <c r="L288" s="216" t="str">
        <f>IF(INDEX('Reference Data'!$G$5:$G$18,MATCH('Reference Data'!$C$4,'Reference Data'!$F$5:$F$21,0),1)&gt;=L$18,"Actual","Forecast")</f>
        <v>Actual</v>
      </c>
      <c r="M288" s="704"/>
      <c r="N288" s="216" t="str">
        <f>IF(INDEX('Reference Data'!$G$5:$G$18,MATCH('Reference Data'!$C$4,'Reference Data'!$F$5:$F$21,0),1)&gt;=N$18,"Actual","Forecast")</f>
        <v>Actual</v>
      </c>
      <c r="O288" s="216" t="str">
        <f>IF(INDEX('Reference Data'!$G$5:$G$18,MATCH('Reference Data'!$C$4,'Reference Data'!$F$5:$F$21,0),1)&gt;=O$18,"Actual","Forecast")</f>
        <v>Actual</v>
      </c>
      <c r="P288" s="819"/>
      <c r="Q288" s="216" t="str">
        <f>IF(INDEX('Reference Data'!$G$5:$G$18,MATCH('Reference Data'!$C$4,'Reference Data'!$F$5:$F$21,0),1)&gt;=Q$18,"Actual","Forecast")</f>
        <v>Actual</v>
      </c>
      <c r="R288" s="216" t="str">
        <f>IF(INDEX('Reference Data'!$G$5:$G$18,MATCH('Reference Data'!$C$4,'Reference Data'!$F$5:$F$21,0),1)&gt;=R$18,"Actual","Forecast")</f>
        <v>Forecast</v>
      </c>
      <c r="S288" s="819"/>
      <c r="T288" s="216" t="str">
        <f>IF(INDEX('Reference Data'!$G$5:$G$18,MATCH('Reference Data'!$C$4,'Reference Data'!$F$5:$F$21,0),1)&gt;=T$18,"Actual","Forecast")</f>
        <v>Forecast</v>
      </c>
      <c r="U288" s="216" t="str">
        <f>IF(INDEX('Reference Data'!$G$5:$G$18,MATCH('Reference Data'!$C$4,'Reference Data'!$F$5:$F$21,0),1)&gt;=U$18,"Actual","Forecast")</f>
        <v>Forecast</v>
      </c>
      <c r="V288" s="819"/>
      <c r="W288" s="819"/>
      <c r="X288" s="821"/>
      <c r="Y288" s="817"/>
    </row>
    <row r="289" spans="3:26" ht="15" customHeight="1" outlineLevel="1" thickBot="1">
      <c r="C289" s="116" t="s">
        <v>299</v>
      </c>
      <c r="D289" s="274"/>
      <c r="E289" s="274"/>
      <c r="F289" s="274"/>
      <c r="G289" s="274"/>
      <c r="H289" s="274"/>
      <c r="I289" s="274"/>
      <c r="J289" s="274"/>
      <c r="K289" s="274"/>
      <c r="L289" s="274"/>
      <c r="M289" s="274"/>
      <c r="N289" s="274"/>
      <c r="O289" s="274"/>
      <c r="P289" s="274"/>
      <c r="Q289" s="274"/>
      <c r="R289" s="274"/>
      <c r="S289" s="274"/>
      <c r="T289" s="274"/>
      <c r="U289" s="274"/>
      <c r="V289" s="274"/>
      <c r="W289" s="274"/>
      <c r="X289" s="274"/>
      <c r="Y289" s="498"/>
    </row>
    <row r="290" spans="3:26" outlineLevel="1">
      <c r="C290" s="155" t="s">
        <v>300</v>
      </c>
      <c r="D290" s="420" t="s">
        <v>301</v>
      </c>
      <c r="E290" s="356"/>
      <c r="F290" s="357"/>
      <c r="G290" s="358">
        <f>SUM(E290:F290)</f>
        <v>0</v>
      </c>
      <c r="H290" s="356"/>
      <c r="I290" s="357"/>
      <c r="J290" s="358">
        <f>SUM(H290:I290)</f>
        <v>0</v>
      </c>
      <c r="K290" s="356"/>
      <c r="L290" s="357"/>
      <c r="M290" s="358">
        <f>SUM(K290:L290)</f>
        <v>0</v>
      </c>
      <c r="N290" s="356"/>
      <c r="O290" s="357"/>
      <c r="P290" s="358">
        <f>SUM(N290:O290)</f>
        <v>0</v>
      </c>
      <c r="Q290" s="356"/>
      <c r="R290" s="357"/>
      <c r="S290" s="358">
        <f>SUM(Q290:R290)</f>
        <v>0</v>
      </c>
      <c r="T290" s="356"/>
      <c r="U290" s="357"/>
      <c r="V290" s="358">
        <f>SUM(T290:U290)</f>
        <v>0</v>
      </c>
      <c r="W290" s="340"/>
      <c r="X290" s="352">
        <f>SUM(P290+S290+M290+J290+G290+V290+W290)</f>
        <v>0</v>
      </c>
      <c r="Y290" s="359" t="s">
        <v>302</v>
      </c>
    </row>
    <row r="291" spans="3:26" ht="28.5" outlineLevel="1">
      <c r="C291" s="155" t="s">
        <v>303</v>
      </c>
      <c r="D291" s="420" t="s">
        <v>304</v>
      </c>
      <c r="E291" s="67"/>
      <c r="F291" s="68"/>
      <c r="G291" s="69">
        <f>SUM(E291:F291)</f>
        <v>0</v>
      </c>
      <c r="H291" s="67"/>
      <c r="I291" s="68"/>
      <c r="J291" s="69">
        <f>SUM(H291:I291)</f>
        <v>0</v>
      </c>
      <c r="K291" s="67"/>
      <c r="L291" s="68"/>
      <c r="M291" s="69">
        <f>SUM(K291:L291)</f>
        <v>0</v>
      </c>
      <c r="N291" s="67"/>
      <c r="O291" s="68"/>
      <c r="P291" s="69">
        <f>SUM(N291:O291)</f>
        <v>0</v>
      </c>
      <c r="Q291" s="67"/>
      <c r="R291" s="68"/>
      <c r="S291" s="69">
        <f>SUM(Q291:R291)</f>
        <v>0</v>
      </c>
      <c r="T291" s="67"/>
      <c r="U291" s="68"/>
      <c r="V291" s="69">
        <f>SUM(T291:U291)</f>
        <v>0</v>
      </c>
      <c r="W291" s="334"/>
      <c r="X291" s="351">
        <f>SUM(P291+S291+M291+J291+G291+V291+W291)</f>
        <v>0</v>
      </c>
      <c r="Y291" s="354" t="s">
        <v>302</v>
      </c>
    </row>
    <row r="292" spans="3:26" ht="29.25" outlineLevel="1" thickBot="1">
      <c r="C292" s="360" t="s">
        <v>305</v>
      </c>
      <c r="D292" s="421" t="s">
        <v>304</v>
      </c>
      <c r="E292" s="112"/>
      <c r="F292" s="113"/>
      <c r="G292" s="147">
        <f>SUM(E292:F292)</f>
        <v>0</v>
      </c>
      <c r="H292" s="112"/>
      <c r="I292" s="113"/>
      <c r="J292" s="147">
        <f>SUM(H292:I292)</f>
        <v>0</v>
      </c>
      <c r="K292" s="112"/>
      <c r="L292" s="113"/>
      <c r="M292" s="147">
        <f>SUM(K292:L292)</f>
        <v>0</v>
      </c>
      <c r="N292" s="112"/>
      <c r="O292" s="113"/>
      <c r="P292" s="147">
        <f>SUM(N292:O292)</f>
        <v>0</v>
      </c>
      <c r="Q292" s="112"/>
      <c r="R292" s="113"/>
      <c r="S292" s="147">
        <f>SUM(Q292:R292)</f>
        <v>0</v>
      </c>
      <c r="T292" s="112"/>
      <c r="U292" s="113"/>
      <c r="V292" s="147">
        <f>SUM(T292:U292)</f>
        <v>0</v>
      </c>
      <c r="W292" s="348"/>
      <c r="X292" s="361">
        <f>SUM(P292+S292+M292+J292+G292+V292+W292)</f>
        <v>0</v>
      </c>
      <c r="Y292" s="362" t="s">
        <v>302</v>
      </c>
    </row>
    <row r="293" spans="3:26" ht="15" customHeight="1" outlineLevel="1" thickBot="1">
      <c r="C293" s="494" t="s">
        <v>306</v>
      </c>
      <c r="D293" s="492"/>
      <c r="E293" s="492"/>
      <c r="F293" s="492"/>
      <c r="G293" s="492"/>
      <c r="H293" s="492"/>
      <c r="I293" s="492"/>
      <c r="J293" s="492"/>
      <c r="K293" s="492"/>
      <c r="L293" s="492"/>
      <c r="M293" s="492"/>
      <c r="N293" s="492"/>
      <c r="O293" s="492"/>
      <c r="P293" s="492"/>
      <c r="Q293" s="492"/>
      <c r="R293" s="492"/>
      <c r="S293" s="492"/>
      <c r="T293" s="492"/>
      <c r="U293" s="492"/>
      <c r="V293" s="492"/>
      <c r="W293" s="492"/>
      <c r="X293" s="492"/>
      <c r="Y293" s="493"/>
    </row>
    <row r="294" spans="3:26" outlineLevel="1">
      <c r="C294" s="356" t="s">
        <v>90</v>
      </c>
      <c r="D294" s="417" t="str">
        <f>INDEX(MasterOutputs!$C$3:$C$63,MATCH(C294,MasterOutputs!$B$3:$B$63,0))</f>
        <v>N/A</v>
      </c>
      <c r="E294" s="364"/>
      <c r="F294" s="364"/>
      <c r="G294" s="358">
        <f>SUM(E294:F294)</f>
        <v>0</v>
      </c>
      <c r="H294" s="364"/>
      <c r="I294" s="364"/>
      <c r="J294" s="358">
        <f>SUM(H294:I294)</f>
        <v>0</v>
      </c>
      <c r="K294" s="364"/>
      <c r="L294" s="364"/>
      <c r="M294" s="358">
        <f>SUM(K294:L294)</f>
        <v>0</v>
      </c>
      <c r="N294" s="364"/>
      <c r="O294" s="364"/>
      <c r="P294" s="358">
        <f>SUM(N294:O294)</f>
        <v>0</v>
      </c>
      <c r="Q294" s="364"/>
      <c r="R294" s="364"/>
      <c r="S294" s="358">
        <f>SUM(Q294:R294)</f>
        <v>0</v>
      </c>
      <c r="T294" s="364"/>
      <c r="U294" s="364"/>
      <c r="V294" s="358">
        <f>SUM(T294:U294)</f>
        <v>0</v>
      </c>
      <c r="W294" s="365"/>
      <c r="X294" s="352">
        <f>SUM(P294+S294+M294+J294+G294+V294+W294)</f>
        <v>0</v>
      </c>
      <c r="Y294" s="341"/>
      <c r="Z294" s="210">
        <f>INDEX(MasterOutputs!$I$3:$I$63,MATCH('5 - Project Outputs'!C294,MasterOutputs!$B$3:$B$63,0))</f>
        <v>0</v>
      </c>
    </row>
    <row r="295" spans="3:26" outlineLevel="1">
      <c r="C295" s="67" t="s">
        <v>90</v>
      </c>
      <c r="D295" s="418" t="str">
        <f>INDEX(MasterOutputs!$C$3:$C$63,MATCH(C295,MasterOutputs!$B$3:$B$63,0))</f>
        <v>N/A</v>
      </c>
      <c r="E295" s="283"/>
      <c r="F295" s="283"/>
      <c r="G295" s="69">
        <f>SUM(E295:F295)</f>
        <v>0</v>
      </c>
      <c r="H295" s="283"/>
      <c r="I295" s="283"/>
      <c r="J295" s="69">
        <f>SUM(H295:I295)</f>
        <v>0</v>
      </c>
      <c r="K295" s="283"/>
      <c r="L295" s="283"/>
      <c r="M295" s="69">
        <f>SUM(K295:L295)</f>
        <v>0</v>
      </c>
      <c r="N295" s="283"/>
      <c r="O295" s="283"/>
      <c r="P295" s="69">
        <f>SUM(N295:O295)</f>
        <v>0</v>
      </c>
      <c r="Q295" s="283"/>
      <c r="R295" s="283"/>
      <c r="S295" s="69">
        <f>SUM(Q295:R295)</f>
        <v>0</v>
      </c>
      <c r="T295" s="283"/>
      <c r="U295" s="283"/>
      <c r="V295" s="69">
        <f>SUM(T295:U295)</f>
        <v>0</v>
      </c>
      <c r="W295" s="349"/>
      <c r="X295" s="351">
        <f>SUM(P295+S295+M295+J295+G295+V295+W295)</f>
        <v>0</v>
      </c>
      <c r="Y295" s="336"/>
      <c r="Z295" s="210">
        <f>INDEX(MasterOutputs!$I$3:$I$63,MATCH('5 - Project Outputs'!C295,MasterOutputs!$B$3:$B$63,0))</f>
        <v>0</v>
      </c>
    </row>
    <row r="296" spans="3:26" outlineLevel="1">
      <c r="C296" s="67" t="s">
        <v>90</v>
      </c>
      <c r="D296" s="418" t="str">
        <f>INDEX(MasterOutputs!$C$3:$C$63,MATCH(C296,MasterOutputs!$B$3:$B$63,0))</f>
        <v>N/A</v>
      </c>
      <c r="E296" s="283"/>
      <c r="F296" s="283"/>
      <c r="G296" s="69">
        <f t="shared" ref="G296:G308" si="103">SUM(E296:F296)</f>
        <v>0</v>
      </c>
      <c r="H296" s="283"/>
      <c r="I296" s="283"/>
      <c r="J296" s="69">
        <f t="shared" ref="J296:J308" si="104">SUM(H296:I296)</f>
        <v>0</v>
      </c>
      <c r="K296" s="283"/>
      <c r="L296" s="283"/>
      <c r="M296" s="69">
        <f t="shared" ref="M296:M308" si="105">SUM(K296:L296)</f>
        <v>0</v>
      </c>
      <c r="N296" s="283"/>
      <c r="O296" s="283"/>
      <c r="P296" s="69">
        <f t="shared" ref="P296:P308" si="106">SUM(N296:O296)</f>
        <v>0</v>
      </c>
      <c r="Q296" s="283"/>
      <c r="R296" s="283"/>
      <c r="S296" s="69">
        <f t="shared" ref="S296:S308" si="107">SUM(Q296:R296)</f>
        <v>0</v>
      </c>
      <c r="T296" s="283"/>
      <c r="U296" s="283"/>
      <c r="V296" s="69">
        <f t="shared" ref="V296:V308" si="108">SUM(T296:U296)</f>
        <v>0</v>
      </c>
      <c r="W296" s="349"/>
      <c r="X296" s="351">
        <f t="shared" ref="X296:X308" si="109">SUM(P296+S296+M296+J296+G296+V296+W296)</f>
        <v>0</v>
      </c>
      <c r="Y296" s="336"/>
      <c r="Z296" s="210">
        <f>INDEX(MasterOutputs!$I$3:$I$63,MATCH('5 - Project Outputs'!C296,MasterOutputs!$B$3:$B$63,0))</f>
        <v>0</v>
      </c>
    </row>
    <row r="297" spans="3:26" outlineLevel="1">
      <c r="C297" s="67" t="s">
        <v>90</v>
      </c>
      <c r="D297" s="418" t="str">
        <f>INDEX(MasterOutputs!$C$3:$C$63,MATCH(C297,MasterOutputs!$B$3:$B$63,0))</f>
        <v>N/A</v>
      </c>
      <c r="E297" s="283"/>
      <c r="F297" s="283"/>
      <c r="G297" s="69">
        <f t="shared" si="103"/>
        <v>0</v>
      </c>
      <c r="H297" s="283"/>
      <c r="I297" s="283"/>
      <c r="J297" s="69">
        <f t="shared" si="104"/>
        <v>0</v>
      </c>
      <c r="K297" s="283"/>
      <c r="L297" s="283"/>
      <c r="M297" s="69">
        <f t="shared" si="105"/>
        <v>0</v>
      </c>
      <c r="N297" s="283"/>
      <c r="O297" s="283"/>
      <c r="P297" s="69">
        <f t="shared" si="106"/>
        <v>0</v>
      </c>
      <c r="Q297" s="283"/>
      <c r="R297" s="283"/>
      <c r="S297" s="69">
        <f t="shared" si="107"/>
        <v>0</v>
      </c>
      <c r="T297" s="283"/>
      <c r="U297" s="283"/>
      <c r="V297" s="69">
        <f t="shared" si="108"/>
        <v>0</v>
      </c>
      <c r="W297" s="349"/>
      <c r="X297" s="351">
        <f t="shared" si="109"/>
        <v>0</v>
      </c>
      <c r="Y297" s="336"/>
      <c r="Z297" s="210">
        <f>INDEX(MasterOutputs!$I$3:$I$63,MATCH('5 - Project Outputs'!C297,MasterOutputs!$B$3:$B$63,0))</f>
        <v>0</v>
      </c>
    </row>
    <row r="298" spans="3:26" outlineLevel="1">
      <c r="C298" s="67" t="s">
        <v>90</v>
      </c>
      <c r="D298" s="418" t="str">
        <f>INDEX(MasterOutputs!$C$3:$C$63,MATCH(C298,MasterOutputs!$B$3:$B$63,0))</f>
        <v>N/A</v>
      </c>
      <c r="E298" s="283"/>
      <c r="F298" s="283"/>
      <c r="G298" s="69">
        <f t="shared" si="103"/>
        <v>0</v>
      </c>
      <c r="H298" s="283"/>
      <c r="I298" s="283"/>
      <c r="J298" s="69">
        <f t="shared" si="104"/>
        <v>0</v>
      </c>
      <c r="K298" s="283"/>
      <c r="L298" s="283"/>
      <c r="M298" s="69">
        <f t="shared" si="105"/>
        <v>0</v>
      </c>
      <c r="N298" s="283"/>
      <c r="O298" s="283"/>
      <c r="P298" s="69">
        <f t="shared" si="106"/>
        <v>0</v>
      </c>
      <c r="Q298" s="283"/>
      <c r="R298" s="283"/>
      <c r="S298" s="69">
        <f t="shared" si="107"/>
        <v>0</v>
      </c>
      <c r="T298" s="283"/>
      <c r="U298" s="283"/>
      <c r="V298" s="69">
        <f t="shared" si="108"/>
        <v>0</v>
      </c>
      <c r="W298" s="349"/>
      <c r="X298" s="351">
        <f t="shared" si="109"/>
        <v>0</v>
      </c>
      <c r="Y298" s="336"/>
      <c r="Z298" s="210">
        <f>INDEX(MasterOutputs!$I$3:$I$63,MATCH('5 - Project Outputs'!C298,MasterOutputs!$B$3:$B$63,0))</f>
        <v>0</v>
      </c>
    </row>
    <row r="299" spans="3:26" outlineLevel="1">
      <c r="C299" s="67" t="s">
        <v>90</v>
      </c>
      <c r="D299" s="418" t="str">
        <f>INDEX(MasterOutputs!$C$3:$C$63,MATCH(C299,MasterOutputs!$B$3:$B$63,0))</f>
        <v>N/A</v>
      </c>
      <c r="E299" s="283"/>
      <c r="F299" s="283"/>
      <c r="G299" s="69">
        <f t="shared" si="103"/>
        <v>0</v>
      </c>
      <c r="H299" s="283"/>
      <c r="I299" s="283"/>
      <c r="J299" s="69">
        <f t="shared" si="104"/>
        <v>0</v>
      </c>
      <c r="K299" s="283"/>
      <c r="L299" s="283"/>
      <c r="M299" s="69">
        <f t="shared" si="105"/>
        <v>0</v>
      </c>
      <c r="N299" s="283"/>
      <c r="O299" s="283"/>
      <c r="P299" s="69">
        <f t="shared" si="106"/>
        <v>0</v>
      </c>
      <c r="Q299" s="283"/>
      <c r="R299" s="283"/>
      <c r="S299" s="69">
        <f t="shared" si="107"/>
        <v>0</v>
      </c>
      <c r="T299" s="283"/>
      <c r="U299" s="283"/>
      <c r="V299" s="69">
        <f t="shared" si="108"/>
        <v>0</v>
      </c>
      <c r="W299" s="349"/>
      <c r="X299" s="351">
        <f t="shared" si="109"/>
        <v>0</v>
      </c>
      <c r="Y299" s="336"/>
      <c r="Z299" s="210">
        <f>INDEX(MasterOutputs!$I$3:$I$63,MATCH('5 - Project Outputs'!C299,MasterOutputs!$B$3:$B$63,0))</f>
        <v>0</v>
      </c>
    </row>
    <row r="300" spans="3:26" outlineLevel="1">
      <c r="C300" s="67" t="s">
        <v>90</v>
      </c>
      <c r="D300" s="418" t="str">
        <f>INDEX(MasterOutputs!$C$3:$C$63,MATCH(C300,MasterOutputs!$B$3:$B$63,0))</f>
        <v>N/A</v>
      </c>
      <c r="E300" s="283"/>
      <c r="F300" s="283"/>
      <c r="G300" s="69">
        <f t="shared" si="103"/>
        <v>0</v>
      </c>
      <c r="H300" s="283"/>
      <c r="I300" s="283"/>
      <c r="J300" s="69">
        <f t="shared" si="104"/>
        <v>0</v>
      </c>
      <c r="K300" s="283"/>
      <c r="L300" s="283"/>
      <c r="M300" s="69">
        <f t="shared" si="105"/>
        <v>0</v>
      </c>
      <c r="N300" s="283"/>
      <c r="O300" s="283"/>
      <c r="P300" s="69">
        <f t="shared" si="106"/>
        <v>0</v>
      </c>
      <c r="Q300" s="283"/>
      <c r="R300" s="283"/>
      <c r="S300" s="69">
        <f t="shared" si="107"/>
        <v>0</v>
      </c>
      <c r="T300" s="283"/>
      <c r="U300" s="283"/>
      <c r="V300" s="69">
        <f t="shared" si="108"/>
        <v>0</v>
      </c>
      <c r="W300" s="349"/>
      <c r="X300" s="351">
        <f t="shared" si="109"/>
        <v>0</v>
      </c>
      <c r="Y300" s="336"/>
      <c r="Z300" s="210">
        <f>INDEX(MasterOutputs!$I$3:$I$63,MATCH('5 - Project Outputs'!C300,MasterOutputs!$B$3:$B$63,0))</f>
        <v>0</v>
      </c>
    </row>
    <row r="301" spans="3:26" outlineLevel="1">
      <c r="C301" s="67" t="s">
        <v>90</v>
      </c>
      <c r="D301" s="418" t="str">
        <f>INDEX(MasterOutputs!$C$3:$C$63,MATCH(C301,MasterOutputs!$B$3:$B$63,0))</f>
        <v>N/A</v>
      </c>
      <c r="E301" s="283"/>
      <c r="F301" s="283"/>
      <c r="G301" s="69">
        <f t="shared" si="103"/>
        <v>0</v>
      </c>
      <c r="H301" s="283"/>
      <c r="I301" s="283"/>
      <c r="J301" s="69">
        <f t="shared" si="104"/>
        <v>0</v>
      </c>
      <c r="K301" s="283"/>
      <c r="L301" s="283"/>
      <c r="M301" s="69">
        <f t="shared" si="105"/>
        <v>0</v>
      </c>
      <c r="N301" s="283"/>
      <c r="O301" s="283"/>
      <c r="P301" s="69">
        <f t="shared" si="106"/>
        <v>0</v>
      </c>
      <c r="Q301" s="283"/>
      <c r="R301" s="283"/>
      <c r="S301" s="69">
        <f t="shared" si="107"/>
        <v>0</v>
      </c>
      <c r="T301" s="283"/>
      <c r="U301" s="283"/>
      <c r="V301" s="69">
        <f t="shared" si="108"/>
        <v>0</v>
      </c>
      <c r="W301" s="349"/>
      <c r="X301" s="351">
        <f t="shared" si="109"/>
        <v>0</v>
      </c>
      <c r="Y301" s="336"/>
      <c r="Z301" s="210">
        <f>INDEX(MasterOutputs!$I$3:$I$63,MATCH('5 - Project Outputs'!C301,MasterOutputs!$B$3:$B$63,0))</f>
        <v>0</v>
      </c>
    </row>
    <row r="302" spans="3:26" outlineLevel="1">
      <c r="C302" s="67" t="s">
        <v>90</v>
      </c>
      <c r="D302" s="418" t="str">
        <f>INDEX(MasterOutputs!$C$3:$C$63,MATCH(C302,MasterOutputs!$B$3:$B$63,0))</f>
        <v>N/A</v>
      </c>
      <c r="E302" s="283"/>
      <c r="F302" s="283"/>
      <c r="G302" s="69">
        <f t="shared" si="103"/>
        <v>0</v>
      </c>
      <c r="H302" s="283"/>
      <c r="I302" s="283"/>
      <c r="J302" s="69">
        <f t="shared" si="104"/>
        <v>0</v>
      </c>
      <c r="K302" s="283"/>
      <c r="L302" s="283"/>
      <c r="M302" s="69">
        <f t="shared" si="105"/>
        <v>0</v>
      </c>
      <c r="N302" s="283"/>
      <c r="O302" s="283"/>
      <c r="P302" s="69">
        <f t="shared" si="106"/>
        <v>0</v>
      </c>
      <c r="Q302" s="283"/>
      <c r="R302" s="283"/>
      <c r="S302" s="69">
        <f t="shared" si="107"/>
        <v>0</v>
      </c>
      <c r="T302" s="283"/>
      <c r="U302" s="283"/>
      <c r="V302" s="69">
        <f t="shared" si="108"/>
        <v>0</v>
      </c>
      <c r="W302" s="349"/>
      <c r="X302" s="351">
        <f t="shared" si="109"/>
        <v>0</v>
      </c>
      <c r="Y302" s="336"/>
      <c r="Z302" s="210">
        <f>INDEX(MasterOutputs!$I$3:$I$63,MATCH('5 - Project Outputs'!C302,MasterOutputs!$B$3:$B$63,0))</f>
        <v>0</v>
      </c>
    </row>
    <row r="303" spans="3:26" outlineLevel="1">
      <c r="C303" s="67" t="s">
        <v>90</v>
      </c>
      <c r="D303" s="418" t="str">
        <f>INDEX(MasterOutputs!$C$3:$C$63,MATCH(C303,MasterOutputs!$B$3:$B$63,0))</f>
        <v>N/A</v>
      </c>
      <c r="E303" s="283"/>
      <c r="F303" s="283"/>
      <c r="G303" s="69">
        <f t="shared" si="103"/>
        <v>0</v>
      </c>
      <c r="H303" s="283"/>
      <c r="I303" s="283"/>
      <c r="J303" s="69">
        <f t="shared" si="104"/>
        <v>0</v>
      </c>
      <c r="K303" s="283"/>
      <c r="L303" s="283"/>
      <c r="M303" s="69">
        <f t="shared" si="105"/>
        <v>0</v>
      </c>
      <c r="N303" s="283"/>
      <c r="O303" s="283"/>
      <c r="P303" s="69">
        <f t="shared" si="106"/>
        <v>0</v>
      </c>
      <c r="Q303" s="283"/>
      <c r="R303" s="283"/>
      <c r="S303" s="69">
        <f t="shared" si="107"/>
        <v>0</v>
      </c>
      <c r="T303" s="283"/>
      <c r="U303" s="283"/>
      <c r="V303" s="69">
        <f t="shared" si="108"/>
        <v>0</v>
      </c>
      <c r="W303" s="349"/>
      <c r="X303" s="351">
        <f t="shared" si="109"/>
        <v>0</v>
      </c>
      <c r="Y303" s="336"/>
      <c r="Z303" s="210">
        <f>INDEX(MasterOutputs!$I$3:$I$63,MATCH('5 - Project Outputs'!C303,MasterOutputs!$B$3:$B$63,0))</f>
        <v>0</v>
      </c>
    </row>
    <row r="304" spans="3:26" outlineLevel="1">
      <c r="C304" s="67" t="s">
        <v>90</v>
      </c>
      <c r="D304" s="418" t="str">
        <f>INDEX(MasterOutputs!$C$3:$C$63,MATCH(C304,MasterOutputs!$B$3:$B$63,0))</f>
        <v>N/A</v>
      </c>
      <c r="E304" s="283"/>
      <c r="F304" s="283"/>
      <c r="G304" s="69">
        <f t="shared" si="103"/>
        <v>0</v>
      </c>
      <c r="H304" s="283"/>
      <c r="I304" s="283"/>
      <c r="J304" s="69">
        <f t="shared" si="104"/>
        <v>0</v>
      </c>
      <c r="K304" s="283"/>
      <c r="L304" s="283"/>
      <c r="M304" s="69">
        <f t="shared" si="105"/>
        <v>0</v>
      </c>
      <c r="N304" s="283"/>
      <c r="O304" s="283"/>
      <c r="P304" s="69">
        <f t="shared" si="106"/>
        <v>0</v>
      </c>
      <c r="Q304" s="283"/>
      <c r="R304" s="283"/>
      <c r="S304" s="69">
        <f t="shared" si="107"/>
        <v>0</v>
      </c>
      <c r="T304" s="283"/>
      <c r="U304" s="283"/>
      <c r="V304" s="69">
        <f t="shared" si="108"/>
        <v>0</v>
      </c>
      <c r="W304" s="349"/>
      <c r="X304" s="351">
        <f t="shared" si="109"/>
        <v>0</v>
      </c>
      <c r="Y304" s="336"/>
      <c r="Z304" s="210">
        <f>INDEX(MasterOutputs!$I$3:$I$63,MATCH('5 - Project Outputs'!C304,MasterOutputs!$B$3:$B$63,0))</f>
        <v>0</v>
      </c>
    </row>
    <row r="305" spans="3:26" outlineLevel="1">
      <c r="C305" s="67" t="s">
        <v>90</v>
      </c>
      <c r="D305" s="418" t="str">
        <f>INDEX(MasterOutputs!$C$3:$C$63,MATCH(C305,MasterOutputs!$B$3:$B$63,0))</f>
        <v>N/A</v>
      </c>
      <c r="E305" s="283"/>
      <c r="F305" s="283"/>
      <c r="G305" s="69">
        <f t="shared" si="103"/>
        <v>0</v>
      </c>
      <c r="H305" s="283"/>
      <c r="I305" s="283"/>
      <c r="J305" s="69">
        <f t="shared" si="104"/>
        <v>0</v>
      </c>
      <c r="K305" s="283"/>
      <c r="L305" s="283"/>
      <c r="M305" s="69">
        <f t="shared" si="105"/>
        <v>0</v>
      </c>
      <c r="N305" s="283"/>
      <c r="O305" s="283"/>
      <c r="P305" s="69">
        <f t="shared" si="106"/>
        <v>0</v>
      </c>
      <c r="Q305" s="283"/>
      <c r="R305" s="283"/>
      <c r="S305" s="69">
        <f t="shared" si="107"/>
        <v>0</v>
      </c>
      <c r="T305" s="283"/>
      <c r="U305" s="283"/>
      <c r="V305" s="69">
        <f t="shared" si="108"/>
        <v>0</v>
      </c>
      <c r="W305" s="349"/>
      <c r="X305" s="351">
        <f t="shared" si="109"/>
        <v>0</v>
      </c>
      <c r="Y305" s="336"/>
      <c r="Z305" s="210">
        <f>INDEX(MasterOutputs!$I$3:$I$63,MATCH('5 - Project Outputs'!C305,MasterOutputs!$B$3:$B$63,0))</f>
        <v>0</v>
      </c>
    </row>
    <row r="306" spans="3:26" outlineLevel="1">
      <c r="C306" s="67" t="s">
        <v>90</v>
      </c>
      <c r="D306" s="418" t="str">
        <f>INDEX(MasterOutputs!$C$3:$C$63,MATCH(C306,MasterOutputs!$B$3:$B$63,0))</f>
        <v>N/A</v>
      </c>
      <c r="E306" s="283"/>
      <c r="F306" s="283"/>
      <c r="G306" s="69">
        <f t="shared" si="103"/>
        <v>0</v>
      </c>
      <c r="H306" s="283"/>
      <c r="I306" s="283"/>
      <c r="J306" s="69">
        <f t="shared" si="104"/>
        <v>0</v>
      </c>
      <c r="K306" s="283"/>
      <c r="L306" s="283"/>
      <c r="M306" s="69">
        <f t="shared" si="105"/>
        <v>0</v>
      </c>
      <c r="N306" s="283"/>
      <c r="O306" s="283"/>
      <c r="P306" s="69">
        <f t="shared" si="106"/>
        <v>0</v>
      </c>
      <c r="Q306" s="283"/>
      <c r="R306" s="283"/>
      <c r="S306" s="69">
        <f t="shared" si="107"/>
        <v>0</v>
      </c>
      <c r="T306" s="283"/>
      <c r="U306" s="283"/>
      <c r="V306" s="69">
        <f t="shared" si="108"/>
        <v>0</v>
      </c>
      <c r="W306" s="349"/>
      <c r="X306" s="351">
        <f t="shared" si="109"/>
        <v>0</v>
      </c>
      <c r="Y306" s="336"/>
      <c r="Z306" s="210">
        <f>INDEX(MasterOutputs!$I$3:$I$63,MATCH('5 - Project Outputs'!C306,MasterOutputs!$B$3:$B$63,0))</f>
        <v>0</v>
      </c>
    </row>
    <row r="307" spans="3:26" outlineLevel="1">
      <c r="C307" s="67" t="s">
        <v>90</v>
      </c>
      <c r="D307" s="418" t="str">
        <f>INDEX(MasterOutputs!$C$3:$C$63,MATCH(C307,MasterOutputs!$B$3:$B$63,0))</f>
        <v>N/A</v>
      </c>
      <c r="E307" s="283"/>
      <c r="F307" s="283"/>
      <c r="G307" s="69">
        <f t="shared" si="103"/>
        <v>0</v>
      </c>
      <c r="H307" s="283"/>
      <c r="I307" s="283"/>
      <c r="J307" s="69">
        <f t="shared" si="104"/>
        <v>0</v>
      </c>
      <c r="K307" s="283"/>
      <c r="L307" s="283"/>
      <c r="M307" s="69">
        <f t="shared" si="105"/>
        <v>0</v>
      </c>
      <c r="N307" s="283"/>
      <c r="O307" s="283"/>
      <c r="P307" s="69">
        <f t="shared" si="106"/>
        <v>0</v>
      </c>
      <c r="Q307" s="283"/>
      <c r="R307" s="283"/>
      <c r="S307" s="69">
        <f t="shared" si="107"/>
        <v>0</v>
      </c>
      <c r="T307" s="283"/>
      <c r="U307" s="283"/>
      <c r="V307" s="69">
        <f t="shared" si="108"/>
        <v>0</v>
      </c>
      <c r="W307" s="349"/>
      <c r="X307" s="351">
        <f t="shared" si="109"/>
        <v>0</v>
      </c>
      <c r="Y307" s="336"/>
      <c r="Z307" s="210">
        <f>INDEX(MasterOutputs!$I$3:$I$63,MATCH('5 - Project Outputs'!C307,MasterOutputs!$B$3:$B$63,0))</f>
        <v>0</v>
      </c>
    </row>
    <row r="308" spans="3:26" ht="15.6" customHeight="1" outlineLevel="1" thickBot="1">
      <c r="C308" s="112" t="s">
        <v>90</v>
      </c>
      <c r="D308" s="419" t="str">
        <f>INDEX(MasterOutputs!$C$3:$C$63,MATCH(C308,MasterOutputs!$B$3:$B$63,0))</f>
        <v>N/A</v>
      </c>
      <c r="E308" s="366"/>
      <c r="F308" s="366"/>
      <c r="G308" s="147">
        <f t="shared" si="103"/>
        <v>0</v>
      </c>
      <c r="H308" s="366"/>
      <c r="I308" s="366"/>
      <c r="J308" s="147">
        <f t="shared" si="104"/>
        <v>0</v>
      </c>
      <c r="K308" s="366"/>
      <c r="L308" s="366"/>
      <c r="M308" s="147">
        <f t="shared" si="105"/>
        <v>0</v>
      </c>
      <c r="N308" s="366"/>
      <c r="O308" s="366"/>
      <c r="P308" s="147">
        <f t="shared" si="106"/>
        <v>0</v>
      </c>
      <c r="Q308" s="366"/>
      <c r="R308" s="366"/>
      <c r="S308" s="147">
        <f t="shared" si="107"/>
        <v>0</v>
      </c>
      <c r="T308" s="366"/>
      <c r="U308" s="366"/>
      <c r="V308" s="147">
        <f t="shared" si="108"/>
        <v>0</v>
      </c>
      <c r="W308" s="367"/>
      <c r="X308" s="368">
        <f t="shared" si="109"/>
        <v>0</v>
      </c>
      <c r="Y308" s="369"/>
      <c r="Z308" s="210">
        <f>INDEX(MasterOutputs!$I$3:$I$63,MATCH('5 - Project Outputs'!C308,MasterOutputs!$B$3:$B$63,0))</f>
        <v>0</v>
      </c>
    </row>
    <row r="309" spans="3:26" ht="16.5" customHeight="1" outlineLevel="1" thickBot="1">
      <c r="C309" s="495" t="s">
        <v>311</v>
      </c>
      <c r="D309" s="496"/>
      <c r="E309" s="496"/>
      <c r="F309" s="496"/>
      <c r="G309" s="496"/>
      <c r="H309" s="496"/>
      <c r="I309" s="496"/>
      <c r="J309" s="496"/>
      <c r="K309" s="496"/>
      <c r="L309" s="496"/>
      <c r="M309" s="496"/>
      <c r="N309" s="496"/>
      <c r="O309" s="496"/>
      <c r="P309" s="496"/>
      <c r="Q309" s="496"/>
      <c r="R309" s="496"/>
      <c r="S309" s="496"/>
      <c r="T309" s="496"/>
      <c r="U309" s="496"/>
      <c r="V309" s="496"/>
      <c r="W309" s="496"/>
      <c r="X309" s="496"/>
      <c r="Y309" s="497"/>
    </row>
    <row r="310" spans="3:26" outlineLevel="1">
      <c r="C310" s="370"/>
      <c r="D310" s="363"/>
      <c r="E310" s="364"/>
      <c r="F310" s="364"/>
      <c r="G310" s="358">
        <f t="shared" ref="G310:G315" si="110">SUM(E310:F310)</f>
        <v>0</v>
      </c>
      <c r="H310" s="364"/>
      <c r="I310" s="364"/>
      <c r="J310" s="358">
        <f t="shared" ref="J310:J315" si="111">SUM(H310:I310)</f>
        <v>0</v>
      </c>
      <c r="K310" s="364"/>
      <c r="L310" s="364"/>
      <c r="M310" s="358">
        <f t="shared" ref="M310:M315" si="112">SUM(K310:L310)</f>
        <v>0</v>
      </c>
      <c r="N310" s="364"/>
      <c r="O310" s="364"/>
      <c r="P310" s="358">
        <f t="shared" ref="P310:P315" si="113">SUM(N310:O310)</f>
        <v>0</v>
      </c>
      <c r="Q310" s="364"/>
      <c r="R310" s="364"/>
      <c r="S310" s="358">
        <f t="shared" ref="S310:S315" si="114">SUM(Q310:R310)</f>
        <v>0</v>
      </c>
      <c r="T310" s="364"/>
      <c r="U310" s="364"/>
      <c r="V310" s="358">
        <f t="shared" ref="V310:V315" si="115">SUM(T310:U310)</f>
        <v>0</v>
      </c>
      <c r="W310" s="365"/>
      <c r="X310" s="352">
        <f>SUM(P310+S310+M310+J310+G310+V310+W310)</f>
        <v>0</v>
      </c>
      <c r="Y310" s="359" t="s">
        <v>302</v>
      </c>
    </row>
    <row r="311" spans="3:26" outlineLevel="1">
      <c r="C311" s="73"/>
      <c r="D311" s="287"/>
      <c r="E311" s="283"/>
      <c r="F311" s="283"/>
      <c r="G311" s="69">
        <f t="shared" si="110"/>
        <v>0</v>
      </c>
      <c r="H311" s="283"/>
      <c r="I311" s="283"/>
      <c r="J311" s="69">
        <f t="shared" si="111"/>
        <v>0</v>
      </c>
      <c r="K311" s="283"/>
      <c r="L311" s="283"/>
      <c r="M311" s="69">
        <f t="shared" si="112"/>
        <v>0</v>
      </c>
      <c r="N311" s="283"/>
      <c r="O311" s="283"/>
      <c r="P311" s="69">
        <f t="shared" si="113"/>
        <v>0</v>
      </c>
      <c r="Q311" s="283"/>
      <c r="R311" s="283"/>
      <c r="S311" s="69">
        <f t="shared" si="114"/>
        <v>0</v>
      </c>
      <c r="T311" s="283"/>
      <c r="U311" s="283"/>
      <c r="V311" s="69">
        <f t="shared" si="115"/>
        <v>0</v>
      </c>
      <c r="W311" s="349"/>
      <c r="X311" s="351">
        <f>SUM(P311+S311+M311+J311+G311+V311+W311)</f>
        <v>0</v>
      </c>
      <c r="Y311" s="354" t="s">
        <v>302</v>
      </c>
    </row>
    <row r="312" spans="3:26" outlineLevel="1">
      <c r="C312" s="73"/>
      <c r="D312" s="287"/>
      <c r="E312" s="283"/>
      <c r="F312" s="283"/>
      <c r="G312" s="69">
        <f t="shared" si="110"/>
        <v>0</v>
      </c>
      <c r="H312" s="283"/>
      <c r="I312" s="283"/>
      <c r="J312" s="69">
        <f t="shared" si="111"/>
        <v>0</v>
      </c>
      <c r="K312" s="283"/>
      <c r="L312" s="283"/>
      <c r="M312" s="69">
        <f t="shared" si="112"/>
        <v>0</v>
      </c>
      <c r="N312" s="283"/>
      <c r="O312" s="283"/>
      <c r="P312" s="69">
        <f t="shared" si="113"/>
        <v>0</v>
      </c>
      <c r="Q312" s="283"/>
      <c r="R312" s="283"/>
      <c r="S312" s="69">
        <f t="shared" si="114"/>
        <v>0</v>
      </c>
      <c r="T312" s="283"/>
      <c r="U312" s="283"/>
      <c r="V312" s="69">
        <f t="shared" si="115"/>
        <v>0</v>
      </c>
      <c r="W312" s="349"/>
      <c r="X312" s="351">
        <f t="shared" ref="X312:X319" si="116">SUM(P312+S312+M312+J312+G312+V312+W312)</f>
        <v>0</v>
      </c>
      <c r="Y312" s="354" t="s">
        <v>302</v>
      </c>
    </row>
    <row r="313" spans="3:26" outlineLevel="1">
      <c r="C313" s="73"/>
      <c r="D313" s="287"/>
      <c r="E313" s="283"/>
      <c r="F313" s="283"/>
      <c r="G313" s="69">
        <f t="shared" si="110"/>
        <v>0</v>
      </c>
      <c r="H313" s="283"/>
      <c r="I313" s="283"/>
      <c r="J313" s="69">
        <f t="shared" si="111"/>
        <v>0</v>
      </c>
      <c r="K313" s="283"/>
      <c r="L313" s="283"/>
      <c r="M313" s="69">
        <f t="shared" si="112"/>
        <v>0</v>
      </c>
      <c r="N313" s="283"/>
      <c r="O313" s="283"/>
      <c r="P313" s="69">
        <f t="shared" si="113"/>
        <v>0</v>
      </c>
      <c r="Q313" s="283"/>
      <c r="R313" s="283"/>
      <c r="S313" s="69">
        <f t="shared" si="114"/>
        <v>0</v>
      </c>
      <c r="T313" s="283"/>
      <c r="U313" s="283"/>
      <c r="V313" s="69">
        <f t="shared" si="115"/>
        <v>0</v>
      </c>
      <c r="W313" s="349"/>
      <c r="X313" s="351">
        <f t="shared" si="116"/>
        <v>0</v>
      </c>
      <c r="Y313" s="354" t="s">
        <v>302</v>
      </c>
    </row>
    <row r="314" spans="3:26" outlineLevel="1">
      <c r="C314" s="73"/>
      <c r="D314" s="287"/>
      <c r="E314" s="283"/>
      <c r="F314" s="283"/>
      <c r="G314" s="69">
        <f t="shared" si="110"/>
        <v>0</v>
      </c>
      <c r="H314" s="283"/>
      <c r="I314" s="283"/>
      <c r="J314" s="69">
        <f t="shared" si="111"/>
        <v>0</v>
      </c>
      <c r="K314" s="283"/>
      <c r="L314" s="283"/>
      <c r="M314" s="69">
        <f t="shared" si="112"/>
        <v>0</v>
      </c>
      <c r="N314" s="283"/>
      <c r="O314" s="283"/>
      <c r="P314" s="69">
        <f t="shared" si="113"/>
        <v>0</v>
      </c>
      <c r="Q314" s="283"/>
      <c r="R314" s="283"/>
      <c r="S314" s="69">
        <f t="shared" si="114"/>
        <v>0</v>
      </c>
      <c r="T314" s="283"/>
      <c r="U314" s="283"/>
      <c r="V314" s="69">
        <f t="shared" si="115"/>
        <v>0</v>
      </c>
      <c r="W314" s="349"/>
      <c r="X314" s="351">
        <f t="shared" si="116"/>
        <v>0</v>
      </c>
      <c r="Y314" s="354" t="s">
        <v>302</v>
      </c>
    </row>
    <row r="315" spans="3:26" outlineLevel="1">
      <c r="C315" s="73"/>
      <c r="D315" s="287"/>
      <c r="E315" s="283"/>
      <c r="F315" s="283"/>
      <c r="G315" s="69">
        <f t="shared" si="110"/>
        <v>0</v>
      </c>
      <c r="H315" s="283"/>
      <c r="I315" s="283"/>
      <c r="J315" s="69">
        <f t="shared" si="111"/>
        <v>0</v>
      </c>
      <c r="K315" s="283"/>
      <c r="L315" s="283"/>
      <c r="M315" s="69">
        <f t="shared" si="112"/>
        <v>0</v>
      </c>
      <c r="N315" s="283"/>
      <c r="O315" s="283"/>
      <c r="P315" s="69">
        <f t="shared" si="113"/>
        <v>0</v>
      </c>
      <c r="Q315" s="283"/>
      <c r="R315" s="283"/>
      <c r="S315" s="69">
        <f t="shared" si="114"/>
        <v>0</v>
      </c>
      <c r="T315" s="283"/>
      <c r="U315" s="283"/>
      <c r="V315" s="69">
        <f t="shared" si="115"/>
        <v>0</v>
      </c>
      <c r="W315" s="349"/>
      <c r="X315" s="351">
        <f t="shared" si="116"/>
        <v>0</v>
      </c>
      <c r="Y315" s="354" t="s">
        <v>302</v>
      </c>
    </row>
    <row r="316" spans="3:26" outlineLevel="1">
      <c r="C316" s="73"/>
      <c r="D316" s="287"/>
      <c r="E316" s="283"/>
      <c r="F316" s="283"/>
      <c r="G316" s="69">
        <f>SUM(E316:F316)</f>
        <v>0</v>
      </c>
      <c r="H316" s="283"/>
      <c r="I316" s="283"/>
      <c r="J316" s="69">
        <f>SUM(H316:I316)</f>
        <v>0</v>
      </c>
      <c r="K316" s="283"/>
      <c r="L316" s="283"/>
      <c r="M316" s="69">
        <f>SUM(K316:L316)</f>
        <v>0</v>
      </c>
      <c r="N316" s="283"/>
      <c r="O316" s="283"/>
      <c r="P316" s="69">
        <f>SUM(N316:O316)</f>
        <v>0</v>
      </c>
      <c r="Q316" s="283"/>
      <c r="R316" s="283"/>
      <c r="S316" s="69">
        <f>SUM(Q316:R316)</f>
        <v>0</v>
      </c>
      <c r="T316" s="283"/>
      <c r="U316" s="283"/>
      <c r="V316" s="69">
        <f>SUM(T316:U316)</f>
        <v>0</v>
      </c>
      <c r="W316" s="349"/>
      <c r="X316" s="351">
        <f t="shared" si="116"/>
        <v>0</v>
      </c>
      <c r="Y316" s="354" t="s">
        <v>302</v>
      </c>
    </row>
    <row r="317" spans="3:26" outlineLevel="1">
      <c r="C317" s="73"/>
      <c r="D317" s="287"/>
      <c r="E317" s="283"/>
      <c r="F317" s="283"/>
      <c r="G317" s="69">
        <f>SUM(E317:F317)</f>
        <v>0</v>
      </c>
      <c r="H317" s="283"/>
      <c r="I317" s="283"/>
      <c r="J317" s="69">
        <f>SUM(H317:I317)</f>
        <v>0</v>
      </c>
      <c r="K317" s="283"/>
      <c r="L317" s="283"/>
      <c r="M317" s="69">
        <f>SUM(K317:L317)</f>
        <v>0</v>
      </c>
      <c r="N317" s="283"/>
      <c r="O317" s="283"/>
      <c r="P317" s="69">
        <f>SUM(N317:O317)</f>
        <v>0</v>
      </c>
      <c r="Q317" s="283"/>
      <c r="R317" s="283"/>
      <c r="S317" s="69">
        <f>SUM(Q317:R317)</f>
        <v>0</v>
      </c>
      <c r="T317" s="283"/>
      <c r="U317" s="283"/>
      <c r="V317" s="69">
        <f>SUM(T317:U317)</f>
        <v>0</v>
      </c>
      <c r="W317" s="349"/>
      <c r="X317" s="351">
        <f t="shared" si="116"/>
        <v>0</v>
      </c>
      <c r="Y317" s="354" t="s">
        <v>302</v>
      </c>
    </row>
    <row r="318" spans="3:26" outlineLevel="1">
      <c r="C318" s="73"/>
      <c r="D318" s="287"/>
      <c r="E318" s="283"/>
      <c r="F318" s="283"/>
      <c r="G318" s="69">
        <f>SUM(E318:F318)</f>
        <v>0</v>
      </c>
      <c r="H318" s="283"/>
      <c r="I318" s="283"/>
      <c r="J318" s="69">
        <f>SUM(H318:I318)</f>
        <v>0</v>
      </c>
      <c r="K318" s="283"/>
      <c r="L318" s="283"/>
      <c r="M318" s="69">
        <f>SUM(K318:L318)</f>
        <v>0</v>
      </c>
      <c r="N318" s="283"/>
      <c r="O318" s="283"/>
      <c r="P318" s="69">
        <f>SUM(N318:O318)</f>
        <v>0</v>
      </c>
      <c r="Q318" s="283"/>
      <c r="R318" s="283"/>
      <c r="S318" s="69">
        <f>SUM(Q318:R318)</f>
        <v>0</v>
      </c>
      <c r="T318" s="283"/>
      <c r="U318" s="283"/>
      <c r="V318" s="69">
        <f>SUM(T318:U318)</f>
        <v>0</v>
      </c>
      <c r="W318" s="349"/>
      <c r="X318" s="351">
        <f t="shared" si="116"/>
        <v>0</v>
      </c>
      <c r="Y318" s="354" t="s">
        <v>302</v>
      </c>
    </row>
    <row r="319" spans="3:26" ht="15.75" outlineLevel="1" thickBot="1">
      <c r="C319" s="74"/>
      <c r="D319" s="288"/>
      <c r="E319" s="284"/>
      <c r="F319" s="284"/>
      <c r="G319" s="71">
        <f>SUM(E319:F319)</f>
        <v>0</v>
      </c>
      <c r="H319" s="284"/>
      <c r="I319" s="284"/>
      <c r="J319" s="71">
        <f>SUM(H319:I319)</f>
        <v>0</v>
      </c>
      <c r="K319" s="284"/>
      <c r="L319" s="284"/>
      <c r="M319" s="71">
        <f>SUM(K319:L319)</f>
        <v>0</v>
      </c>
      <c r="N319" s="284"/>
      <c r="O319" s="284"/>
      <c r="P319" s="71">
        <f>SUM(N319:O319)</f>
        <v>0</v>
      </c>
      <c r="Q319" s="284"/>
      <c r="R319" s="284"/>
      <c r="S319" s="71">
        <f>SUM(Q319:R319)</f>
        <v>0</v>
      </c>
      <c r="T319" s="284"/>
      <c r="U319" s="284"/>
      <c r="V319" s="71">
        <f>SUM(T319:U319)</f>
        <v>0</v>
      </c>
      <c r="W319" s="350"/>
      <c r="X319" s="353">
        <f t="shared" si="116"/>
        <v>0</v>
      </c>
      <c r="Y319" s="355" t="s">
        <v>302</v>
      </c>
    </row>
    <row r="320" spans="3:26" ht="15.75" thickBot="1">
      <c r="C320" s="286"/>
      <c r="D320" s="285"/>
      <c r="E320" s="3"/>
      <c r="F320" s="3"/>
      <c r="G320" s="3"/>
      <c r="H320" s="3"/>
      <c r="I320" s="3"/>
      <c r="J320" s="3"/>
      <c r="K320" s="3"/>
      <c r="L320" s="3"/>
      <c r="M320" s="3"/>
      <c r="N320" s="3"/>
      <c r="O320" s="3"/>
      <c r="P320" s="3"/>
      <c r="Q320" s="3"/>
      <c r="R320" s="3"/>
      <c r="S320" s="3"/>
      <c r="T320" s="3"/>
      <c r="U320" s="3"/>
      <c r="V320" s="3"/>
      <c r="W320" s="3"/>
      <c r="X320" s="3"/>
    </row>
    <row r="321" spans="1:26" ht="102.75" thickBot="1">
      <c r="A321" s="590" t="s">
        <v>260</v>
      </c>
      <c r="B321" s="60"/>
      <c r="C321" s="839" t="str">
        <f>IF(OR('2 - Project Admin'!E35="", '2 - Project Admin'!E35="n/a"),"Project 9: Not Applicable", CONCATENATE("Project 9: ", '2 - Project Admin'!E35))</f>
        <v>Project 9: Not Applicable</v>
      </c>
      <c r="D321" s="840"/>
      <c r="E321" s="840"/>
      <c r="F321" s="840"/>
      <c r="G321" s="840"/>
      <c r="H321" s="840"/>
      <c r="I321" s="840"/>
      <c r="J321" s="840"/>
      <c r="K321" s="840"/>
      <c r="L321" s="840"/>
      <c r="M321" s="840"/>
      <c r="N321" s="840"/>
      <c r="O321" s="840"/>
      <c r="P321" s="840"/>
      <c r="Q321" s="840"/>
      <c r="R321" s="840"/>
      <c r="S321" s="840"/>
      <c r="T321" s="840"/>
      <c r="U321" s="840"/>
      <c r="V321" s="840"/>
      <c r="W321" s="840"/>
      <c r="X321" s="840"/>
      <c r="Y321" s="841"/>
    </row>
    <row r="322" spans="1:26" ht="15.75" thickBot="1">
      <c r="C322" s="148"/>
      <c r="D322" s="149"/>
      <c r="E322" s="150"/>
      <c r="F322" s="150"/>
      <c r="G322" s="150"/>
      <c r="H322" s="150"/>
      <c r="I322" s="150"/>
      <c r="J322" s="150"/>
      <c r="K322" s="150"/>
    </row>
    <row r="323" spans="1:26" ht="15.75" customHeight="1" outlineLevel="1">
      <c r="C323" s="806" t="s">
        <v>289</v>
      </c>
      <c r="D323" s="806" t="s">
        <v>290</v>
      </c>
      <c r="E323" s="809" t="s">
        <v>291</v>
      </c>
      <c r="F323" s="810"/>
      <c r="G323" s="811"/>
      <c r="H323" s="809" t="s">
        <v>292</v>
      </c>
      <c r="I323" s="810"/>
      <c r="J323" s="811"/>
      <c r="K323" s="809" t="s">
        <v>293</v>
      </c>
      <c r="L323" s="810"/>
      <c r="M323" s="811"/>
      <c r="N323" s="809" t="s">
        <v>294</v>
      </c>
      <c r="O323" s="810"/>
      <c r="P323" s="811"/>
      <c r="Q323" s="809" t="s">
        <v>295</v>
      </c>
      <c r="R323" s="810"/>
      <c r="S323" s="811"/>
      <c r="T323" s="809" t="s">
        <v>296</v>
      </c>
      <c r="U323" s="810"/>
      <c r="V323" s="811"/>
      <c r="W323" s="665" t="s">
        <v>297</v>
      </c>
      <c r="X323" s="820" t="s">
        <v>236</v>
      </c>
      <c r="Y323" s="815" t="s">
        <v>298</v>
      </c>
    </row>
    <row r="324" spans="1:26" ht="15.75" customHeight="1" outlineLevel="1" thickBot="1">
      <c r="C324" s="807"/>
      <c r="D324" s="807"/>
      <c r="E324" s="812"/>
      <c r="F324" s="813"/>
      <c r="G324" s="814"/>
      <c r="H324" s="812"/>
      <c r="I324" s="813"/>
      <c r="J324" s="814"/>
      <c r="K324" s="812"/>
      <c r="L324" s="813"/>
      <c r="M324" s="814"/>
      <c r="N324" s="812"/>
      <c r="O324" s="813"/>
      <c r="P324" s="814"/>
      <c r="Q324" s="812"/>
      <c r="R324" s="813"/>
      <c r="S324" s="814"/>
      <c r="T324" s="812"/>
      <c r="U324" s="813"/>
      <c r="V324" s="814"/>
      <c r="W324" s="666"/>
      <c r="X324" s="821"/>
      <c r="Y324" s="816"/>
    </row>
    <row r="325" spans="1:26" ht="15" customHeight="1" outlineLevel="1" thickBot="1">
      <c r="C325" s="807"/>
      <c r="D325" s="807"/>
      <c r="E325" s="588" t="s">
        <v>237</v>
      </c>
      <c r="F325" s="205" t="s">
        <v>238</v>
      </c>
      <c r="G325" s="665" t="s">
        <v>281</v>
      </c>
      <c r="H325" s="588" t="s">
        <v>237</v>
      </c>
      <c r="I325" s="205" t="s">
        <v>238</v>
      </c>
      <c r="J325" s="665" t="s">
        <v>281</v>
      </c>
      <c r="K325" s="588" t="s">
        <v>237</v>
      </c>
      <c r="L325" s="205" t="s">
        <v>238</v>
      </c>
      <c r="M325" s="665" t="s">
        <v>281</v>
      </c>
      <c r="N325" s="588" t="s">
        <v>237</v>
      </c>
      <c r="O325" s="205" t="s">
        <v>238</v>
      </c>
      <c r="P325" s="818" t="s">
        <v>281</v>
      </c>
      <c r="Q325" s="588" t="s">
        <v>237</v>
      </c>
      <c r="R325" s="205" t="s">
        <v>238</v>
      </c>
      <c r="S325" s="818" t="s">
        <v>281</v>
      </c>
      <c r="T325" s="588" t="s">
        <v>237</v>
      </c>
      <c r="U325" s="205" t="s">
        <v>238</v>
      </c>
      <c r="V325" s="818" t="s">
        <v>281</v>
      </c>
      <c r="W325" s="818" t="s">
        <v>281</v>
      </c>
      <c r="X325" s="821"/>
      <c r="Y325" s="816"/>
    </row>
    <row r="326" spans="1:26" ht="15" customHeight="1" outlineLevel="1" thickBot="1">
      <c r="C326" s="808"/>
      <c r="D326" s="807"/>
      <c r="E326" s="206" t="s">
        <v>240</v>
      </c>
      <c r="F326" s="206" t="s">
        <v>240</v>
      </c>
      <c r="G326" s="704"/>
      <c r="H326" s="206" t="s">
        <v>240</v>
      </c>
      <c r="I326" s="216" t="str">
        <f>IF(INDEX('Reference Data'!$G$5:$G$18,MATCH('Reference Data'!$C$4,'Reference Data'!$F$5:$F$21,0),1)&gt;=I$18,"Actual","Forecast")</f>
        <v>Actual</v>
      </c>
      <c r="J326" s="704"/>
      <c r="K326" s="216" t="str">
        <f>IF(INDEX('Reference Data'!$G$5:$G$18,MATCH('Reference Data'!$C$4,'Reference Data'!$F$5:$F$21,0),1)&gt;=K$18,"Actual","Forecast")</f>
        <v>Actual</v>
      </c>
      <c r="L326" s="216" t="str">
        <f>IF(INDEX('Reference Data'!$G$5:$G$18,MATCH('Reference Data'!$C$4,'Reference Data'!$F$5:$F$21,0),1)&gt;=L$18,"Actual","Forecast")</f>
        <v>Actual</v>
      </c>
      <c r="M326" s="704"/>
      <c r="N326" s="216" t="str">
        <f>IF(INDEX('Reference Data'!$G$5:$G$18,MATCH('Reference Data'!$C$4,'Reference Data'!$F$5:$F$21,0),1)&gt;=N$18,"Actual","Forecast")</f>
        <v>Actual</v>
      </c>
      <c r="O326" s="216" t="str">
        <f>IF(INDEX('Reference Data'!$G$5:$G$18,MATCH('Reference Data'!$C$4,'Reference Data'!$F$5:$F$21,0),1)&gt;=O$18,"Actual","Forecast")</f>
        <v>Actual</v>
      </c>
      <c r="P326" s="819"/>
      <c r="Q326" s="216" t="str">
        <f>IF(INDEX('Reference Data'!$G$5:$G$18,MATCH('Reference Data'!$C$4,'Reference Data'!$F$5:$F$21,0),1)&gt;=Q$18,"Actual","Forecast")</f>
        <v>Actual</v>
      </c>
      <c r="R326" s="216" t="str">
        <f>IF(INDEX('Reference Data'!$G$5:$G$18,MATCH('Reference Data'!$C$4,'Reference Data'!$F$5:$F$21,0),1)&gt;=R$18,"Actual","Forecast")</f>
        <v>Forecast</v>
      </c>
      <c r="S326" s="819"/>
      <c r="T326" s="216" t="str">
        <f>IF(INDEX('Reference Data'!$G$5:$G$18,MATCH('Reference Data'!$C$4,'Reference Data'!$F$5:$F$21,0),1)&gt;=T$18,"Actual","Forecast")</f>
        <v>Forecast</v>
      </c>
      <c r="U326" s="216" t="str">
        <f>IF(INDEX('Reference Data'!$G$5:$G$18,MATCH('Reference Data'!$C$4,'Reference Data'!$F$5:$F$21,0),1)&gt;=U$18,"Actual","Forecast")</f>
        <v>Forecast</v>
      </c>
      <c r="V326" s="819"/>
      <c r="W326" s="819"/>
      <c r="X326" s="821"/>
      <c r="Y326" s="817"/>
    </row>
    <row r="327" spans="1:26" ht="15" customHeight="1" outlineLevel="1" thickBot="1">
      <c r="C327" s="116" t="s">
        <v>299</v>
      </c>
      <c r="D327" s="274"/>
      <c r="E327" s="274"/>
      <c r="F327" s="274"/>
      <c r="G327" s="274"/>
      <c r="H327" s="274"/>
      <c r="I327" s="274"/>
      <c r="J327" s="274"/>
      <c r="K327" s="274"/>
      <c r="L327" s="274"/>
      <c r="M327" s="274"/>
      <c r="N327" s="274"/>
      <c r="O327" s="274"/>
      <c r="P327" s="274"/>
      <c r="Q327" s="274"/>
      <c r="R327" s="274"/>
      <c r="S327" s="274"/>
      <c r="T327" s="274"/>
      <c r="U327" s="274"/>
      <c r="V327" s="274"/>
      <c r="W327" s="274"/>
      <c r="X327" s="274"/>
      <c r="Y327" s="498"/>
    </row>
    <row r="328" spans="1:26" outlineLevel="1">
      <c r="C328" s="155" t="s">
        <v>300</v>
      </c>
      <c r="D328" s="420" t="s">
        <v>301</v>
      </c>
      <c r="E328" s="356"/>
      <c r="F328" s="357"/>
      <c r="G328" s="358">
        <f>SUM(E328:F328)</f>
        <v>0</v>
      </c>
      <c r="H328" s="356"/>
      <c r="I328" s="357"/>
      <c r="J328" s="358">
        <f>SUM(H328:I328)</f>
        <v>0</v>
      </c>
      <c r="K328" s="356"/>
      <c r="L328" s="357"/>
      <c r="M328" s="358">
        <f>SUM(K328:L328)</f>
        <v>0</v>
      </c>
      <c r="N328" s="356"/>
      <c r="O328" s="357"/>
      <c r="P328" s="358">
        <f>SUM(N328:O328)</f>
        <v>0</v>
      </c>
      <c r="Q328" s="356"/>
      <c r="R328" s="357"/>
      <c r="S328" s="358">
        <f>SUM(Q328:R328)</f>
        <v>0</v>
      </c>
      <c r="T328" s="356"/>
      <c r="U328" s="357"/>
      <c r="V328" s="358">
        <f>SUM(T328:U328)</f>
        <v>0</v>
      </c>
      <c r="W328" s="340"/>
      <c r="X328" s="352">
        <f>SUM(P328+S328+M328+J328+G328+V328+W328)</f>
        <v>0</v>
      </c>
      <c r="Y328" s="359" t="s">
        <v>302</v>
      </c>
    </row>
    <row r="329" spans="1:26" ht="28.5" outlineLevel="1">
      <c r="C329" s="155" t="s">
        <v>303</v>
      </c>
      <c r="D329" s="420" t="s">
        <v>304</v>
      </c>
      <c r="E329" s="67"/>
      <c r="F329" s="68"/>
      <c r="G329" s="69">
        <f>SUM(E329:F329)</f>
        <v>0</v>
      </c>
      <c r="H329" s="67"/>
      <c r="I329" s="68"/>
      <c r="J329" s="69">
        <f>SUM(H329:I329)</f>
        <v>0</v>
      </c>
      <c r="K329" s="67"/>
      <c r="L329" s="68"/>
      <c r="M329" s="69">
        <f>SUM(K329:L329)</f>
        <v>0</v>
      </c>
      <c r="N329" s="67"/>
      <c r="O329" s="68"/>
      <c r="P329" s="69">
        <f>SUM(N329:O329)</f>
        <v>0</v>
      </c>
      <c r="Q329" s="67"/>
      <c r="R329" s="68"/>
      <c r="S329" s="69">
        <f>SUM(Q329:R329)</f>
        <v>0</v>
      </c>
      <c r="T329" s="67"/>
      <c r="U329" s="68"/>
      <c r="V329" s="69">
        <f>SUM(T329:U329)</f>
        <v>0</v>
      </c>
      <c r="W329" s="334"/>
      <c r="X329" s="351">
        <f>SUM(P329+S329+M329+J329+G329+V329+W329)</f>
        <v>0</v>
      </c>
      <c r="Y329" s="354" t="s">
        <v>302</v>
      </c>
    </row>
    <row r="330" spans="1:26" ht="29.25" outlineLevel="1" thickBot="1">
      <c r="C330" s="360" t="s">
        <v>305</v>
      </c>
      <c r="D330" s="421" t="s">
        <v>304</v>
      </c>
      <c r="E330" s="112"/>
      <c r="F330" s="113"/>
      <c r="G330" s="147">
        <f>SUM(E330:F330)</f>
        <v>0</v>
      </c>
      <c r="H330" s="112"/>
      <c r="I330" s="113"/>
      <c r="J330" s="147">
        <f>SUM(H330:I330)</f>
        <v>0</v>
      </c>
      <c r="K330" s="112"/>
      <c r="L330" s="113"/>
      <c r="M330" s="147">
        <f>SUM(K330:L330)</f>
        <v>0</v>
      </c>
      <c r="N330" s="112"/>
      <c r="O330" s="113"/>
      <c r="P330" s="147">
        <f>SUM(N330:O330)</f>
        <v>0</v>
      </c>
      <c r="Q330" s="112"/>
      <c r="R330" s="113"/>
      <c r="S330" s="147">
        <f>SUM(Q330:R330)</f>
        <v>0</v>
      </c>
      <c r="T330" s="112"/>
      <c r="U330" s="113"/>
      <c r="V330" s="147">
        <f>SUM(T330:U330)</f>
        <v>0</v>
      </c>
      <c r="W330" s="348"/>
      <c r="X330" s="361">
        <f>SUM(P330+S330+M330+J330+G330+V330+W330)</f>
        <v>0</v>
      </c>
      <c r="Y330" s="362" t="s">
        <v>302</v>
      </c>
    </row>
    <row r="331" spans="1:26" ht="15" customHeight="1" outlineLevel="1" thickBot="1">
      <c r="C331" s="494" t="s">
        <v>306</v>
      </c>
      <c r="D331" s="492"/>
      <c r="E331" s="492"/>
      <c r="F331" s="492"/>
      <c r="G331" s="492"/>
      <c r="H331" s="492"/>
      <c r="I331" s="492"/>
      <c r="J331" s="492"/>
      <c r="K331" s="492"/>
      <c r="L331" s="492"/>
      <c r="M331" s="492"/>
      <c r="N331" s="492"/>
      <c r="O331" s="492"/>
      <c r="P331" s="492"/>
      <c r="Q331" s="492"/>
      <c r="R331" s="492"/>
      <c r="S331" s="492"/>
      <c r="T331" s="492"/>
      <c r="U331" s="492"/>
      <c r="V331" s="492"/>
      <c r="W331" s="492"/>
      <c r="X331" s="492"/>
      <c r="Y331" s="493"/>
    </row>
    <row r="332" spans="1:26" outlineLevel="1">
      <c r="C332" s="356" t="s">
        <v>90</v>
      </c>
      <c r="D332" s="417" t="str">
        <f>INDEX(MasterOutputs!$C$3:$C$63,MATCH(C332,MasterOutputs!$B$3:$B$63,0))</f>
        <v>N/A</v>
      </c>
      <c r="E332" s="364"/>
      <c r="F332" s="364"/>
      <c r="G332" s="358">
        <f>SUM(E332:F332)</f>
        <v>0</v>
      </c>
      <c r="H332" s="364"/>
      <c r="I332" s="364"/>
      <c r="J332" s="358">
        <f>SUM(H332:I332)</f>
        <v>0</v>
      </c>
      <c r="K332" s="364"/>
      <c r="L332" s="364"/>
      <c r="M332" s="358">
        <f>SUM(K332:L332)</f>
        <v>0</v>
      </c>
      <c r="N332" s="364"/>
      <c r="O332" s="364"/>
      <c r="P332" s="358">
        <f>SUM(N332:O332)</f>
        <v>0</v>
      </c>
      <c r="Q332" s="364"/>
      <c r="R332" s="364"/>
      <c r="S332" s="358">
        <f>SUM(Q332:R332)</f>
        <v>0</v>
      </c>
      <c r="T332" s="364"/>
      <c r="U332" s="364"/>
      <c r="V332" s="358">
        <f>SUM(T332:U332)</f>
        <v>0</v>
      </c>
      <c r="W332" s="365"/>
      <c r="X332" s="352">
        <f>SUM(P332+S332+M332+J332+G332+V332+W332)</f>
        <v>0</v>
      </c>
      <c r="Y332" s="341"/>
      <c r="Z332" s="210">
        <f>INDEX(MasterOutputs!$I$3:$I$63,MATCH('5 - Project Outputs'!C332,MasterOutputs!$B$3:$B$63,0))</f>
        <v>0</v>
      </c>
    </row>
    <row r="333" spans="1:26" outlineLevel="1">
      <c r="C333" s="67" t="s">
        <v>90</v>
      </c>
      <c r="D333" s="418" t="str">
        <f>INDEX(MasterOutputs!$C$3:$C$63,MATCH(C333,MasterOutputs!$B$3:$B$63,0))</f>
        <v>N/A</v>
      </c>
      <c r="E333" s="283"/>
      <c r="F333" s="283"/>
      <c r="G333" s="69">
        <f>SUM(E333:F333)</f>
        <v>0</v>
      </c>
      <c r="H333" s="283"/>
      <c r="I333" s="283"/>
      <c r="J333" s="69">
        <f>SUM(H333:I333)</f>
        <v>0</v>
      </c>
      <c r="K333" s="283"/>
      <c r="L333" s="283"/>
      <c r="M333" s="69">
        <f>SUM(K333:L333)</f>
        <v>0</v>
      </c>
      <c r="N333" s="283"/>
      <c r="O333" s="283"/>
      <c r="P333" s="69">
        <f>SUM(N333:O333)</f>
        <v>0</v>
      </c>
      <c r="Q333" s="283"/>
      <c r="R333" s="283"/>
      <c r="S333" s="69">
        <f>SUM(Q333:R333)</f>
        <v>0</v>
      </c>
      <c r="T333" s="283"/>
      <c r="U333" s="283"/>
      <c r="V333" s="69">
        <f>SUM(T333:U333)</f>
        <v>0</v>
      </c>
      <c r="W333" s="349"/>
      <c r="X333" s="351">
        <f>SUM(P333+S333+M333+J333+G333+V333+W333)</f>
        <v>0</v>
      </c>
      <c r="Y333" s="336"/>
      <c r="Z333" s="210">
        <f>INDEX(MasterOutputs!$I$3:$I$63,MATCH('5 - Project Outputs'!C333,MasterOutputs!$B$3:$B$63,0))</f>
        <v>0</v>
      </c>
    </row>
    <row r="334" spans="1:26" outlineLevel="1">
      <c r="C334" s="67" t="s">
        <v>90</v>
      </c>
      <c r="D334" s="418" t="str">
        <f>INDEX(MasterOutputs!$C$3:$C$63,MATCH(C334,MasterOutputs!$B$3:$B$63,0))</f>
        <v>N/A</v>
      </c>
      <c r="E334" s="283"/>
      <c r="F334" s="283"/>
      <c r="G334" s="69">
        <f t="shared" ref="G334:G346" si="117">SUM(E334:F334)</f>
        <v>0</v>
      </c>
      <c r="H334" s="283"/>
      <c r="I334" s="283"/>
      <c r="J334" s="69">
        <f t="shared" ref="J334:J346" si="118">SUM(H334:I334)</f>
        <v>0</v>
      </c>
      <c r="K334" s="283"/>
      <c r="L334" s="283"/>
      <c r="M334" s="69">
        <f t="shared" ref="M334:M346" si="119">SUM(K334:L334)</f>
        <v>0</v>
      </c>
      <c r="N334" s="283"/>
      <c r="O334" s="283"/>
      <c r="P334" s="69">
        <f t="shared" ref="P334:P346" si="120">SUM(N334:O334)</f>
        <v>0</v>
      </c>
      <c r="Q334" s="283"/>
      <c r="R334" s="283"/>
      <c r="S334" s="69">
        <f t="shared" ref="S334:S346" si="121">SUM(Q334:R334)</f>
        <v>0</v>
      </c>
      <c r="T334" s="283"/>
      <c r="U334" s="283"/>
      <c r="V334" s="69">
        <f t="shared" ref="V334:V346" si="122">SUM(T334:U334)</f>
        <v>0</v>
      </c>
      <c r="W334" s="349"/>
      <c r="X334" s="351">
        <f t="shared" ref="X334:X346" si="123">SUM(P334+S334+M334+J334+G334+V334+W334)</f>
        <v>0</v>
      </c>
      <c r="Y334" s="336"/>
      <c r="Z334" s="210">
        <f>INDEX(MasterOutputs!$I$3:$I$63,MATCH('5 - Project Outputs'!C334,MasterOutputs!$B$3:$B$63,0))</f>
        <v>0</v>
      </c>
    </row>
    <row r="335" spans="1:26" outlineLevel="1">
      <c r="C335" s="67" t="s">
        <v>90</v>
      </c>
      <c r="D335" s="418" t="str">
        <f>INDEX(MasterOutputs!$C$3:$C$63,MATCH(C335,MasterOutputs!$B$3:$B$63,0))</f>
        <v>N/A</v>
      </c>
      <c r="E335" s="283"/>
      <c r="F335" s="283"/>
      <c r="G335" s="69">
        <f t="shared" si="117"/>
        <v>0</v>
      </c>
      <c r="H335" s="283"/>
      <c r="I335" s="283"/>
      <c r="J335" s="69">
        <f t="shared" si="118"/>
        <v>0</v>
      </c>
      <c r="K335" s="283"/>
      <c r="L335" s="283"/>
      <c r="M335" s="69">
        <f t="shared" si="119"/>
        <v>0</v>
      </c>
      <c r="N335" s="283"/>
      <c r="O335" s="283"/>
      <c r="P335" s="69">
        <f t="shared" si="120"/>
        <v>0</v>
      </c>
      <c r="Q335" s="283"/>
      <c r="R335" s="283"/>
      <c r="S335" s="69">
        <f t="shared" si="121"/>
        <v>0</v>
      </c>
      <c r="T335" s="283"/>
      <c r="U335" s="283"/>
      <c r="V335" s="69">
        <f t="shared" si="122"/>
        <v>0</v>
      </c>
      <c r="W335" s="349"/>
      <c r="X335" s="351">
        <f t="shared" si="123"/>
        <v>0</v>
      </c>
      <c r="Y335" s="336"/>
      <c r="Z335" s="210">
        <f>INDEX(MasterOutputs!$I$3:$I$63,MATCH('5 - Project Outputs'!C335,MasterOutputs!$B$3:$B$63,0))</f>
        <v>0</v>
      </c>
    </row>
    <row r="336" spans="1:26" outlineLevel="1">
      <c r="C336" s="67" t="s">
        <v>90</v>
      </c>
      <c r="D336" s="418" t="str">
        <f>INDEX(MasterOutputs!$C$3:$C$63,MATCH(C336,MasterOutputs!$B$3:$B$63,0))</f>
        <v>N/A</v>
      </c>
      <c r="E336" s="283"/>
      <c r="F336" s="283"/>
      <c r="G336" s="69">
        <f t="shared" si="117"/>
        <v>0</v>
      </c>
      <c r="H336" s="283"/>
      <c r="I336" s="283"/>
      <c r="J336" s="69">
        <f t="shared" si="118"/>
        <v>0</v>
      </c>
      <c r="K336" s="283"/>
      <c r="L336" s="283"/>
      <c r="M336" s="69">
        <f t="shared" si="119"/>
        <v>0</v>
      </c>
      <c r="N336" s="283"/>
      <c r="O336" s="283"/>
      <c r="P336" s="69">
        <f t="shared" si="120"/>
        <v>0</v>
      </c>
      <c r="Q336" s="283"/>
      <c r="R336" s="283"/>
      <c r="S336" s="69">
        <f t="shared" si="121"/>
        <v>0</v>
      </c>
      <c r="T336" s="283"/>
      <c r="U336" s="283"/>
      <c r="V336" s="69">
        <f t="shared" si="122"/>
        <v>0</v>
      </c>
      <c r="W336" s="349"/>
      <c r="X336" s="351">
        <f t="shared" si="123"/>
        <v>0</v>
      </c>
      <c r="Y336" s="336"/>
      <c r="Z336" s="210">
        <f>INDEX(MasterOutputs!$I$3:$I$63,MATCH('5 - Project Outputs'!C336,MasterOutputs!$B$3:$B$63,0))</f>
        <v>0</v>
      </c>
    </row>
    <row r="337" spans="3:26" outlineLevel="1">
      <c r="C337" s="67" t="s">
        <v>90</v>
      </c>
      <c r="D337" s="418" t="str">
        <f>INDEX(MasterOutputs!$C$3:$C$63,MATCH(C337,MasterOutputs!$B$3:$B$63,0))</f>
        <v>N/A</v>
      </c>
      <c r="E337" s="283"/>
      <c r="F337" s="283"/>
      <c r="G337" s="69">
        <f t="shared" si="117"/>
        <v>0</v>
      </c>
      <c r="H337" s="283"/>
      <c r="I337" s="283"/>
      <c r="J337" s="69">
        <f t="shared" si="118"/>
        <v>0</v>
      </c>
      <c r="K337" s="283"/>
      <c r="L337" s="283"/>
      <c r="M337" s="69">
        <f t="shared" si="119"/>
        <v>0</v>
      </c>
      <c r="N337" s="283"/>
      <c r="O337" s="283"/>
      <c r="P337" s="69">
        <f t="shared" si="120"/>
        <v>0</v>
      </c>
      <c r="Q337" s="283"/>
      <c r="R337" s="283"/>
      <c r="S337" s="69">
        <f t="shared" si="121"/>
        <v>0</v>
      </c>
      <c r="T337" s="283"/>
      <c r="U337" s="283"/>
      <c r="V337" s="69">
        <f t="shared" si="122"/>
        <v>0</v>
      </c>
      <c r="W337" s="349"/>
      <c r="X337" s="351">
        <f t="shared" si="123"/>
        <v>0</v>
      </c>
      <c r="Y337" s="336"/>
      <c r="Z337" s="210">
        <f>INDEX(MasterOutputs!$I$3:$I$63,MATCH('5 - Project Outputs'!C337,MasterOutputs!$B$3:$B$63,0))</f>
        <v>0</v>
      </c>
    </row>
    <row r="338" spans="3:26" outlineLevel="1">
      <c r="C338" s="67" t="s">
        <v>90</v>
      </c>
      <c r="D338" s="418" t="str">
        <f>INDEX(MasterOutputs!$C$3:$C$63,MATCH(C338,MasterOutputs!$B$3:$B$63,0))</f>
        <v>N/A</v>
      </c>
      <c r="E338" s="283"/>
      <c r="F338" s="283"/>
      <c r="G338" s="69">
        <f t="shared" si="117"/>
        <v>0</v>
      </c>
      <c r="H338" s="283"/>
      <c r="I338" s="283"/>
      <c r="J338" s="69">
        <f t="shared" si="118"/>
        <v>0</v>
      </c>
      <c r="K338" s="283"/>
      <c r="L338" s="283"/>
      <c r="M338" s="69">
        <f t="shared" si="119"/>
        <v>0</v>
      </c>
      <c r="N338" s="283"/>
      <c r="O338" s="283"/>
      <c r="P338" s="69">
        <f t="shared" si="120"/>
        <v>0</v>
      </c>
      <c r="Q338" s="283"/>
      <c r="R338" s="283"/>
      <c r="S338" s="69">
        <f t="shared" si="121"/>
        <v>0</v>
      </c>
      <c r="T338" s="283"/>
      <c r="U338" s="283"/>
      <c r="V338" s="69">
        <f t="shared" si="122"/>
        <v>0</v>
      </c>
      <c r="W338" s="349"/>
      <c r="X338" s="351">
        <f t="shared" si="123"/>
        <v>0</v>
      </c>
      <c r="Y338" s="336"/>
      <c r="Z338" s="210">
        <f>INDEX(MasterOutputs!$I$3:$I$63,MATCH('5 - Project Outputs'!C338,MasterOutputs!$B$3:$B$63,0))</f>
        <v>0</v>
      </c>
    </row>
    <row r="339" spans="3:26" outlineLevel="1">
      <c r="C339" s="67" t="s">
        <v>90</v>
      </c>
      <c r="D339" s="418" t="str">
        <f>INDEX(MasterOutputs!$C$3:$C$63,MATCH(C339,MasterOutputs!$B$3:$B$63,0))</f>
        <v>N/A</v>
      </c>
      <c r="E339" s="283"/>
      <c r="F339" s="283"/>
      <c r="G339" s="69">
        <f t="shared" si="117"/>
        <v>0</v>
      </c>
      <c r="H339" s="283"/>
      <c r="I339" s="283"/>
      <c r="J339" s="69">
        <f t="shared" si="118"/>
        <v>0</v>
      </c>
      <c r="K339" s="283"/>
      <c r="L339" s="283"/>
      <c r="M339" s="69">
        <f t="shared" si="119"/>
        <v>0</v>
      </c>
      <c r="N339" s="283"/>
      <c r="O339" s="283"/>
      <c r="P339" s="69">
        <f t="shared" si="120"/>
        <v>0</v>
      </c>
      <c r="Q339" s="283"/>
      <c r="R339" s="283"/>
      <c r="S339" s="69">
        <f t="shared" si="121"/>
        <v>0</v>
      </c>
      <c r="T339" s="283"/>
      <c r="U339" s="283"/>
      <c r="V339" s="69">
        <f t="shared" si="122"/>
        <v>0</v>
      </c>
      <c r="W339" s="349"/>
      <c r="X339" s="351">
        <f t="shared" si="123"/>
        <v>0</v>
      </c>
      <c r="Y339" s="336"/>
      <c r="Z339" s="210">
        <f>INDEX(MasterOutputs!$I$3:$I$63,MATCH('5 - Project Outputs'!C339,MasterOutputs!$B$3:$B$63,0))</f>
        <v>0</v>
      </c>
    </row>
    <row r="340" spans="3:26" outlineLevel="1">
      <c r="C340" s="67" t="s">
        <v>90</v>
      </c>
      <c r="D340" s="418" t="str">
        <f>INDEX(MasterOutputs!$C$3:$C$63,MATCH(C340,MasterOutputs!$B$3:$B$63,0))</f>
        <v>N/A</v>
      </c>
      <c r="E340" s="283"/>
      <c r="F340" s="283"/>
      <c r="G340" s="69">
        <f t="shared" si="117"/>
        <v>0</v>
      </c>
      <c r="H340" s="283"/>
      <c r="I340" s="283"/>
      <c r="J340" s="69">
        <f t="shared" si="118"/>
        <v>0</v>
      </c>
      <c r="K340" s="283"/>
      <c r="L340" s="283"/>
      <c r="M340" s="69">
        <f t="shared" si="119"/>
        <v>0</v>
      </c>
      <c r="N340" s="283"/>
      <c r="O340" s="283"/>
      <c r="P340" s="69">
        <f t="shared" si="120"/>
        <v>0</v>
      </c>
      <c r="Q340" s="283"/>
      <c r="R340" s="283"/>
      <c r="S340" s="69">
        <f t="shared" si="121"/>
        <v>0</v>
      </c>
      <c r="T340" s="283"/>
      <c r="U340" s="283"/>
      <c r="V340" s="69">
        <f t="shared" si="122"/>
        <v>0</v>
      </c>
      <c r="W340" s="349"/>
      <c r="X340" s="351">
        <f t="shared" si="123"/>
        <v>0</v>
      </c>
      <c r="Y340" s="336"/>
      <c r="Z340" s="210">
        <f>INDEX(MasterOutputs!$I$3:$I$63,MATCH('5 - Project Outputs'!C340,MasterOutputs!$B$3:$B$63,0))</f>
        <v>0</v>
      </c>
    </row>
    <row r="341" spans="3:26" outlineLevel="1">
      <c r="C341" s="67" t="s">
        <v>90</v>
      </c>
      <c r="D341" s="418" t="str">
        <f>INDEX(MasterOutputs!$C$3:$C$63,MATCH(C341,MasterOutputs!$B$3:$B$63,0))</f>
        <v>N/A</v>
      </c>
      <c r="E341" s="283"/>
      <c r="F341" s="283"/>
      <c r="G341" s="69">
        <f t="shared" si="117"/>
        <v>0</v>
      </c>
      <c r="H341" s="283"/>
      <c r="I341" s="283"/>
      <c r="J341" s="69">
        <f t="shared" si="118"/>
        <v>0</v>
      </c>
      <c r="K341" s="283"/>
      <c r="L341" s="283"/>
      <c r="M341" s="69">
        <f t="shared" si="119"/>
        <v>0</v>
      </c>
      <c r="N341" s="283"/>
      <c r="O341" s="283"/>
      <c r="P341" s="69">
        <f t="shared" si="120"/>
        <v>0</v>
      </c>
      <c r="Q341" s="283"/>
      <c r="R341" s="283"/>
      <c r="S341" s="69">
        <f t="shared" si="121"/>
        <v>0</v>
      </c>
      <c r="T341" s="283"/>
      <c r="U341" s="283"/>
      <c r="V341" s="69">
        <f t="shared" si="122"/>
        <v>0</v>
      </c>
      <c r="W341" s="349"/>
      <c r="X341" s="351">
        <f t="shared" si="123"/>
        <v>0</v>
      </c>
      <c r="Y341" s="336"/>
      <c r="Z341" s="210">
        <f>INDEX(MasterOutputs!$I$3:$I$63,MATCH('5 - Project Outputs'!C341,MasterOutputs!$B$3:$B$63,0))</f>
        <v>0</v>
      </c>
    </row>
    <row r="342" spans="3:26" outlineLevel="1">
      <c r="C342" s="67" t="s">
        <v>90</v>
      </c>
      <c r="D342" s="418" t="str">
        <f>INDEX(MasterOutputs!$C$3:$C$63,MATCH(C342,MasterOutputs!$B$3:$B$63,0))</f>
        <v>N/A</v>
      </c>
      <c r="E342" s="283"/>
      <c r="F342" s="283"/>
      <c r="G342" s="69">
        <f t="shared" si="117"/>
        <v>0</v>
      </c>
      <c r="H342" s="283"/>
      <c r="I342" s="283"/>
      <c r="J342" s="69">
        <f t="shared" si="118"/>
        <v>0</v>
      </c>
      <c r="K342" s="283"/>
      <c r="L342" s="283"/>
      <c r="M342" s="69">
        <f t="shared" si="119"/>
        <v>0</v>
      </c>
      <c r="N342" s="283"/>
      <c r="O342" s="283"/>
      <c r="P342" s="69">
        <f t="shared" si="120"/>
        <v>0</v>
      </c>
      <c r="Q342" s="283"/>
      <c r="R342" s="283"/>
      <c r="S342" s="69">
        <f t="shared" si="121"/>
        <v>0</v>
      </c>
      <c r="T342" s="283"/>
      <c r="U342" s="283"/>
      <c r="V342" s="69">
        <f t="shared" si="122"/>
        <v>0</v>
      </c>
      <c r="W342" s="349"/>
      <c r="X342" s="351">
        <f t="shared" si="123"/>
        <v>0</v>
      </c>
      <c r="Y342" s="336"/>
      <c r="Z342" s="210">
        <f>INDEX(MasterOutputs!$I$3:$I$63,MATCH('5 - Project Outputs'!C342,MasterOutputs!$B$3:$B$63,0))</f>
        <v>0</v>
      </c>
    </row>
    <row r="343" spans="3:26" outlineLevel="1">
      <c r="C343" s="67" t="s">
        <v>90</v>
      </c>
      <c r="D343" s="418" t="str">
        <f>INDEX(MasterOutputs!$C$3:$C$63,MATCH(C343,MasterOutputs!$B$3:$B$63,0))</f>
        <v>N/A</v>
      </c>
      <c r="E343" s="283"/>
      <c r="F343" s="283"/>
      <c r="G343" s="69">
        <f t="shared" si="117"/>
        <v>0</v>
      </c>
      <c r="H343" s="283"/>
      <c r="I343" s="283"/>
      <c r="J343" s="69">
        <f t="shared" si="118"/>
        <v>0</v>
      </c>
      <c r="K343" s="283"/>
      <c r="L343" s="283"/>
      <c r="M343" s="69">
        <f t="shared" si="119"/>
        <v>0</v>
      </c>
      <c r="N343" s="283"/>
      <c r="O343" s="283"/>
      <c r="P343" s="69">
        <f t="shared" si="120"/>
        <v>0</v>
      </c>
      <c r="Q343" s="283"/>
      <c r="R343" s="283"/>
      <c r="S343" s="69">
        <f t="shared" si="121"/>
        <v>0</v>
      </c>
      <c r="T343" s="283"/>
      <c r="U343" s="283"/>
      <c r="V343" s="69">
        <f t="shared" si="122"/>
        <v>0</v>
      </c>
      <c r="W343" s="349"/>
      <c r="X343" s="351">
        <f t="shared" si="123"/>
        <v>0</v>
      </c>
      <c r="Y343" s="336"/>
      <c r="Z343" s="210">
        <f>INDEX(MasterOutputs!$I$3:$I$63,MATCH('5 - Project Outputs'!C343,MasterOutputs!$B$3:$B$63,0))</f>
        <v>0</v>
      </c>
    </row>
    <row r="344" spans="3:26" outlineLevel="1">
      <c r="C344" s="67" t="s">
        <v>90</v>
      </c>
      <c r="D344" s="418" t="str">
        <f>INDEX(MasterOutputs!$C$3:$C$63,MATCH(C344,MasterOutputs!$B$3:$B$63,0))</f>
        <v>N/A</v>
      </c>
      <c r="E344" s="283"/>
      <c r="F344" s="283"/>
      <c r="G344" s="69">
        <f t="shared" si="117"/>
        <v>0</v>
      </c>
      <c r="H344" s="283"/>
      <c r="I344" s="283"/>
      <c r="J344" s="69">
        <f t="shared" si="118"/>
        <v>0</v>
      </c>
      <c r="K344" s="283"/>
      <c r="L344" s="283"/>
      <c r="M344" s="69">
        <f t="shared" si="119"/>
        <v>0</v>
      </c>
      <c r="N344" s="283"/>
      <c r="O344" s="283"/>
      <c r="P344" s="69">
        <f t="shared" si="120"/>
        <v>0</v>
      </c>
      <c r="Q344" s="283"/>
      <c r="R344" s="283"/>
      <c r="S344" s="69">
        <f t="shared" si="121"/>
        <v>0</v>
      </c>
      <c r="T344" s="283"/>
      <c r="U344" s="283"/>
      <c r="V344" s="69">
        <f t="shared" si="122"/>
        <v>0</v>
      </c>
      <c r="W344" s="349"/>
      <c r="X344" s="351">
        <f t="shared" si="123"/>
        <v>0</v>
      </c>
      <c r="Y344" s="336"/>
      <c r="Z344" s="210">
        <f>INDEX(MasterOutputs!$I$3:$I$63,MATCH('5 - Project Outputs'!C344,MasterOutputs!$B$3:$B$63,0))</f>
        <v>0</v>
      </c>
    </row>
    <row r="345" spans="3:26" outlineLevel="1">
      <c r="C345" s="67" t="s">
        <v>90</v>
      </c>
      <c r="D345" s="418" t="str">
        <f>INDEX(MasterOutputs!$C$3:$C$63,MATCH(C345,MasterOutputs!$B$3:$B$63,0))</f>
        <v>N/A</v>
      </c>
      <c r="E345" s="283"/>
      <c r="F345" s="283"/>
      <c r="G345" s="69">
        <f t="shared" si="117"/>
        <v>0</v>
      </c>
      <c r="H345" s="283"/>
      <c r="I345" s="283"/>
      <c r="J345" s="69">
        <f t="shared" si="118"/>
        <v>0</v>
      </c>
      <c r="K345" s="283"/>
      <c r="L345" s="283"/>
      <c r="M345" s="69">
        <f t="shared" si="119"/>
        <v>0</v>
      </c>
      <c r="N345" s="283"/>
      <c r="O345" s="283"/>
      <c r="P345" s="69">
        <f t="shared" si="120"/>
        <v>0</v>
      </c>
      <c r="Q345" s="283"/>
      <c r="R345" s="283"/>
      <c r="S345" s="69">
        <f t="shared" si="121"/>
        <v>0</v>
      </c>
      <c r="T345" s="283"/>
      <c r="U345" s="283"/>
      <c r="V345" s="69">
        <f t="shared" si="122"/>
        <v>0</v>
      </c>
      <c r="W345" s="349"/>
      <c r="X345" s="351">
        <f t="shared" si="123"/>
        <v>0</v>
      </c>
      <c r="Y345" s="336"/>
      <c r="Z345" s="210">
        <f>INDEX(MasterOutputs!$I$3:$I$63,MATCH('5 - Project Outputs'!C345,MasterOutputs!$B$3:$B$63,0))</f>
        <v>0</v>
      </c>
    </row>
    <row r="346" spans="3:26" ht="15.6" customHeight="1" outlineLevel="1" thickBot="1">
      <c r="C346" s="112" t="s">
        <v>90</v>
      </c>
      <c r="D346" s="419" t="str">
        <f>INDEX(MasterOutputs!$C$3:$C$63,MATCH(C346,MasterOutputs!$B$3:$B$63,0))</f>
        <v>N/A</v>
      </c>
      <c r="E346" s="366"/>
      <c r="F346" s="366"/>
      <c r="G346" s="147">
        <f t="shared" si="117"/>
        <v>0</v>
      </c>
      <c r="H346" s="366"/>
      <c r="I346" s="366"/>
      <c r="J346" s="147">
        <f t="shared" si="118"/>
        <v>0</v>
      </c>
      <c r="K346" s="366"/>
      <c r="L346" s="366"/>
      <c r="M346" s="147">
        <f t="shared" si="119"/>
        <v>0</v>
      </c>
      <c r="N346" s="366"/>
      <c r="O346" s="366"/>
      <c r="P346" s="147">
        <f t="shared" si="120"/>
        <v>0</v>
      </c>
      <c r="Q346" s="366"/>
      <c r="R346" s="366"/>
      <c r="S346" s="147">
        <f t="shared" si="121"/>
        <v>0</v>
      </c>
      <c r="T346" s="366"/>
      <c r="U346" s="366"/>
      <c r="V346" s="147">
        <f t="shared" si="122"/>
        <v>0</v>
      </c>
      <c r="W346" s="367"/>
      <c r="X346" s="368">
        <f t="shared" si="123"/>
        <v>0</v>
      </c>
      <c r="Y346" s="369"/>
      <c r="Z346" s="210">
        <f>INDEX(MasterOutputs!$I$3:$I$63,MATCH('5 - Project Outputs'!C346,MasterOutputs!$B$3:$B$63,0))</f>
        <v>0</v>
      </c>
    </row>
    <row r="347" spans="3:26" ht="16.5" customHeight="1" outlineLevel="1" thickBot="1">
      <c r="C347" s="495" t="s">
        <v>311</v>
      </c>
      <c r="D347" s="496"/>
      <c r="E347" s="496"/>
      <c r="F347" s="496"/>
      <c r="G347" s="496"/>
      <c r="H347" s="496"/>
      <c r="I347" s="496"/>
      <c r="J347" s="496"/>
      <c r="K347" s="496"/>
      <c r="L347" s="496"/>
      <c r="M347" s="496"/>
      <c r="N347" s="496"/>
      <c r="O347" s="496"/>
      <c r="P347" s="496"/>
      <c r="Q347" s="496"/>
      <c r="R347" s="496"/>
      <c r="S347" s="496"/>
      <c r="T347" s="496"/>
      <c r="U347" s="496"/>
      <c r="V347" s="496"/>
      <c r="W347" s="496"/>
      <c r="X347" s="496"/>
      <c r="Y347" s="497"/>
    </row>
    <row r="348" spans="3:26" outlineLevel="1">
      <c r="C348" s="370"/>
      <c r="D348" s="363"/>
      <c r="E348" s="364"/>
      <c r="F348" s="364"/>
      <c r="G348" s="358">
        <f t="shared" ref="G348:G353" si="124">SUM(E348:F348)</f>
        <v>0</v>
      </c>
      <c r="H348" s="364"/>
      <c r="I348" s="364"/>
      <c r="J348" s="358">
        <f t="shared" ref="J348:J353" si="125">SUM(H348:I348)</f>
        <v>0</v>
      </c>
      <c r="K348" s="364"/>
      <c r="L348" s="364"/>
      <c r="M348" s="358">
        <f t="shared" ref="M348:M353" si="126">SUM(K348:L348)</f>
        <v>0</v>
      </c>
      <c r="N348" s="364"/>
      <c r="O348" s="364"/>
      <c r="P348" s="358">
        <f t="shared" ref="P348:P353" si="127">SUM(N348:O348)</f>
        <v>0</v>
      </c>
      <c r="Q348" s="364"/>
      <c r="R348" s="364"/>
      <c r="S348" s="358">
        <f t="shared" ref="S348:S353" si="128">SUM(Q348:R348)</f>
        <v>0</v>
      </c>
      <c r="T348" s="364"/>
      <c r="U348" s="364"/>
      <c r="V348" s="358">
        <f t="shared" ref="V348:V353" si="129">SUM(T348:U348)</f>
        <v>0</v>
      </c>
      <c r="W348" s="365"/>
      <c r="X348" s="352">
        <f>SUM(P348+S348+M348+J348+G348+V348+W348)</f>
        <v>0</v>
      </c>
      <c r="Y348" s="359" t="s">
        <v>302</v>
      </c>
    </row>
    <row r="349" spans="3:26" outlineLevel="1">
      <c r="C349" s="73"/>
      <c r="D349" s="287"/>
      <c r="E349" s="283"/>
      <c r="F349" s="283"/>
      <c r="G349" s="69">
        <f t="shared" si="124"/>
        <v>0</v>
      </c>
      <c r="H349" s="283"/>
      <c r="I349" s="283"/>
      <c r="J349" s="69">
        <f t="shared" si="125"/>
        <v>0</v>
      </c>
      <c r="K349" s="283"/>
      <c r="L349" s="283"/>
      <c r="M349" s="69">
        <f t="shared" si="126"/>
        <v>0</v>
      </c>
      <c r="N349" s="283"/>
      <c r="O349" s="283"/>
      <c r="P349" s="69">
        <f t="shared" si="127"/>
        <v>0</v>
      </c>
      <c r="Q349" s="283"/>
      <c r="R349" s="283"/>
      <c r="S349" s="69">
        <f t="shared" si="128"/>
        <v>0</v>
      </c>
      <c r="T349" s="283"/>
      <c r="U349" s="283"/>
      <c r="V349" s="69">
        <f t="shared" si="129"/>
        <v>0</v>
      </c>
      <c r="W349" s="349"/>
      <c r="X349" s="351">
        <f>SUM(P349+S349+M349+J349+G349+V349+W349)</f>
        <v>0</v>
      </c>
      <c r="Y349" s="354" t="s">
        <v>302</v>
      </c>
    </row>
    <row r="350" spans="3:26" outlineLevel="1">
      <c r="C350" s="73"/>
      <c r="D350" s="287"/>
      <c r="E350" s="283"/>
      <c r="F350" s="283"/>
      <c r="G350" s="69">
        <f t="shared" si="124"/>
        <v>0</v>
      </c>
      <c r="H350" s="283"/>
      <c r="I350" s="283"/>
      <c r="J350" s="69">
        <f t="shared" si="125"/>
        <v>0</v>
      </c>
      <c r="K350" s="283"/>
      <c r="L350" s="283"/>
      <c r="M350" s="69">
        <f t="shared" si="126"/>
        <v>0</v>
      </c>
      <c r="N350" s="283"/>
      <c r="O350" s="283"/>
      <c r="P350" s="69">
        <f t="shared" si="127"/>
        <v>0</v>
      </c>
      <c r="Q350" s="283"/>
      <c r="R350" s="283"/>
      <c r="S350" s="69">
        <f t="shared" si="128"/>
        <v>0</v>
      </c>
      <c r="T350" s="283"/>
      <c r="U350" s="283"/>
      <c r="V350" s="69">
        <f t="shared" si="129"/>
        <v>0</v>
      </c>
      <c r="W350" s="349"/>
      <c r="X350" s="351">
        <f t="shared" ref="X350:X357" si="130">SUM(P350+S350+M350+J350+G350+V350+W350)</f>
        <v>0</v>
      </c>
      <c r="Y350" s="354" t="s">
        <v>302</v>
      </c>
    </row>
    <row r="351" spans="3:26" outlineLevel="1">
      <c r="C351" s="73"/>
      <c r="D351" s="287"/>
      <c r="E351" s="283"/>
      <c r="F351" s="283"/>
      <c r="G351" s="69">
        <f t="shared" si="124"/>
        <v>0</v>
      </c>
      <c r="H351" s="283"/>
      <c r="I351" s="283"/>
      <c r="J351" s="69">
        <f t="shared" si="125"/>
        <v>0</v>
      </c>
      <c r="K351" s="283"/>
      <c r="L351" s="283"/>
      <c r="M351" s="69">
        <f t="shared" si="126"/>
        <v>0</v>
      </c>
      <c r="N351" s="283"/>
      <c r="O351" s="283"/>
      <c r="P351" s="69">
        <f t="shared" si="127"/>
        <v>0</v>
      </c>
      <c r="Q351" s="283"/>
      <c r="R351" s="283"/>
      <c r="S351" s="69">
        <f t="shared" si="128"/>
        <v>0</v>
      </c>
      <c r="T351" s="283"/>
      <c r="U351" s="283"/>
      <c r="V351" s="69">
        <f t="shared" si="129"/>
        <v>0</v>
      </c>
      <c r="W351" s="349"/>
      <c r="X351" s="351">
        <f t="shared" si="130"/>
        <v>0</v>
      </c>
      <c r="Y351" s="354" t="s">
        <v>302</v>
      </c>
    </row>
    <row r="352" spans="3:26" outlineLevel="1">
      <c r="C352" s="73"/>
      <c r="D352" s="287"/>
      <c r="E352" s="283"/>
      <c r="F352" s="283"/>
      <c r="G352" s="69">
        <f t="shared" si="124"/>
        <v>0</v>
      </c>
      <c r="H352" s="283"/>
      <c r="I352" s="283"/>
      <c r="J352" s="69">
        <f t="shared" si="125"/>
        <v>0</v>
      </c>
      <c r="K352" s="283"/>
      <c r="L352" s="283"/>
      <c r="M352" s="69">
        <f t="shared" si="126"/>
        <v>0</v>
      </c>
      <c r="N352" s="283"/>
      <c r="O352" s="283"/>
      <c r="P352" s="69">
        <f t="shared" si="127"/>
        <v>0</v>
      </c>
      <c r="Q352" s="283"/>
      <c r="R352" s="283"/>
      <c r="S352" s="69">
        <f t="shared" si="128"/>
        <v>0</v>
      </c>
      <c r="T352" s="283"/>
      <c r="U352" s="283"/>
      <c r="V352" s="69">
        <f t="shared" si="129"/>
        <v>0</v>
      </c>
      <c r="W352" s="349"/>
      <c r="X352" s="351">
        <f t="shared" si="130"/>
        <v>0</v>
      </c>
      <c r="Y352" s="354" t="s">
        <v>302</v>
      </c>
    </row>
    <row r="353" spans="1:25" outlineLevel="1">
      <c r="C353" s="73"/>
      <c r="D353" s="287"/>
      <c r="E353" s="283"/>
      <c r="F353" s="283"/>
      <c r="G353" s="69">
        <f t="shared" si="124"/>
        <v>0</v>
      </c>
      <c r="H353" s="283"/>
      <c r="I353" s="283"/>
      <c r="J353" s="69">
        <f t="shared" si="125"/>
        <v>0</v>
      </c>
      <c r="K353" s="283"/>
      <c r="L353" s="283"/>
      <c r="M353" s="69">
        <f t="shared" si="126"/>
        <v>0</v>
      </c>
      <c r="N353" s="283"/>
      <c r="O353" s="283"/>
      <c r="P353" s="69">
        <f t="shared" si="127"/>
        <v>0</v>
      </c>
      <c r="Q353" s="283"/>
      <c r="R353" s="283"/>
      <c r="S353" s="69">
        <f t="shared" si="128"/>
        <v>0</v>
      </c>
      <c r="T353" s="283"/>
      <c r="U353" s="283"/>
      <c r="V353" s="69">
        <f t="shared" si="129"/>
        <v>0</v>
      </c>
      <c r="W353" s="349"/>
      <c r="X353" s="351">
        <f t="shared" si="130"/>
        <v>0</v>
      </c>
      <c r="Y353" s="354" t="s">
        <v>302</v>
      </c>
    </row>
    <row r="354" spans="1:25" outlineLevel="1">
      <c r="C354" s="73"/>
      <c r="D354" s="287"/>
      <c r="E354" s="283"/>
      <c r="F354" s="283"/>
      <c r="G354" s="69">
        <f>SUM(E354:F354)</f>
        <v>0</v>
      </c>
      <c r="H354" s="283"/>
      <c r="I354" s="283"/>
      <c r="J354" s="69">
        <f>SUM(H354:I354)</f>
        <v>0</v>
      </c>
      <c r="K354" s="283"/>
      <c r="L354" s="283"/>
      <c r="M354" s="69">
        <f>SUM(K354:L354)</f>
        <v>0</v>
      </c>
      <c r="N354" s="283"/>
      <c r="O354" s="283"/>
      <c r="P354" s="69">
        <f>SUM(N354:O354)</f>
        <v>0</v>
      </c>
      <c r="Q354" s="283"/>
      <c r="R354" s="283"/>
      <c r="S354" s="69">
        <f>SUM(Q354:R354)</f>
        <v>0</v>
      </c>
      <c r="T354" s="283"/>
      <c r="U354" s="283"/>
      <c r="V354" s="69">
        <f>SUM(T354:U354)</f>
        <v>0</v>
      </c>
      <c r="W354" s="349"/>
      <c r="X354" s="351">
        <f t="shared" si="130"/>
        <v>0</v>
      </c>
      <c r="Y354" s="354" t="s">
        <v>302</v>
      </c>
    </row>
    <row r="355" spans="1:25" outlineLevel="1">
      <c r="C355" s="73"/>
      <c r="D355" s="287"/>
      <c r="E355" s="283"/>
      <c r="F355" s="283"/>
      <c r="G355" s="69">
        <f>SUM(E355:F355)</f>
        <v>0</v>
      </c>
      <c r="H355" s="283"/>
      <c r="I355" s="283"/>
      <c r="J355" s="69">
        <f>SUM(H355:I355)</f>
        <v>0</v>
      </c>
      <c r="K355" s="283"/>
      <c r="L355" s="283"/>
      <c r="M355" s="69">
        <f>SUM(K355:L355)</f>
        <v>0</v>
      </c>
      <c r="N355" s="283"/>
      <c r="O355" s="283"/>
      <c r="P355" s="69">
        <f>SUM(N355:O355)</f>
        <v>0</v>
      </c>
      <c r="Q355" s="283"/>
      <c r="R355" s="283"/>
      <c r="S355" s="69">
        <f>SUM(Q355:R355)</f>
        <v>0</v>
      </c>
      <c r="T355" s="283"/>
      <c r="U355" s="283"/>
      <c r="V355" s="69">
        <f>SUM(T355:U355)</f>
        <v>0</v>
      </c>
      <c r="W355" s="349"/>
      <c r="X355" s="351">
        <f t="shared" si="130"/>
        <v>0</v>
      </c>
      <c r="Y355" s="354" t="s">
        <v>302</v>
      </c>
    </row>
    <row r="356" spans="1:25" outlineLevel="1">
      <c r="C356" s="73"/>
      <c r="D356" s="287"/>
      <c r="E356" s="283"/>
      <c r="F356" s="283"/>
      <c r="G356" s="69">
        <f>SUM(E356:F356)</f>
        <v>0</v>
      </c>
      <c r="H356" s="283"/>
      <c r="I356" s="283"/>
      <c r="J356" s="69">
        <f>SUM(H356:I356)</f>
        <v>0</v>
      </c>
      <c r="K356" s="283"/>
      <c r="L356" s="283"/>
      <c r="M356" s="69">
        <f>SUM(K356:L356)</f>
        <v>0</v>
      </c>
      <c r="N356" s="283"/>
      <c r="O356" s="283"/>
      <c r="P356" s="69">
        <f>SUM(N356:O356)</f>
        <v>0</v>
      </c>
      <c r="Q356" s="283"/>
      <c r="R356" s="283"/>
      <c r="S356" s="69">
        <f>SUM(Q356:R356)</f>
        <v>0</v>
      </c>
      <c r="T356" s="283"/>
      <c r="U356" s="283"/>
      <c r="V356" s="69">
        <f>SUM(T356:U356)</f>
        <v>0</v>
      </c>
      <c r="W356" s="349"/>
      <c r="X356" s="351">
        <f t="shared" si="130"/>
        <v>0</v>
      </c>
      <c r="Y356" s="354" t="s">
        <v>302</v>
      </c>
    </row>
    <row r="357" spans="1:25" ht="15.75" outlineLevel="1" thickBot="1">
      <c r="C357" s="74"/>
      <c r="D357" s="288"/>
      <c r="E357" s="284"/>
      <c r="F357" s="284"/>
      <c r="G357" s="71">
        <f>SUM(E357:F357)</f>
        <v>0</v>
      </c>
      <c r="H357" s="284"/>
      <c r="I357" s="284"/>
      <c r="J357" s="71">
        <f>SUM(H357:I357)</f>
        <v>0</v>
      </c>
      <c r="K357" s="284"/>
      <c r="L357" s="284"/>
      <c r="M357" s="71">
        <f>SUM(K357:L357)</f>
        <v>0</v>
      </c>
      <c r="N357" s="284"/>
      <c r="O357" s="284"/>
      <c r="P357" s="71">
        <f>SUM(N357:O357)</f>
        <v>0</v>
      </c>
      <c r="Q357" s="284"/>
      <c r="R357" s="284"/>
      <c r="S357" s="71">
        <f>SUM(Q357:R357)</f>
        <v>0</v>
      </c>
      <c r="T357" s="284"/>
      <c r="U357" s="284"/>
      <c r="V357" s="71">
        <f>SUM(T357:U357)</f>
        <v>0</v>
      </c>
      <c r="W357" s="350"/>
      <c r="X357" s="353">
        <f t="shared" si="130"/>
        <v>0</v>
      </c>
      <c r="Y357" s="355" t="s">
        <v>302</v>
      </c>
    </row>
    <row r="358" spans="1:25" ht="15.75" thickBot="1">
      <c r="C358" s="286"/>
      <c r="D358" s="285"/>
      <c r="E358" s="3"/>
      <c r="F358" s="3"/>
      <c r="G358" s="3"/>
      <c r="H358" s="3"/>
      <c r="I358" s="3"/>
      <c r="J358" s="3"/>
      <c r="K358" s="3"/>
      <c r="L358" s="3"/>
      <c r="M358" s="3"/>
      <c r="N358" s="3"/>
      <c r="O358" s="3"/>
      <c r="P358" s="3"/>
      <c r="Q358" s="3"/>
      <c r="R358" s="3"/>
      <c r="S358" s="3"/>
      <c r="T358" s="3"/>
      <c r="U358" s="3"/>
      <c r="V358" s="3"/>
      <c r="W358" s="3"/>
      <c r="X358" s="3"/>
    </row>
    <row r="359" spans="1:25" ht="102.75" thickBot="1">
      <c r="A359" s="590" t="s">
        <v>260</v>
      </c>
      <c r="B359" s="60"/>
      <c r="C359" s="839" t="str">
        <f>IF(OR('2 - Project Admin'!E36="", '2 - Project Admin'!E36="n/a"),"Project 10: Not Applicable", CONCATENATE("Project 10: ", '2 - Project Admin'!E36))</f>
        <v>Project 10: Not Applicable</v>
      </c>
      <c r="D359" s="840"/>
      <c r="E359" s="840"/>
      <c r="F359" s="840"/>
      <c r="G359" s="840"/>
      <c r="H359" s="840"/>
      <c r="I359" s="840"/>
      <c r="J359" s="840"/>
      <c r="K359" s="840"/>
      <c r="L359" s="840"/>
      <c r="M359" s="840"/>
      <c r="N359" s="840"/>
      <c r="O359" s="840"/>
      <c r="P359" s="840"/>
      <c r="Q359" s="840"/>
      <c r="R359" s="840"/>
      <c r="S359" s="840"/>
      <c r="T359" s="840"/>
      <c r="U359" s="840"/>
      <c r="V359" s="840"/>
      <c r="W359" s="840"/>
      <c r="X359" s="840"/>
      <c r="Y359" s="841"/>
    </row>
    <row r="360" spans="1:25" ht="15.75" thickBot="1">
      <c r="C360" s="148"/>
      <c r="D360" s="149"/>
      <c r="E360" s="150"/>
      <c r="F360" s="150"/>
      <c r="G360" s="150"/>
      <c r="H360" s="150"/>
      <c r="I360" s="150"/>
      <c r="J360" s="150"/>
      <c r="K360" s="150"/>
    </row>
    <row r="361" spans="1:25" ht="15.75" customHeight="1" outlineLevel="1">
      <c r="C361" s="806" t="s">
        <v>289</v>
      </c>
      <c r="D361" s="806" t="s">
        <v>290</v>
      </c>
      <c r="E361" s="809" t="s">
        <v>291</v>
      </c>
      <c r="F361" s="810"/>
      <c r="G361" s="811"/>
      <c r="H361" s="809" t="s">
        <v>292</v>
      </c>
      <c r="I361" s="810"/>
      <c r="J361" s="811"/>
      <c r="K361" s="809" t="s">
        <v>293</v>
      </c>
      <c r="L361" s="810"/>
      <c r="M361" s="811"/>
      <c r="N361" s="809" t="s">
        <v>294</v>
      </c>
      <c r="O361" s="810"/>
      <c r="P361" s="811"/>
      <c r="Q361" s="809" t="s">
        <v>295</v>
      </c>
      <c r="R361" s="810"/>
      <c r="S361" s="811"/>
      <c r="T361" s="809" t="s">
        <v>296</v>
      </c>
      <c r="U361" s="810"/>
      <c r="V361" s="811"/>
      <c r="W361" s="665" t="s">
        <v>297</v>
      </c>
      <c r="X361" s="820" t="s">
        <v>236</v>
      </c>
      <c r="Y361" s="815" t="s">
        <v>298</v>
      </c>
    </row>
    <row r="362" spans="1:25" ht="15.75" customHeight="1" outlineLevel="1" thickBot="1">
      <c r="C362" s="807"/>
      <c r="D362" s="807"/>
      <c r="E362" s="812"/>
      <c r="F362" s="813"/>
      <c r="G362" s="814"/>
      <c r="H362" s="812"/>
      <c r="I362" s="813"/>
      <c r="J362" s="814"/>
      <c r="K362" s="812"/>
      <c r="L362" s="813"/>
      <c r="M362" s="814"/>
      <c r="N362" s="812"/>
      <c r="O362" s="813"/>
      <c r="P362" s="814"/>
      <c r="Q362" s="812"/>
      <c r="R362" s="813"/>
      <c r="S362" s="814"/>
      <c r="T362" s="812"/>
      <c r="U362" s="813"/>
      <c r="V362" s="814"/>
      <c r="W362" s="666"/>
      <c r="X362" s="821"/>
      <c r="Y362" s="816"/>
    </row>
    <row r="363" spans="1:25" ht="15" customHeight="1" outlineLevel="1" thickBot="1">
      <c r="C363" s="807"/>
      <c r="D363" s="807"/>
      <c r="E363" s="588" t="s">
        <v>237</v>
      </c>
      <c r="F363" s="205" t="s">
        <v>238</v>
      </c>
      <c r="G363" s="665" t="s">
        <v>281</v>
      </c>
      <c r="H363" s="588" t="s">
        <v>237</v>
      </c>
      <c r="I363" s="205" t="s">
        <v>238</v>
      </c>
      <c r="J363" s="665" t="s">
        <v>281</v>
      </c>
      <c r="K363" s="588" t="s">
        <v>237</v>
      </c>
      <c r="L363" s="205" t="s">
        <v>238</v>
      </c>
      <c r="M363" s="665" t="s">
        <v>281</v>
      </c>
      <c r="N363" s="588" t="s">
        <v>237</v>
      </c>
      <c r="O363" s="205" t="s">
        <v>238</v>
      </c>
      <c r="P363" s="818" t="s">
        <v>281</v>
      </c>
      <c r="Q363" s="588" t="s">
        <v>237</v>
      </c>
      <c r="R363" s="205" t="s">
        <v>238</v>
      </c>
      <c r="S363" s="818" t="s">
        <v>281</v>
      </c>
      <c r="T363" s="588" t="s">
        <v>237</v>
      </c>
      <c r="U363" s="205" t="s">
        <v>238</v>
      </c>
      <c r="V363" s="818" t="s">
        <v>281</v>
      </c>
      <c r="W363" s="818" t="s">
        <v>281</v>
      </c>
      <c r="X363" s="821"/>
      <c r="Y363" s="816"/>
    </row>
    <row r="364" spans="1:25" ht="15" customHeight="1" outlineLevel="1" thickBot="1">
      <c r="C364" s="808"/>
      <c r="D364" s="807"/>
      <c r="E364" s="206" t="s">
        <v>240</v>
      </c>
      <c r="F364" s="206" t="s">
        <v>240</v>
      </c>
      <c r="G364" s="704"/>
      <c r="H364" s="206" t="s">
        <v>240</v>
      </c>
      <c r="I364" s="216" t="str">
        <f>IF(INDEX('Reference Data'!$G$5:$G$18,MATCH('Reference Data'!$C$4,'Reference Data'!$F$5:$F$21,0),1)&gt;=I$18,"Actual","Forecast")</f>
        <v>Actual</v>
      </c>
      <c r="J364" s="704"/>
      <c r="K364" s="216" t="str">
        <f>IF(INDEX('Reference Data'!$G$5:$G$18,MATCH('Reference Data'!$C$4,'Reference Data'!$F$5:$F$21,0),1)&gt;=K$18,"Actual","Forecast")</f>
        <v>Actual</v>
      </c>
      <c r="L364" s="216" t="str">
        <f>IF(INDEX('Reference Data'!$G$5:$G$18,MATCH('Reference Data'!$C$4,'Reference Data'!$F$5:$F$21,0),1)&gt;=L$18,"Actual","Forecast")</f>
        <v>Actual</v>
      </c>
      <c r="M364" s="704"/>
      <c r="N364" s="216" t="str">
        <f>IF(INDEX('Reference Data'!$G$5:$G$18,MATCH('Reference Data'!$C$4,'Reference Data'!$F$5:$F$21,0),1)&gt;=N$18,"Actual","Forecast")</f>
        <v>Actual</v>
      </c>
      <c r="O364" s="216" t="str">
        <f>IF(INDEX('Reference Data'!$G$5:$G$18,MATCH('Reference Data'!$C$4,'Reference Data'!$F$5:$F$21,0),1)&gt;=O$18,"Actual","Forecast")</f>
        <v>Actual</v>
      </c>
      <c r="P364" s="819"/>
      <c r="Q364" s="216" t="str">
        <f>IF(INDEX('Reference Data'!$G$5:$G$18,MATCH('Reference Data'!$C$4,'Reference Data'!$F$5:$F$21,0),1)&gt;=Q$18,"Actual","Forecast")</f>
        <v>Actual</v>
      </c>
      <c r="R364" s="216" t="str">
        <f>IF(INDEX('Reference Data'!$G$5:$G$18,MATCH('Reference Data'!$C$4,'Reference Data'!$F$5:$F$21,0),1)&gt;=R$18,"Actual","Forecast")</f>
        <v>Forecast</v>
      </c>
      <c r="S364" s="819"/>
      <c r="T364" s="216" t="str">
        <f>IF(INDEX('Reference Data'!$G$5:$G$18,MATCH('Reference Data'!$C$4,'Reference Data'!$F$5:$F$21,0),1)&gt;=T$18,"Actual","Forecast")</f>
        <v>Forecast</v>
      </c>
      <c r="U364" s="216" t="str">
        <f>IF(INDEX('Reference Data'!$G$5:$G$18,MATCH('Reference Data'!$C$4,'Reference Data'!$F$5:$F$21,0),1)&gt;=U$18,"Actual","Forecast")</f>
        <v>Forecast</v>
      </c>
      <c r="V364" s="819"/>
      <c r="W364" s="819"/>
      <c r="X364" s="821"/>
      <c r="Y364" s="817"/>
    </row>
    <row r="365" spans="1:25" ht="15" customHeight="1" outlineLevel="1" thickBot="1">
      <c r="C365" s="116" t="s">
        <v>299</v>
      </c>
      <c r="D365" s="274"/>
      <c r="E365" s="274"/>
      <c r="F365" s="274"/>
      <c r="G365" s="274"/>
      <c r="H365" s="274"/>
      <c r="I365" s="274"/>
      <c r="J365" s="274"/>
      <c r="K365" s="274"/>
      <c r="L365" s="274"/>
      <c r="M365" s="274"/>
      <c r="N365" s="274"/>
      <c r="O365" s="274"/>
      <c r="P365" s="274"/>
      <c r="Q365" s="274"/>
      <c r="R365" s="274"/>
      <c r="S365" s="274"/>
      <c r="T365" s="274"/>
      <c r="U365" s="274"/>
      <c r="V365" s="274"/>
      <c r="W365" s="274"/>
      <c r="X365" s="274"/>
      <c r="Y365" s="498"/>
    </row>
    <row r="366" spans="1:25" outlineLevel="1">
      <c r="C366" s="155" t="s">
        <v>300</v>
      </c>
      <c r="D366" s="420" t="s">
        <v>301</v>
      </c>
      <c r="E366" s="356"/>
      <c r="F366" s="357"/>
      <c r="G366" s="358">
        <f>SUM(E366:F366)</f>
        <v>0</v>
      </c>
      <c r="H366" s="356"/>
      <c r="I366" s="357"/>
      <c r="J366" s="358">
        <f>SUM(H366:I366)</f>
        <v>0</v>
      </c>
      <c r="K366" s="356"/>
      <c r="L366" s="357"/>
      <c r="M366" s="358">
        <f>SUM(K366:L366)</f>
        <v>0</v>
      </c>
      <c r="N366" s="356"/>
      <c r="O366" s="357"/>
      <c r="P366" s="358">
        <f>SUM(N366:O366)</f>
        <v>0</v>
      </c>
      <c r="Q366" s="356"/>
      <c r="R366" s="357"/>
      <c r="S366" s="358">
        <f>SUM(Q366:R366)</f>
        <v>0</v>
      </c>
      <c r="T366" s="356"/>
      <c r="U366" s="357"/>
      <c r="V366" s="358">
        <f>SUM(T366:U366)</f>
        <v>0</v>
      </c>
      <c r="W366" s="340"/>
      <c r="X366" s="352">
        <f>SUM(P366+S366+M366+J366+G366+V366+W366)</f>
        <v>0</v>
      </c>
      <c r="Y366" s="359" t="s">
        <v>302</v>
      </c>
    </row>
    <row r="367" spans="1:25" ht="28.5" outlineLevel="1">
      <c r="C367" s="155" t="s">
        <v>303</v>
      </c>
      <c r="D367" s="420" t="s">
        <v>304</v>
      </c>
      <c r="E367" s="67"/>
      <c r="F367" s="68"/>
      <c r="G367" s="69">
        <f>SUM(E367:F367)</f>
        <v>0</v>
      </c>
      <c r="H367" s="67"/>
      <c r="I367" s="68"/>
      <c r="J367" s="69">
        <f>SUM(H367:I367)</f>
        <v>0</v>
      </c>
      <c r="K367" s="67"/>
      <c r="L367" s="68"/>
      <c r="M367" s="69">
        <f>SUM(K367:L367)</f>
        <v>0</v>
      </c>
      <c r="N367" s="67"/>
      <c r="O367" s="68"/>
      <c r="P367" s="69">
        <f>SUM(N367:O367)</f>
        <v>0</v>
      </c>
      <c r="Q367" s="67"/>
      <c r="R367" s="68"/>
      <c r="S367" s="69">
        <f>SUM(Q367:R367)</f>
        <v>0</v>
      </c>
      <c r="T367" s="67"/>
      <c r="U367" s="68"/>
      <c r="V367" s="69">
        <f>SUM(T367:U367)</f>
        <v>0</v>
      </c>
      <c r="W367" s="334"/>
      <c r="X367" s="351">
        <f>SUM(P367+S367+M367+J367+G367+V367+W367)</f>
        <v>0</v>
      </c>
      <c r="Y367" s="354" t="s">
        <v>302</v>
      </c>
    </row>
    <row r="368" spans="1:25" ht="29.25" outlineLevel="1" thickBot="1">
      <c r="C368" s="360" t="s">
        <v>305</v>
      </c>
      <c r="D368" s="421" t="s">
        <v>304</v>
      </c>
      <c r="E368" s="112"/>
      <c r="F368" s="113"/>
      <c r="G368" s="147">
        <f>SUM(E368:F368)</f>
        <v>0</v>
      </c>
      <c r="H368" s="112"/>
      <c r="I368" s="113"/>
      <c r="J368" s="147">
        <f>SUM(H368:I368)</f>
        <v>0</v>
      </c>
      <c r="K368" s="112"/>
      <c r="L368" s="113"/>
      <c r="M368" s="147">
        <f>SUM(K368:L368)</f>
        <v>0</v>
      </c>
      <c r="N368" s="112"/>
      <c r="O368" s="113"/>
      <c r="P368" s="147">
        <f>SUM(N368:O368)</f>
        <v>0</v>
      </c>
      <c r="Q368" s="112"/>
      <c r="R368" s="113"/>
      <c r="S368" s="147">
        <f>SUM(Q368:R368)</f>
        <v>0</v>
      </c>
      <c r="T368" s="112"/>
      <c r="U368" s="113"/>
      <c r="V368" s="147">
        <f>SUM(T368:U368)</f>
        <v>0</v>
      </c>
      <c r="W368" s="348"/>
      <c r="X368" s="361">
        <f>SUM(P368+S368+M368+J368+G368+V368+W368)</f>
        <v>0</v>
      </c>
      <c r="Y368" s="362" t="s">
        <v>302</v>
      </c>
    </row>
    <row r="369" spans="3:26" ht="15" customHeight="1" outlineLevel="1" thickBot="1">
      <c r="C369" s="494" t="s">
        <v>306</v>
      </c>
      <c r="D369" s="492"/>
      <c r="E369" s="492"/>
      <c r="F369" s="492"/>
      <c r="G369" s="492"/>
      <c r="H369" s="492"/>
      <c r="I369" s="492"/>
      <c r="J369" s="492"/>
      <c r="K369" s="492"/>
      <c r="L369" s="492"/>
      <c r="M369" s="492"/>
      <c r="N369" s="492"/>
      <c r="O369" s="492"/>
      <c r="P369" s="492"/>
      <c r="Q369" s="492"/>
      <c r="R369" s="492"/>
      <c r="S369" s="492"/>
      <c r="T369" s="492"/>
      <c r="U369" s="492"/>
      <c r="V369" s="492"/>
      <c r="W369" s="492"/>
      <c r="X369" s="492"/>
      <c r="Y369" s="493"/>
    </row>
    <row r="370" spans="3:26" outlineLevel="1">
      <c r="C370" s="356" t="s">
        <v>90</v>
      </c>
      <c r="D370" s="417" t="str">
        <f>INDEX(MasterOutputs!$C$3:$C$63,MATCH(C370,MasterOutputs!$B$3:$B$63,0))</f>
        <v>N/A</v>
      </c>
      <c r="E370" s="364"/>
      <c r="F370" s="364"/>
      <c r="G370" s="358">
        <f>SUM(E370:F370)</f>
        <v>0</v>
      </c>
      <c r="H370" s="364"/>
      <c r="I370" s="364"/>
      <c r="J370" s="358">
        <f>SUM(H370:I370)</f>
        <v>0</v>
      </c>
      <c r="K370" s="364"/>
      <c r="L370" s="364"/>
      <c r="M370" s="358">
        <f>SUM(K370:L370)</f>
        <v>0</v>
      </c>
      <c r="N370" s="364"/>
      <c r="O370" s="364"/>
      <c r="P370" s="358">
        <f>SUM(N370:O370)</f>
        <v>0</v>
      </c>
      <c r="Q370" s="364"/>
      <c r="R370" s="364"/>
      <c r="S370" s="358">
        <f>SUM(Q370:R370)</f>
        <v>0</v>
      </c>
      <c r="T370" s="364"/>
      <c r="U370" s="364"/>
      <c r="V370" s="358">
        <f>SUM(T370:U370)</f>
        <v>0</v>
      </c>
      <c r="W370" s="365"/>
      <c r="X370" s="352">
        <f>SUM(P370+S370+M370+J370+G370+V370+W370)</f>
        <v>0</v>
      </c>
      <c r="Y370" s="341"/>
      <c r="Z370" s="210">
        <f>INDEX(MasterOutputs!$I$3:$I$63,MATCH('5 - Project Outputs'!C370,MasterOutputs!$B$3:$B$63,0))</f>
        <v>0</v>
      </c>
    </row>
    <row r="371" spans="3:26" outlineLevel="1">
      <c r="C371" s="67" t="s">
        <v>90</v>
      </c>
      <c r="D371" s="418" t="str">
        <f>INDEX(MasterOutputs!$C$3:$C$63,MATCH(C371,MasterOutputs!$B$3:$B$63,0))</f>
        <v>N/A</v>
      </c>
      <c r="E371" s="283"/>
      <c r="F371" s="283"/>
      <c r="G371" s="69">
        <f>SUM(E371:F371)</f>
        <v>0</v>
      </c>
      <c r="H371" s="283"/>
      <c r="I371" s="283"/>
      <c r="J371" s="69">
        <f>SUM(H371:I371)</f>
        <v>0</v>
      </c>
      <c r="K371" s="283"/>
      <c r="L371" s="283"/>
      <c r="M371" s="69">
        <f>SUM(K371:L371)</f>
        <v>0</v>
      </c>
      <c r="N371" s="283"/>
      <c r="O371" s="283"/>
      <c r="P371" s="69">
        <f>SUM(N371:O371)</f>
        <v>0</v>
      </c>
      <c r="Q371" s="283"/>
      <c r="R371" s="283"/>
      <c r="S371" s="69">
        <f>SUM(Q371:R371)</f>
        <v>0</v>
      </c>
      <c r="T371" s="283"/>
      <c r="U371" s="283"/>
      <c r="V371" s="69">
        <f>SUM(T371:U371)</f>
        <v>0</v>
      </c>
      <c r="W371" s="349"/>
      <c r="X371" s="351">
        <f>SUM(P371+S371+M371+J371+G371+V371+W371)</f>
        <v>0</v>
      </c>
      <c r="Y371" s="336"/>
      <c r="Z371" s="210">
        <f>INDEX(MasterOutputs!$I$3:$I$63,MATCH('5 - Project Outputs'!C371,MasterOutputs!$B$3:$B$63,0))</f>
        <v>0</v>
      </c>
    </row>
    <row r="372" spans="3:26" outlineLevel="1">
      <c r="C372" s="67" t="s">
        <v>90</v>
      </c>
      <c r="D372" s="418" t="str">
        <f>INDEX(MasterOutputs!$C$3:$C$63,MATCH(C372,MasterOutputs!$B$3:$B$63,0))</f>
        <v>N/A</v>
      </c>
      <c r="E372" s="283"/>
      <c r="F372" s="283"/>
      <c r="G372" s="69">
        <f t="shared" ref="G372:G384" si="131">SUM(E372:F372)</f>
        <v>0</v>
      </c>
      <c r="H372" s="283"/>
      <c r="I372" s="283"/>
      <c r="J372" s="69">
        <f t="shared" ref="J372:J384" si="132">SUM(H372:I372)</f>
        <v>0</v>
      </c>
      <c r="K372" s="283"/>
      <c r="L372" s="283"/>
      <c r="M372" s="69">
        <f t="shared" ref="M372:M384" si="133">SUM(K372:L372)</f>
        <v>0</v>
      </c>
      <c r="N372" s="283"/>
      <c r="O372" s="283"/>
      <c r="P372" s="69">
        <f t="shared" ref="P372:P384" si="134">SUM(N372:O372)</f>
        <v>0</v>
      </c>
      <c r="Q372" s="283"/>
      <c r="R372" s="283"/>
      <c r="S372" s="69">
        <f t="shared" ref="S372:S384" si="135">SUM(Q372:R372)</f>
        <v>0</v>
      </c>
      <c r="T372" s="283"/>
      <c r="U372" s="283"/>
      <c r="V372" s="69">
        <f t="shared" ref="V372:V384" si="136">SUM(T372:U372)</f>
        <v>0</v>
      </c>
      <c r="W372" s="349"/>
      <c r="X372" s="351">
        <f t="shared" ref="X372:X384" si="137">SUM(P372+S372+M372+J372+G372+V372+W372)</f>
        <v>0</v>
      </c>
      <c r="Y372" s="336"/>
      <c r="Z372" s="210">
        <f>INDEX(MasterOutputs!$I$3:$I$63,MATCH('5 - Project Outputs'!C372,MasterOutputs!$B$3:$B$63,0))</f>
        <v>0</v>
      </c>
    </row>
    <row r="373" spans="3:26" outlineLevel="1">
      <c r="C373" s="67" t="s">
        <v>90</v>
      </c>
      <c r="D373" s="418" t="str">
        <f>INDEX(MasterOutputs!$C$3:$C$63,MATCH(C373,MasterOutputs!$B$3:$B$63,0))</f>
        <v>N/A</v>
      </c>
      <c r="E373" s="283"/>
      <c r="F373" s="283"/>
      <c r="G373" s="69">
        <f t="shared" si="131"/>
        <v>0</v>
      </c>
      <c r="H373" s="283"/>
      <c r="I373" s="283"/>
      <c r="J373" s="69">
        <f t="shared" si="132"/>
        <v>0</v>
      </c>
      <c r="K373" s="283"/>
      <c r="L373" s="283"/>
      <c r="M373" s="69">
        <f t="shared" si="133"/>
        <v>0</v>
      </c>
      <c r="N373" s="283"/>
      <c r="O373" s="283"/>
      <c r="P373" s="69">
        <f t="shared" si="134"/>
        <v>0</v>
      </c>
      <c r="Q373" s="283"/>
      <c r="R373" s="283"/>
      <c r="S373" s="69">
        <f t="shared" si="135"/>
        <v>0</v>
      </c>
      <c r="T373" s="283"/>
      <c r="U373" s="283"/>
      <c r="V373" s="69">
        <f t="shared" si="136"/>
        <v>0</v>
      </c>
      <c r="W373" s="349"/>
      <c r="X373" s="351">
        <f t="shared" si="137"/>
        <v>0</v>
      </c>
      <c r="Y373" s="336"/>
      <c r="Z373" s="210">
        <f>INDEX(MasterOutputs!$I$3:$I$63,MATCH('5 - Project Outputs'!C373,MasterOutputs!$B$3:$B$63,0))</f>
        <v>0</v>
      </c>
    </row>
    <row r="374" spans="3:26" outlineLevel="1">
      <c r="C374" s="67" t="s">
        <v>90</v>
      </c>
      <c r="D374" s="418" t="str">
        <f>INDEX(MasterOutputs!$C$3:$C$63,MATCH(C374,MasterOutputs!$B$3:$B$63,0))</f>
        <v>N/A</v>
      </c>
      <c r="E374" s="283"/>
      <c r="F374" s="283"/>
      <c r="G374" s="69">
        <f t="shared" si="131"/>
        <v>0</v>
      </c>
      <c r="H374" s="283"/>
      <c r="I374" s="283"/>
      <c r="J374" s="69">
        <f t="shared" si="132"/>
        <v>0</v>
      </c>
      <c r="K374" s="283"/>
      <c r="L374" s="283"/>
      <c r="M374" s="69">
        <f t="shared" si="133"/>
        <v>0</v>
      </c>
      <c r="N374" s="283"/>
      <c r="O374" s="283"/>
      <c r="P374" s="69">
        <f t="shared" si="134"/>
        <v>0</v>
      </c>
      <c r="Q374" s="283"/>
      <c r="R374" s="283"/>
      <c r="S374" s="69">
        <f t="shared" si="135"/>
        <v>0</v>
      </c>
      <c r="T374" s="283"/>
      <c r="U374" s="283"/>
      <c r="V374" s="69">
        <f t="shared" si="136"/>
        <v>0</v>
      </c>
      <c r="W374" s="349"/>
      <c r="X374" s="351">
        <f t="shared" si="137"/>
        <v>0</v>
      </c>
      <c r="Y374" s="336"/>
      <c r="Z374" s="210">
        <f>INDEX(MasterOutputs!$I$3:$I$63,MATCH('5 - Project Outputs'!C374,MasterOutputs!$B$3:$B$63,0))</f>
        <v>0</v>
      </c>
    </row>
    <row r="375" spans="3:26" outlineLevel="1">
      <c r="C375" s="67" t="s">
        <v>90</v>
      </c>
      <c r="D375" s="418" t="str">
        <f>INDEX(MasterOutputs!$C$3:$C$63,MATCH(C375,MasterOutputs!$B$3:$B$63,0))</f>
        <v>N/A</v>
      </c>
      <c r="E375" s="283"/>
      <c r="F375" s="283"/>
      <c r="G375" s="69">
        <f t="shared" si="131"/>
        <v>0</v>
      </c>
      <c r="H375" s="283"/>
      <c r="I375" s="283"/>
      <c r="J375" s="69">
        <f t="shared" si="132"/>
        <v>0</v>
      </c>
      <c r="K375" s="283"/>
      <c r="L375" s="283"/>
      <c r="M375" s="69">
        <f t="shared" si="133"/>
        <v>0</v>
      </c>
      <c r="N375" s="283"/>
      <c r="O375" s="283"/>
      <c r="P375" s="69">
        <f t="shared" si="134"/>
        <v>0</v>
      </c>
      <c r="Q375" s="283"/>
      <c r="R375" s="283"/>
      <c r="S375" s="69">
        <f t="shared" si="135"/>
        <v>0</v>
      </c>
      <c r="T375" s="283"/>
      <c r="U375" s="283"/>
      <c r="V375" s="69">
        <f t="shared" si="136"/>
        <v>0</v>
      </c>
      <c r="W375" s="349"/>
      <c r="X375" s="351">
        <f t="shared" si="137"/>
        <v>0</v>
      </c>
      <c r="Y375" s="336"/>
      <c r="Z375" s="210">
        <f>INDEX(MasterOutputs!$I$3:$I$63,MATCH('5 - Project Outputs'!C375,MasterOutputs!$B$3:$B$63,0))</f>
        <v>0</v>
      </c>
    </row>
    <row r="376" spans="3:26" outlineLevel="1">
      <c r="C376" s="67" t="s">
        <v>90</v>
      </c>
      <c r="D376" s="418" t="str">
        <f>INDEX(MasterOutputs!$C$3:$C$63,MATCH(C376,MasterOutputs!$B$3:$B$63,0))</f>
        <v>N/A</v>
      </c>
      <c r="E376" s="283"/>
      <c r="F376" s="283"/>
      <c r="G376" s="69">
        <f t="shared" si="131"/>
        <v>0</v>
      </c>
      <c r="H376" s="283"/>
      <c r="I376" s="283"/>
      <c r="J376" s="69">
        <f t="shared" si="132"/>
        <v>0</v>
      </c>
      <c r="K376" s="283"/>
      <c r="L376" s="283"/>
      <c r="M376" s="69">
        <f t="shared" si="133"/>
        <v>0</v>
      </c>
      <c r="N376" s="283"/>
      <c r="O376" s="283"/>
      <c r="P376" s="69">
        <f t="shared" si="134"/>
        <v>0</v>
      </c>
      <c r="Q376" s="283"/>
      <c r="R376" s="283"/>
      <c r="S376" s="69">
        <f t="shared" si="135"/>
        <v>0</v>
      </c>
      <c r="T376" s="283"/>
      <c r="U376" s="283"/>
      <c r="V376" s="69">
        <f t="shared" si="136"/>
        <v>0</v>
      </c>
      <c r="W376" s="349"/>
      <c r="X376" s="351">
        <f t="shared" si="137"/>
        <v>0</v>
      </c>
      <c r="Y376" s="336"/>
      <c r="Z376" s="210">
        <f>INDEX(MasterOutputs!$I$3:$I$63,MATCH('5 - Project Outputs'!C376,MasterOutputs!$B$3:$B$63,0))</f>
        <v>0</v>
      </c>
    </row>
    <row r="377" spans="3:26" outlineLevel="1">
      <c r="C377" s="67" t="s">
        <v>90</v>
      </c>
      <c r="D377" s="418" t="str">
        <f>INDEX(MasterOutputs!$C$3:$C$63,MATCH(C377,MasterOutputs!$B$3:$B$63,0))</f>
        <v>N/A</v>
      </c>
      <c r="E377" s="283"/>
      <c r="F377" s="283"/>
      <c r="G377" s="69">
        <f t="shared" si="131"/>
        <v>0</v>
      </c>
      <c r="H377" s="283"/>
      <c r="I377" s="283"/>
      <c r="J377" s="69">
        <f t="shared" si="132"/>
        <v>0</v>
      </c>
      <c r="K377" s="283"/>
      <c r="L377" s="283"/>
      <c r="M377" s="69">
        <f t="shared" si="133"/>
        <v>0</v>
      </c>
      <c r="N377" s="283"/>
      <c r="O377" s="283"/>
      <c r="P377" s="69">
        <f t="shared" si="134"/>
        <v>0</v>
      </c>
      <c r="Q377" s="283"/>
      <c r="R377" s="283"/>
      <c r="S377" s="69">
        <f t="shared" si="135"/>
        <v>0</v>
      </c>
      <c r="T377" s="283"/>
      <c r="U377" s="283"/>
      <c r="V377" s="69">
        <f t="shared" si="136"/>
        <v>0</v>
      </c>
      <c r="W377" s="349"/>
      <c r="X377" s="351">
        <f t="shared" si="137"/>
        <v>0</v>
      </c>
      <c r="Y377" s="336"/>
      <c r="Z377" s="210">
        <f>INDEX(MasterOutputs!$I$3:$I$63,MATCH('5 - Project Outputs'!C377,MasterOutputs!$B$3:$B$63,0))</f>
        <v>0</v>
      </c>
    </row>
    <row r="378" spans="3:26" outlineLevel="1">
      <c r="C378" s="67" t="s">
        <v>90</v>
      </c>
      <c r="D378" s="418" t="str">
        <f>INDEX(MasterOutputs!$C$3:$C$63,MATCH(C378,MasterOutputs!$B$3:$B$63,0))</f>
        <v>N/A</v>
      </c>
      <c r="E378" s="283"/>
      <c r="F378" s="283"/>
      <c r="G378" s="69">
        <f t="shared" si="131"/>
        <v>0</v>
      </c>
      <c r="H378" s="283"/>
      <c r="I378" s="283"/>
      <c r="J378" s="69">
        <f t="shared" si="132"/>
        <v>0</v>
      </c>
      <c r="K378" s="283"/>
      <c r="L378" s="283"/>
      <c r="M378" s="69">
        <f t="shared" si="133"/>
        <v>0</v>
      </c>
      <c r="N378" s="283"/>
      <c r="O378" s="283"/>
      <c r="P378" s="69">
        <f t="shared" si="134"/>
        <v>0</v>
      </c>
      <c r="Q378" s="283"/>
      <c r="R378" s="283"/>
      <c r="S378" s="69">
        <f t="shared" si="135"/>
        <v>0</v>
      </c>
      <c r="T378" s="283"/>
      <c r="U378" s="283"/>
      <c r="V378" s="69">
        <f t="shared" si="136"/>
        <v>0</v>
      </c>
      <c r="W378" s="349"/>
      <c r="X378" s="351">
        <f t="shared" si="137"/>
        <v>0</v>
      </c>
      <c r="Y378" s="336"/>
      <c r="Z378" s="210">
        <f>INDEX(MasterOutputs!$I$3:$I$63,MATCH('5 - Project Outputs'!C378,MasterOutputs!$B$3:$B$63,0))</f>
        <v>0</v>
      </c>
    </row>
    <row r="379" spans="3:26" outlineLevel="1">
      <c r="C379" s="67" t="s">
        <v>90</v>
      </c>
      <c r="D379" s="418" t="str">
        <f>INDEX(MasterOutputs!$C$3:$C$63,MATCH(C379,MasterOutputs!$B$3:$B$63,0))</f>
        <v>N/A</v>
      </c>
      <c r="E379" s="283"/>
      <c r="F379" s="283"/>
      <c r="G379" s="69">
        <f t="shared" si="131"/>
        <v>0</v>
      </c>
      <c r="H379" s="283"/>
      <c r="I379" s="283"/>
      <c r="J379" s="69">
        <f t="shared" si="132"/>
        <v>0</v>
      </c>
      <c r="K379" s="283"/>
      <c r="L379" s="283"/>
      <c r="M379" s="69">
        <f t="shared" si="133"/>
        <v>0</v>
      </c>
      <c r="N379" s="283"/>
      <c r="O379" s="283"/>
      <c r="P379" s="69">
        <f t="shared" si="134"/>
        <v>0</v>
      </c>
      <c r="Q379" s="283"/>
      <c r="R379" s="283"/>
      <c r="S379" s="69">
        <f t="shared" si="135"/>
        <v>0</v>
      </c>
      <c r="T379" s="283"/>
      <c r="U379" s="283"/>
      <c r="V379" s="69">
        <f t="shared" si="136"/>
        <v>0</v>
      </c>
      <c r="W379" s="349"/>
      <c r="X379" s="351">
        <f t="shared" si="137"/>
        <v>0</v>
      </c>
      <c r="Y379" s="336"/>
      <c r="Z379" s="210">
        <f>INDEX(MasterOutputs!$I$3:$I$63,MATCH('5 - Project Outputs'!C379,MasterOutputs!$B$3:$B$63,0))</f>
        <v>0</v>
      </c>
    </row>
    <row r="380" spans="3:26" outlineLevel="1">
      <c r="C380" s="67" t="s">
        <v>90</v>
      </c>
      <c r="D380" s="418" t="str">
        <f>INDEX(MasterOutputs!$C$3:$C$63,MATCH(C380,MasterOutputs!$B$3:$B$63,0))</f>
        <v>N/A</v>
      </c>
      <c r="E380" s="283"/>
      <c r="F380" s="283"/>
      <c r="G380" s="69">
        <f t="shared" si="131"/>
        <v>0</v>
      </c>
      <c r="H380" s="283"/>
      <c r="I380" s="283"/>
      <c r="J380" s="69">
        <f t="shared" si="132"/>
        <v>0</v>
      </c>
      <c r="K380" s="283"/>
      <c r="L380" s="283"/>
      <c r="M380" s="69">
        <f t="shared" si="133"/>
        <v>0</v>
      </c>
      <c r="N380" s="283"/>
      <c r="O380" s="283"/>
      <c r="P380" s="69">
        <f t="shared" si="134"/>
        <v>0</v>
      </c>
      <c r="Q380" s="283"/>
      <c r="R380" s="283"/>
      <c r="S380" s="69">
        <f t="shared" si="135"/>
        <v>0</v>
      </c>
      <c r="T380" s="283"/>
      <c r="U380" s="283"/>
      <c r="V380" s="69">
        <f t="shared" si="136"/>
        <v>0</v>
      </c>
      <c r="W380" s="349"/>
      <c r="X380" s="351">
        <f t="shared" si="137"/>
        <v>0</v>
      </c>
      <c r="Y380" s="336"/>
      <c r="Z380" s="210">
        <f>INDEX(MasterOutputs!$I$3:$I$63,MATCH('5 - Project Outputs'!C380,MasterOutputs!$B$3:$B$63,0))</f>
        <v>0</v>
      </c>
    </row>
    <row r="381" spans="3:26" outlineLevel="1">
      <c r="C381" s="67" t="s">
        <v>90</v>
      </c>
      <c r="D381" s="418" t="str">
        <f>INDEX(MasterOutputs!$C$3:$C$63,MATCH(C381,MasterOutputs!$B$3:$B$63,0))</f>
        <v>N/A</v>
      </c>
      <c r="E381" s="283"/>
      <c r="F381" s="283"/>
      <c r="G381" s="69">
        <f t="shared" si="131"/>
        <v>0</v>
      </c>
      <c r="H381" s="283"/>
      <c r="I381" s="283"/>
      <c r="J381" s="69">
        <f t="shared" si="132"/>
        <v>0</v>
      </c>
      <c r="K381" s="283"/>
      <c r="L381" s="283"/>
      <c r="M381" s="69">
        <f t="shared" si="133"/>
        <v>0</v>
      </c>
      <c r="N381" s="283"/>
      <c r="O381" s="283"/>
      <c r="P381" s="69">
        <f t="shared" si="134"/>
        <v>0</v>
      </c>
      <c r="Q381" s="283"/>
      <c r="R381" s="283"/>
      <c r="S381" s="69">
        <f t="shared" si="135"/>
        <v>0</v>
      </c>
      <c r="T381" s="283"/>
      <c r="U381" s="283"/>
      <c r="V381" s="69">
        <f t="shared" si="136"/>
        <v>0</v>
      </c>
      <c r="W381" s="349"/>
      <c r="X381" s="351">
        <f t="shared" si="137"/>
        <v>0</v>
      </c>
      <c r="Y381" s="336"/>
      <c r="Z381" s="210">
        <f>INDEX(MasterOutputs!$I$3:$I$63,MATCH('5 - Project Outputs'!C381,MasterOutputs!$B$3:$B$63,0))</f>
        <v>0</v>
      </c>
    </row>
    <row r="382" spans="3:26" outlineLevel="1">
      <c r="C382" s="67" t="s">
        <v>90</v>
      </c>
      <c r="D382" s="418" t="str">
        <f>INDEX(MasterOutputs!$C$3:$C$63,MATCH(C382,MasterOutputs!$B$3:$B$63,0))</f>
        <v>N/A</v>
      </c>
      <c r="E382" s="283"/>
      <c r="F382" s="283"/>
      <c r="G382" s="69">
        <f t="shared" si="131"/>
        <v>0</v>
      </c>
      <c r="H382" s="283"/>
      <c r="I382" s="283"/>
      <c r="J382" s="69">
        <f t="shared" si="132"/>
        <v>0</v>
      </c>
      <c r="K382" s="283"/>
      <c r="L382" s="283"/>
      <c r="M382" s="69">
        <f t="shared" si="133"/>
        <v>0</v>
      </c>
      <c r="N382" s="283"/>
      <c r="O382" s="283"/>
      <c r="P382" s="69">
        <f t="shared" si="134"/>
        <v>0</v>
      </c>
      <c r="Q382" s="283"/>
      <c r="R382" s="283"/>
      <c r="S382" s="69">
        <f t="shared" si="135"/>
        <v>0</v>
      </c>
      <c r="T382" s="283"/>
      <c r="U382" s="283"/>
      <c r="V382" s="69">
        <f t="shared" si="136"/>
        <v>0</v>
      </c>
      <c r="W382" s="349"/>
      <c r="X382" s="351">
        <f t="shared" si="137"/>
        <v>0</v>
      </c>
      <c r="Y382" s="336"/>
      <c r="Z382" s="210">
        <f>INDEX(MasterOutputs!$I$3:$I$63,MATCH('5 - Project Outputs'!C382,MasterOutputs!$B$3:$B$63,0))</f>
        <v>0</v>
      </c>
    </row>
    <row r="383" spans="3:26" outlineLevel="1">
      <c r="C383" s="67" t="s">
        <v>90</v>
      </c>
      <c r="D383" s="418" t="str">
        <f>INDEX(MasterOutputs!$C$3:$C$63,MATCH(C383,MasterOutputs!$B$3:$B$63,0))</f>
        <v>N/A</v>
      </c>
      <c r="E383" s="283"/>
      <c r="F383" s="283"/>
      <c r="G383" s="69">
        <f t="shared" si="131"/>
        <v>0</v>
      </c>
      <c r="H383" s="283"/>
      <c r="I383" s="283"/>
      <c r="J383" s="69">
        <f t="shared" si="132"/>
        <v>0</v>
      </c>
      <c r="K383" s="283"/>
      <c r="L383" s="283"/>
      <c r="M383" s="69">
        <f t="shared" si="133"/>
        <v>0</v>
      </c>
      <c r="N383" s="283"/>
      <c r="O383" s="283"/>
      <c r="P383" s="69">
        <f t="shared" si="134"/>
        <v>0</v>
      </c>
      <c r="Q383" s="283"/>
      <c r="R383" s="283"/>
      <c r="S383" s="69">
        <f t="shared" si="135"/>
        <v>0</v>
      </c>
      <c r="T383" s="283"/>
      <c r="U383" s="283"/>
      <c r="V383" s="69">
        <f t="shared" si="136"/>
        <v>0</v>
      </c>
      <c r="W383" s="349"/>
      <c r="X383" s="351">
        <f t="shared" si="137"/>
        <v>0</v>
      </c>
      <c r="Y383" s="336"/>
      <c r="Z383" s="210">
        <f>INDEX(MasterOutputs!$I$3:$I$63,MATCH('5 - Project Outputs'!C383,MasterOutputs!$B$3:$B$63,0))</f>
        <v>0</v>
      </c>
    </row>
    <row r="384" spans="3:26" ht="15.6" customHeight="1" outlineLevel="1" thickBot="1">
      <c r="C384" s="112" t="s">
        <v>90</v>
      </c>
      <c r="D384" s="419" t="str">
        <f>INDEX(MasterOutputs!$C$3:$C$63,MATCH(C384,MasterOutputs!$B$3:$B$63,0))</f>
        <v>N/A</v>
      </c>
      <c r="E384" s="366"/>
      <c r="F384" s="366"/>
      <c r="G384" s="147">
        <f t="shared" si="131"/>
        <v>0</v>
      </c>
      <c r="H384" s="366"/>
      <c r="I384" s="366"/>
      <c r="J384" s="147">
        <f t="shared" si="132"/>
        <v>0</v>
      </c>
      <c r="K384" s="366"/>
      <c r="L384" s="366"/>
      <c r="M384" s="147">
        <f t="shared" si="133"/>
        <v>0</v>
      </c>
      <c r="N384" s="366"/>
      <c r="O384" s="366"/>
      <c r="P384" s="147">
        <f t="shared" si="134"/>
        <v>0</v>
      </c>
      <c r="Q384" s="366"/>
      <c r="R384" s="366"/>
      <c r="S384" s="147">
        <f t="shared" si="135"/>
        <v>0</v>
      </c>
      <c r="T384" s="366"/>
      <c r="U384" s="366"/>
      <c r="V384" s="147">
        <f t="shared" si="136"/>
        <v>0</v>
      </c>
      <c r="W384" s="367"/>
      <c r="X384" s="368">
        <f t="shared" si="137"/>
        <v>0</v>
      </c>
      <c r="Y384" s="369"/>
      <c r="Z384" s="210">
        <f>INDEX(MasterOutputs!$I$3:$I$63,MATCH('5 - Project Outputs'!C384,MasterOutputs!$B$3:$B$63,0))</f>
        <v>0</v>
      </c>
    </row>
    <row r="385" spans="1:25" ht="16.5" customHeight="1" outlineLevel="1" thickBot="1">
      <c r="C385" s="495" t="s">
        <v>311</v>
      </c>
      <c r="D385" s="496"/>
      <c r="E385" s="496"/>
      <c r="F385" s="496"/>
      <c r="G385" s="496"/>
      <c r="H385" s="496"/>
      <c r="I385" s="496"/>
      <c r="J385" s="496"/>
      <c r="K385" s="496"/>
      <c r="L385" s="496"/>
      <c r="M385" s="496"/>
      <c r="N385" s="496"/>
      <c r="O385" s="496"/>
      <c r="P385" s="496"/>
      <c r="Q385" s="496"/>
      <c r="R385" s="496"/>
      <c r="S385" s="496"/>
      <c r="T385" s="496"/>
      <c r="U385" s="496"/>
      <c r="V385" s="496"/>
      <c r="W385" s="496"/>
      <c r="X385" s="496"/>
      <c r="Y385" s="497"/>
    </row>
    <row r="386" spans="1:25" outlineLevel="1">
      <c r="C386" s="370"/>
      <c r="D386" s="363"/>
      <c r="E386" s="364"/>
      <c r="F386" s="364"/>
      <c r="G386" s="358">
        <f t="shared" ref="G386:G391" si="138">SUM(E386:F386)</f>
        <v>0</v>
      </c>
      <c r="H386" s="364"/>
      <c r="I386" s="364"/>
      <c r="J386" s="358">
        <f t="shared" ref="J386:J391" si="139">SUM(H386:I386)</f>
        <v>0</v>
      </c>
      <c r="K386" s="364"/>
      <c r="L386" s="364"/>
      <c r="M386" s="358">
        <f t="shared" ref="M386:M391" si="140">SUM(K386:L386)</f>
        <v>0</v>
      </c>
      <c r="N386" s="364"/>
      <c r="O386" s="364"/>
      <c r="P386" s="358">
        <f t="shared" ref="P386:P391" si="141">SUM(N386:O386)</f>
        <v>0</v>
      </c>
      <c r="Q386" s="364"/>
      <c r="R386" s="364"/>
      <c r="S386" s="358">
        <f t="shared" ref="S386:S391" si="142">SUM(Q386:R386)</f>
        <v>0</v>
      </c>
      <c r="T386" s="364"/>
      <c r="U386" s="364"/>
      <c r="V386" s="358">
        <f t="shared" ref="V386:V391" si="143">SUM(T386:U386)</f>
        <v>0</v>
      </c>
      <c r="W386" s="365"/>
      <c r="X386" s="352">
        <f>SUM(P386+S386+M386+J386+G386+V386+W386)</f>
        <v>0</v>
      </c>
      <c r="Y386" s="359" t="s">
        <v>302</v>
      </c>
    </row>
    <row r="387" spans="1:25" outlineLevel="1">
      <c r="C387" s="73"/>
      <c r="D387" s="287"/>
      <c r="E387" s="283"/>
      <c r="F387" s="283"/>
      <c r="G387" s="69">
        <f t="shared" si="138"/>
        <v>0</v>
      </c>
      <c r="H387" s="283"/>
      <c r="I387" s="283"/>
      <c r="J387" s="69">
        <f t="shared" si="139"/>
        <v>0</v>
      </c>
      <c r="K387" s="283"/>
      <c r="L387" s="283"/>
      <c r="M387" s="69">
        <f t="shared" si="140"/>
        <v>0</v>
      </c>
      <c r="N387" s="283"/>
      <c r="O387" s="283"/>
      <c r="P387" s="69">
        <f t="shared" si="141"/>
        <v>0</v>
      </c>
      <c r="Q387" s="283"/>
      <c r="R387" s="283"/>
      <c r="S387" s="69">
        <f t="shared" si="142"/>
        <v>0</v>
      </c>
      <c r="T387" s="283"/>
      <c r="U387" s="283"/>
      <c r="V387" s="69">
        <f t="shared" si="143"/>
        <v>0</v>
      </c>
      <c r="W387" s="349"/>
      <c r="X387" s="351">
        <f>SUM(P387+S387+M387+J387+G387+V387+W387)</f>
        <v>0</v>
      </c>
      <c r="Y387" s="354" t="s">
        <v>302</v>
      </c>
    </row>
    <row r="388" spans="1:25" outlineLevel="1">
      <c r="C388" s="73"/>
      <c r="D388" s="287"/>
      <c r="E388" s="283"/>
      <c r="F388" s="283"/>
      <c r="G388" s="69">
        <f t="shared" si="138"/>
        <v>0</v>
      </c>
      <c r="H388" s="283"/>
      <c r="I388" s="283"/>
      <c r="J388" s="69">
        <f t="shared" si="139"/>
        <v>0</v>
      </c>
      <c r="K388" s="283"/>
      <c r="L388" s="283"/>
      <c r="M388" s="69">
        <f t="shared" si="140"/>
        <v>0</v>
      </c>
      <c r="N388" s="283"/>
      <c r="O388" s="283"/>
      <c r="P388" s="69">
        <f t="shared" si="141"/>
        <v>0</v>
      </c>
      <c r="Q388" s="283"/>
      <c r="R388" s="283"/>
      <c r="S388" s="69">
        <f t="shared" si="142"/>
        <v>0</v>
      </c>
      <c r="T388" s="283"/>
      <c r="U388" s="283"/>
      <c r="V388" s="69">
        <f t="shared" si="143"/>
        <v>0</v>
      </c>
      <c r="W388" s="349"/>
      <c r="X388" s="351">
        <f t="shared" ref="X388:X395" si="144">SUM(P388+S388+M388+J388+G388+V388+W388)</f>
        <v>0</v>
      </c>
      <c r="Y388" s="354" t="s">
        <v>302</v>
      </c>
    </row>
    <row r="389" spans="1:25" outlineLevel="1">
      <c r="C389" s="73"/>
      <c r="D389" s="287"/>
      <c r="E389" s="283"/>
      <c r="F389" s="283"/>
      <c r="G389" s="69">
        <f t="shared" si="138"/>
        <v>0</v>
      </c>
      <c r="H389" s="283"/>
      <c r="I389" s="283"/>
      <c r="J389" s="69">
        <f t="shared" si="139"/>
        <v>0</v>
      </c>
      <c r="K389" s="283"/>
      <c r="L389" s="283"/>
      <c r="M389" s="69">
        <f t="shared" si="140"/>
        <v>0</v>
      </c>
      <c r="N389" s="283"/>
      <c r="O389" s="283"/>
      <c r="P389" s="69">
        <f t="shared" si="141"/>
        <v>0</v>
      </c>
      <c r="Q389" s="283"/>
      <c r="R389" s="283"/>
      <c r="S389" s="69">
        <f t="shared" si="142"/>
        <v>0</v>
      </c>
      <c r="T389" s="283"/>
      <c r="U389" s="283"/>
      <c r="V389" s="69">
        <f t="shared" si="143"/>
        <v>0</v>
      </c>
      <c r="W389" s="349"/>
      <c r="X389" s="351">
        <f t="shared" si="144"/>
        <v>0</v>
      </c>
      <c r="Y389" s="354" t="s">
        <v>302</v>
      </c>
    </row>
    <row r="390" spans="1:25" outlineLevel="1">
      <c r="C390" s="73"/>
      <c r="D390" s="287"/>
      <c r="E390" s="283"/>
      <c r="F390" s="283"/>
      <c r="G390" s="69">
        <f t="shared" si="138"/>
        <v>0</v>
      </c>
      <c r="H390" s="283"/>
      <c r="I390" s="283"/>
      <c r="J390" s="69">
        <f t="shared" si="139"/>
        <v>0</v>
      </c>
      <c r="K390" s="283"/>
      <c r="L390" s="283"/>
      <c r="M390" s="69">
        <f t="shared" si="140"/>
        <v>0</v>
      </c>
      <c r="N390" s="283"/>
      <c r="O390" s="283"/>
      <c r="P390" s="69">
        <f t="shared" si="141"/>
        <v>0</v>
      </c>
      <c r="Q390" s="283"/>
      <c r="R390" s="283"/>
      <c r="S390" s="69">
        <f t="shared" si="142"/>
        <v>0</v>
      </c>
      <c r="T390" s="283"/>
      <c r="U390" s="283"/>
      <c r="V390" s="69">
        <f t="shared" si="143"/>
        <v>0</v>
      </c>
      <c r="W390" s="349"/>
      <c r="X390" s="351">
        <f t="shared" si="144"/>
        <v>0</v>
      </c>
      <c r="Y390" s="354" t="s">
        <v>302</v>
      </c>
    </row>
    <row r="391" spans="1:25" outlineLevel="1">
      <c r="C391" s="73"/>
      <c r="D391" s="287"/>
      <c r="E391" s="283"/>
      <c r="F391" s="283"/>
      <c r="G391" s="69">
        <f t="shared" si="138"/>
        <v>0</v>
      </c>
      <c r="H391" s="283"/>
      <c r="I391" s="283"/>
      <c r="J391" s="69">
        <f t="shared" si="139"/>
        <v>0</v>
      </c>
      <c r="K391" s="283"/>
      <c r="L391" s="283"/>
      <c r="M391" s="69">
        <f t="shared" si="140"/>
        <v>0</v>
      </c>
      <c r="N391" s="283"/>
      <c r="O391" s="283"/>
      <c r="P391" s="69">
        <f t="shared" si="141"/>
        <v>0</v>
      </c>
      <c r="Q391" s="283"/>
      <c r="R391" s="283"/>
      <c r="S391" s="69">
        <f t="shared" si="142"/>
        <v>0</v>
      </c>
      <c r="T391" s="283"/>
      <c r="U391" s="283"/>
      <c r="V391" s="69">
        <f t="shared" si="143"/>
        <v>0</v>
      </c>
      <c r="W391" s="349"/>
      <c r="X391" s="351">
        <f t="shared" si="144"/>
        <v>0</v>
      </c>
      <c r="Y391" s="354" t="s">
        <v>302</v>
      </c>
    </row>
    <row r="392" spans="1:25" outlineLevel="1">
      <c r="C392" s="73"/>
      <c r="D392" s="287"/>
      <c r="E392" s="283"/>
      <c r="F392" s="283"/>
      <c r="G392" s="69">
        <f>SUM(E392:F392)</f>
        <v>0</v>
      </c>
      <c r="H392" s="283"/>
      <c r="I392" s="283"/>
      <c r="J392" s="69">
        <f>SUM(H392:I392)</f>
        <v>0</v>
      </c>
      <c r="K392" s="283"/>
      <c r="L392" s="283"/>
      <c r="M392" s="69">
        <f>SUM(K392:L392)</f>
        <v>0</v>
      </c>
      <c r="N392" s="283"/>
      <c r="O392" s="283"/>
      <c r="P392" s="69">
        <f>SUM(N392:O392)</f>
        <v>0</v>
      </c>
      <c r="Q392" s="283"/>
      <c r="R392" s="283"/>
      <c r="S392" s="69">
        <f>SUM(Q392:R392)</f>
        <v>0</v>
      </c>
      <c r="T392" s="283"/>
      <c r="U392" s="283"/>
      <c r="V392" s="69">
        <f>SUM(T392:U392)</f>
        <v>0</v>
      </c>
      <c r="W392" s="349"/>
      <c r="X392" s="351">
        <f t="shared" si="144"/>
        <v>0</v>
      </c>
      <c r="Y392" s="354" t="s">
        <v>302</v>
      </c>
    </row>
    <row r="393" spans="1:25" outlineLevel="1">
      <c r="C393" s="73"/>
      <c r="D393" s="287"/>
      <c r="E393" s="283"/>
      <c r="F393" s="283"/>
      <c r="G393" s="69">
        <f>SUM(E393:F393)</f>
        <v>0</v>
      </c>
      <c r="H393" s="283"/>
      <c r="I393" s="283"/>
      <c r="J393" s="69">
        <f>SUM(H393:I393)</f>
        <v>0</v>
      </c>
      <c r="K393" s="283"/>
      <c r="L393" s="283"/>
      <c r="M393" s="69">
        <f>SUM(K393:L393)</f>
        <v>0</v>
      </c>
      <c r="N393" s="283"/>
      <c r="O393" s="283"/>
      <c r="P393" s="69">
        <f>SUM(N393:O393)</f>
        <v>0</v>
      </c>
      <c r="Q393" s="283"/>
      <c r="R393" s="283"/>
      <c r="S393" s="69">
        <f>SUM(Q393:R393)</f>
        <v>0</v>
      </c>
      <c r="T393" s="283"/>
      <c r="U393" s="283"/>
      <c r="V393" s="69">
        <f>SUM(T393:U393)</f>
        <v>0</v>
      </c>
      <c r="W393" s="349"/>
      <c r="X393" s="351">
        <f t="shared" si="144"/>
        <v>0</v>
      </c>
      <c r="Y393" s="354" t="s">
        <v>302</v>
      </c>
    </row>
    <row r="394" spans="1:25" outlineLevel="1">
      <c r="C394" s="73"/>
      <c r="D394" s="287"/>
      <c r="E394" s="283"/>
      <c r="F394" s="283"/>
      <c r="G394" s="69">
        <f>SUM(E394:F394)</f>
        <v>0</v>
      </c>
      <c r="H394" s="283"/>
      <c r="I394" s="283"/>
      <c r="J394" s="69">
        <f>SUM(H394:I394)</f>
        <v>0</v>
      </c>
      <c r="K394" s="283"/>
      <c r="L394" s="283"/>
      <c r="M394" s="69">
        <f>SUM(K394:L394)</f>
        <v>0</v>
      </c>
      <c r="N394" s="283"/>
      <c r="O394" s="283"/>
      <c r="P394" s="69">
        <f>SUM(N394:O394)</f>
        <v>0</v>
      </c>
      <c r="Q394" s="283"/>
      <c r="R394" s="283"/>
      <c r="S394" s="69">
        <f>SUM(Q394:R394)</f>
        <v>0</v>
      </c>
      <c r="T394" s="283"/>
      <c r="U394" s="283"/>
      <c r="V394" s="69">
        <f>SUM(T394:U394)</f>
        <v>0</v>
      </c>
      <c r="W394" s="349"/>
      <c r="X394" s="351">
        <f t="shared" si="144"/>
        <v>0</v>
      </c>
      <c r="Y394" s="354" t="s">
        <v>302</v>
      </c>
    </row>
    <row r="395" spans="1:25" ht="15.75" outlineLevel="1" thickBot="1">
      <c r="C395" s="74"/>
      <c r="D395" s="288"/>
      <c r="E395" s="284"/>
      <c r="F395" s="284"/>
      <c r="G395" s="71">
        <f>SUM(E395:F395)</f>
        <v>0</v>
      </c>
      <c r="H395" s="284"/>
      <c r="I395" s="284"/>
      <c r="J395" s="71">
        <f>SUM(H395:I395)</f>
        <v>0</v>
      </c>
      <c r="K395" s="284"/>
      <c r="L395" s="284"/>
      <c r="M395" s="71">
        <f>SUM(K395:L395)</f>
        <v>0</v>
      </c>
      <c r="N395" s="284"/>
      <c r="O395" s="284"/>
      <c r="P395" s="71">
        <f>SUM(N395:O395)</f>
        <v>0</v>
      </c>
      <c r="Q395" s="284"/>
      <c r="R395" s="284"/>
      <c r="S395" s="71">
        <f>SUM(Q395:R395)</f>
        <v>0</v>
      </c>
      <c r="T395" s="284"/>
      <c r="U395" s="284"/>
      <c r="V395" s="71">
        <f>SUM(T395:U395)</f>
        <v>0</v>
      </c>
      <c r="W395" s="350"/>
      <c r="X395" s="353">
        <f t="shared" si="144"/>
        <v>0</v>
      </c>
      <c r="Y395" s="355" t="s">
        <v>302</v>
      </c>
    </row>
    <row r="396" spans="1:25" ht="15.75" thickBot="1">
      <c r="C396" s="286"/>
      <c r="D396" s="285"/>
      <c r="E396" s="3"/>
      <c r="F396" s="3"/>
      <c r="G396" s="3"/>
      <c r="H396" s="3"/>
      <c r="I396" s="3"/>
      <c r="J396" s="3"/>
      <c r="K396" s="3"/>
      <c r="L396" s="3"/>
      <c r="M396" s="3"/>
      <c r="N396" s="3"/>
      <c r="O396" s="3"/>
      <c r="P396" s="3"/>
      <c r="Q396" s="3"/>
      <c r="R396" s="3"/>
      <c r="S396" s="3"/>
      <c r="T396" s="3"/>
      <c r="U396" s="3"/>
      <c r="V396" s="3"/>
      <c r="W396" s="3"/>
      <c r="X396" s="3"/>
    </row>
    <row r="397" spans="1:25" ht="102.75" thickBot="1">
      <c r="A397" s="590" t="s">
        <v>260</v>
      </c>
      <c r="B397" s="60"/>
      <c r="C397" s="839" t="str">
        <f>IF(OR('2 - Project Admin'!E37="", '2 - Project Admin'!E37="n/a"),"Project 11: Not Applicable", CONCATENATE("Project 11: ", '2 - Project Admin'!E37))</f>
        <v>Project 11: Not Applicable</v>
      </c>
      <c r="D397" s="840"/>
      <c r="E397" s="840"/>
      <c r="F397" s="840"/>
      <c r="G397" s="840"/>
      <c r="H397" s="840"/>
      <c r="I397" s="840"/>
      <c r="J397" s="840"/>
      <c r="K397" s="840"/>
      <c r="L397" s="840"/>
      <c r="M397" s="840"/>
      <c r="N397" s="840"/>
      <c r="O397" s="840"/>
      <c r="P397" s="840"/>
      <c r="Q397" s="840"/>
      <c r="R397" s="840"/>
      <c r="S397" s="840"/>
      <c r="T397" s="840"/>
      <c r="U397" s="840"/>
      <c r="V397" s="840"/>
      <c r="W397" s="840"/>
      <c r="X397" s="840"/>
      <c r="Y397" s="841"/>
    </row>
    <row r="398" spans="1:25" ht="15.75" thickBot="1">
      <c r="C398" s="148"/>
      <c r="D398" s="149"/>
      <c r="E398" s="150"/>
      <c r="F398" s="150"/>
      <c r="G398" s="150"/>
      <c r="H398" s="150"/>
      <c r="I398" s="150"/>
      <c r="J398" s="150"/>
      <c r="K398" s="150"/>
    </row>
    <row r="399" spans="1:25" ht="15.75" customHeight="1" outlineLevel="1">
      <c r="C399" s="806" t="s">
        <v>289</v>
      </c>
      <c r="D399" s="806" t="s">
        <v>290</v>
      </c>
      <c r="E399" s="809" t="s">
        <v>291</v>
      </c>
      <c r="F399" s="810"/>
      <c r="G399" s="811"/>
      <c r="H399" s="809" t="s">
        <v>292</v>
      </c>
      <c r="I399" s="810"/>
      <c r="J399" s="811"/>
      <c r="K399" s="809" t="s">
        <v>293</v>
      </c>
      <c r="L399" s="810"/>
      <c r="M399" s="811"/>
      <c r="N399" s="809" t="s">
        <v>294</v>
      </c>
      <c r="O399" s="810"/>
      <c r="P399" s="811"/>
      <c r="Q399" s="809" t="s">
        <v>295</v>
      </c>
      <c r="R399" s="810"/>
      <c r="S399" s="811"/>
      <c r="T399" s="809" t="s">
        <v>296</v>
      </c>
      <c r="U399" s="810"/>
      <c r="V399" s="811"/>
      <c r="W399" s="665" t="s">
        <v>297</v>
      </c>
      <c r="X399" s="820" t="s">
        <v>236</v>
      </c>
      <c r="Y399" s="815" t="s">
        <v>298</v>
      </c>
    </row>
    <row r="400" spans="1:25" ht="15.75" customHeight="1" outlineLevel="1" thickBot="1">
      <c r="C400" s="807"/>
      <c r="D400" s="807"/>
      <c r="E400" s="812"/>
      <c r="F400" s="813"/>
      <c r="G400" s="814"/>
      <c r="H400" s="812"/>
      <c r="I400" s="813"/>
      <c r="J400" s="814"/>
      <c r="K400" s="812"/>
      <c r="L400" s="813"/>
      <c r="M400" s="814"/>
      <c r="N400" s="812"/>
      <c r="O400" s="813"/>
      <c r="P400" s="814"/>
      <c r="Q400" s="812"/>
      <c r="R400" s="813"/>
      <c r="S400" s="814"/>
      <c r="T400" s="812"/>
      <c r="U400" s="813"/>
      <c r="V400" s="814"/>
      <c r="W400" s="666"/>
      <c r="X400" s="821"/>
      <c r="Y400" s="816"/>
    </row>
    <row r="401" spans="3:26" ht="15" customHeight="1" outlineLevel="1" thickBot="1">
      <c r="C401" s="807"/>
      <c r="D401" s="807"/>
      <c r="E401" s="588" t="s">
        <v>237</v>
      </c>
      <c r="F401" s="205" t="s">
        <v>238</v>
      </c>
      <c r="G401" s="665" t="s">
        <v>281</v>
      </c>
      <c r="H401" s="588" t="s">
        <v>237</v>
      </c>
      <c r="I401" s="205" t="s">
        <v>238</v>
      </c>
      <c r="J401" s="665" t="s">
        <v>281</v>
      </c>
      <c r="K401" s="588" t="s">
        <v>237</v>
      </c>
      <c r="L401" s="205" t="s">
        <v>238</v>
      </c>
      <c r="M401" s="665" t="s">
        <v>281</v>
      </c>
      <c r="N401" s="588" t="s">
        <v>237</v>
      </c>
      <c r="O401" s="205" t="s">
        <v>238</v>
      </c>
      <c r="P401" s="818" t="s">
        <v>281</v>
      </c>
      <c r="Q401" s="588" t="s">
        <v>237</v>
      </c>
      <c r="R401" s="205" t="s">
        <v>238</v>
      </c>
      <c r="S401" s="818" t="s">
        <v>281</v>
      </c>
      <c r="T401" s="588" t="s">
        <v>237</v>
      </c>
      <c r="U401" s="205" t="s">
        <v>238</v>
      </c>
      <c r="V401" s="818" t="s">
        <v>281</v>
      </c>
      <c r="W401" s="818" t="s">
        <v>281</v>
      </c>
      <c r="X401" s="821"/>
      <c r="Y401" s="816"/>
    </row>
    <row r="402" spans="3:26" ht="15" customHeight="1" outlineLevel="1" thickBot="1">
      <c r="C402" s="808"/>
      <c r="D402" s="807"/>
      <c r="E402" s="206" t="s">
        <v>240</v>
      </c>
      <c r="F402" s="206" t="s">
        <v>240</v>
      </c>
      <c r="G402" s="704"/>
      <c r="H402" s="206" t="s">
        <v>240</v>
      </c>
      <c r="I402" s="216" t="str">
        <f>IF(INDEX('Reference Data'!$G$5:$G$18,MATCH('Reference Data'!$C$4,'Reference Data'!$F$5:$F$21,0),1)&gt;=I$18,"Actual","Forecast")</f>
        <v>Actual</v>
      </c>
      <c r="J402" s="704"/>
      <c r="K402" s="216" t="str">
        <f>IF(INDEX('Reference Data'!$G$5:$G$18,MATCH('Reference Data'!$C$4,'Reference Data'!$F$5:$F$21,0),1)&gt;=K$18,"Actual","Forecast")</f>
        <v>Actual</v>
      </c>
      <c r="L402" s="216" t="str">
        <f>IF(INDEX('Reference Data'!$G$5:$G$18,MATCH('Reference Data'!$C$4,'Reference Data'!$F$5:$F$21,0),1)&gt;=L$18,"Actual","Forecast")</f>
        <v>Actual</v>
      </c>
      <c r="M402" s="704"/>
      <c r="N402" s="216" t="str">
        <f>IF(INDEX('Reference Data'!$G$5:$G$18,MATCH('Reference Data'!$C$4,'Reference Data'!$F$5:$F$21,0),1)&gt;=N$18,"Actual","Forecast")</f>
        <v>Actual</v>
      </c>
      <c r="O402" s="216" t="str">
        <f>IF(INDEX('Reference Data'!$G$5:$G$18,MATCH('Reference Data'!$C$4,'Reference Data'!$F$5:$F$21,0),1)&gt;=O$18,"Actual","Forecast")</f>
        <v>Actual</v>
      </c>
      <c r="P402" s="819"/>
      <c r="Q402" s="216" t="str">
        <f>IF(INDEX('Reference Data'!$G$5:$G$18,MATCH('Reference Data'!$C$4,'Reference Data'!$F$5:$F$21,0),1)&gt;=Q$18,"Actual","Forecast")</f>
        <v>Actual</v>
      </c>
      <c r="R402" s="216" t="str">
        <f>IF(INDEX('Reference Data'!$G$5:$G$18,MATCH('Reference Data'!$C$4,'Reference Data'!$F$5:$F$21,0),1)&gt;=R$18,"Actual","Forecast")</f>
        <v>Forecast</v>
      </c>
      <c r="S402" s="819"/>
      <c r="T402" s="216" t="str">
        <f>IF(INDEX('Reference Data'!$G$5:$G$18,MATCH('Reference Data'!$C$4,'Reference Data'!$F$5:$F$21,0),1)&gt;=T$18,"Actual","Forecast")</f>
        <v>Forecast</v>
      </c>
      <c r="U402" s="216" t="str">
        <f>IF(INDEX('Reference Data'!$G$5:$G$18,MATCH('Reference Data'!$C$4,'Reference Data'!$F$5:$F$21,0),1)&gt;=U$18,"Actual","Forecast")</f>
        <v>Forecast</v>
      </c>
      <c r="V402" s="819"/>
      <c r="W402" s="819"/>
      <c r="X402" s="821"/>
      <c r="Y402" s="817"/>
    </row>
    <row r="403" spans="3:26" ht="15" customHeight="1" outlineLevel="1" thickBot="1">
      <c r="C403" s="116" t="s">
        <v>299</v>
      </c>
      <c r="D403" s="274"/>
      <c r="E403" s="274"/>
      <c r="F403" s="274"/>
      <c r="G403" s="274"/>
      <c r="H403" s="274"/>
      <c r="I403" s="274"/>
      <c r="J403" s="274"/>
      <c r="K403" s="274"/>
      <c r="L403" s="274"/>
      <c r="M403" s="274"/>
      <c r="N403" s="274"/>
      <c r="O403" s="274"/>
      <c r="P403" s="274"/>
      <c r="Q403" s="274"/>
      <c r="R403" s="274"/>
      <c r="S403" s="274"/>
      <c r="T403" s="274"/>
      <c r="U403" s="274"/>
      <c r="V403" s="274"/>
      <c r="W403" s="274"/>
      <c r="X403" s="274"/>
      <c r="Y403" s="498"/>
    </row>
    <row r="404" spans="3:26" outlineLevel="1">
      <c r="C404" s="155" t="s">
        <v>300</v>
      </c>
      <c r="D404" s="420" t="s">
        <v>301</v>
      </c>
      <c r="E404" s="356"/>
      <c r="F404" s="357"/>
      <c r="G404" s="358">
        <f>SUM(E404:F404)</f>
        <v>0</v>
      </c>
      <c r="H404" s="356"/>
      <c r="I404" s="357"/>
      <c r="J404" s="358">
        <f>SUM(H404:I404)</f>
        <v>0</v>
      </c>
      <c r="K404" s="356"/>
      <c r="L404" s="357"/>
      <c r="M404" s="358">
        <f>SUM(K404:L404)</f>
        <v>0</v>
      </c>
      <c r="N404" s="356"/>
      <c r="O404" s="357"/>
      <c r="P404" s="358">
        <f>SUM(N404:O404)</f>
        <v>0</v>
      </c>
      <c r="Q404" s="356"/>
      <c r="R404" s="357"/>
      <c r="S404" s="358">
        <f>SUM(Q404:R404)</f>
        <v>0</v>
      </c>
      <c r="T404" s="356"/>
      <c r="U404" s="357"/>
      <c r="V404" s="358">
        <f>SUM(T404:U404)</f>
        <v>0</v>
      </c>
      <c r="W404" s="340"/>
      <c r="X404" s="352">
        <f>SUM(P404+S404+M404+J404+G404+V404+W404)</f>
        <v>0</v>
      </c>
      <c r="Y404" s="359" t="s">
        <v>302</v>
      </c>
    </row>
    <row r="405" spans="3:26" ht="28.5" outlineLevel="1">
      <c r="C405" s="155" t="s">
        <v>303</v>
      </c>
      <c r="D405" s="420" t="s">
        <v>304</v>
      </c>
      <c r="E405" s="67"/>
      <c r="F405" s="68"/>
      <c r="G405" s="69">
        <f>SUM(E405:F405)</f>
        <v>0</v>
      </c>
      <c r="H405" s="67"/>
      <c r="I405" s="68"/>
      <c r="J405" s="69">
        <f>SUM(H405:I405)</f>
        <v>0</v>
      </c>
      <c r="K405" s="67"/>
      <c r="L405" s="68"/>
      <c r="M405" s="69">
        <f>SUM(K405:L405)</f>
        <v>0</v>
      </c>
      <c r="N405" s="67"/>
      <c r="O405" s="68"/>
      <c r="P405" s="69">
        <f>SUM(N405:O405)</f>
        <v>0</v>
      </c>
      <c r="Q405" s="67"/>
      <c r="R405" s="68"/>
      <c r="S405" s="69">
        <f>SUM(Q405:R405)</f>
        <v>0</v>
      </c>
      <c r="T405" s="67"/>
      <c r="U405" s="68"/>
      <c r="V405" s="69">
        <f>SUM(T405:U405)</f>
        <v>0</v>
      </c>
      <c r="W405" s="334"/>
      <c r="X405" s="351">
        <f>SUM(P405+S405+M405+J405+G405+V405+W405)</f>
        <v>0</v>
      </c>
      <c r="Y405" s="354" t="s">
        <v>302</v>
      </c>
    </row>
    <row r="406" spans="3:26" ht="29.25" outlineLevel="1" thickBot="1">
      <c r="C406" s="360" t="s">
        <v>305</v>
      </c>
      <c r="D406" s="421" t="s">
        <v>304</v>
      </c>
      <c r="E406" s="112"/>
      <c r="F406" s="113"/>
      <c r="G406" s="147">
        <f>SUM(E406:F406)</f>
        <v>0</v>
      </c>
      <c r="H406" s="112"/>
      <c r="I406" s="113"/>
      <c r="J406" s="147">
        <f>SUM(H406:I406)</f>
        <v>0</v>
      </c>
      <c r="K406" s="112"/>
      <c r="L406" s="113"/>
      <c r="M406" s="147">
        <f>SUM(K406:L406)</f>
        <v>0</v>
      </c>
      <c r="N406" s="112"/>
      <c r="O406" s="113"/>
      <c r="P406" s="147">
        <f>SUM(N406:O406)</f>
        <v>0</v>
      </c>
      <c r="Q406" s="112"/>
      <c r="R406" s="113"/>
      <c r="S406" s="147">
        <f>SUM(Q406:R406)</f>
        <v>0</v>
      </c>
      <c r="T406" s="112"/>
      <c r="U406" s="113"/>
      <c r="V406" s="147">
        <f>SUM(T406:U406)</f>
        <v>0</v>
      </c>
      <c r="W406" s="348"/>
      <c r="X406" s="361">
        <f>SUM(P406+S406+M406+J406+G406+V406+W406)</f>
        <v>0</v>
      </c>
      <c r="Y406" s="362" t="s">
        <v>302</v>
      </c>
    </row>
    <row r="407" spans="3:26" ht="15" customHeight="1" outlineLevel="1" thickBot="1">
      <c r="C407" s="494" t="s">
        <v>306</v>
      </c>
      <c r="D407" s="492"/>
      <c r="E407" s="492"/>
      <c r="F407" s="492"/>
      <c r="G407" s="492"/>
      <c r="H407" s="492"/>
      <c r="I407" s="492"/>
      <c r="J407" s="492"/>
      <c r="K407" s="492"/>
      <c r="L407" s="492"/>
      <c r="M407" s="492"/>
      <c r="N407" s="492"/>
      <c r="O407" s="492"/>
      <c r="P407" s="492"/>
      <c r="Q407" s="492"/>
      <c r="R407" s="492"/>
      <c r="S407" s="492"/>
      <c r="T407" s="492"/>
      <c r="U407" s="492"/>
      <c r="V407" s="492"/>
      <c r="W407" s="492"/>
      <c r="X407" s="492"/>
      <c r="Y407" s="493"/>
    </row>
    <row r="408" spans="3:26" outlineLevel="1">
      <c r="C408" s="356" t="s">
        <v>90</v>
      </c>
      <c r="D408" s="417" t="str">
        <f>INDEX(MasterOutputs!$C$3:$C$63,MATCH(C408,MasterOutputs!$B$3:$B$63,0))</f>
        <v>N/A</v>
      </c>
      <c r="E408" s="364"/>
      <c r="F408" s="364"/>
      <c r="G408" s="358">
        <f>SUM(E408:F408)</f>
        <v>0</v>
      </c>
      <c r="H408" s="364"/>
      <c r="I408" s="364"/>
      <c r="J408" s="358">
        <f>SUM(H408:I408)</f>
        <v>0</v>
      </c>
      <c r="K408" s="364"/>
      <c r="L408" s="364"/>
      <c r="M408" s="358">
        <f>SUM(K408:L408)</f>
        <v>0</v>
      </c>
      <c r="N408" s="364"/>
      <c r="O408" s="364"/>
      <c r="P408" s="358">
        <f>SUM(N408:O408)</f>
        <v>0</v>
      </c>
      <c r="Q408" s="364"/>
      <c r="R408" s="364"/>
      <c r="S408" s="358">
        <f>SUM(Q408:R408)</f>
        <v>0</v>
      </c>
      <c r="T408" s="364"/>
      <c r="U408" s="364"/>
      <c r="V408" s="358">
        <f>SUM(T408:U408)</f>
        <v>0</v>
      </c>
      <c r="W408" s="365"/>
      <c r="X408" s="352">
        <f>SUM(P408+S408+M408+J408+G408+V408+W408)</f>
        <v>0</v>
      </c>
      <c r="Y408" s="341"/>
      <c r="Z408" s="210">
        <f>INDEX(MasterOutputs!$I$3:$I$63,MATCH('5 - Project Outputs'!C408,MasterOutputs!$B$3:$B$63,0))</f>
        <v>0</v>
      </c>
    </row>
    <row r="409" spans="3:26" outlineLevel="1">
      <c r="C409" s="67" t="s">
        <v>90</v>
      </c>
      <c r="D409" s="418" t="str">
        <f>INDEX(MasterOutputs!$C$3:$C$63,MATCH(C409,MasterOutputs!$B$3:$B$63,0))</f>
        <v>N/A</v>
      </c>
      <c r="E409" s="283"/>
      <c r="F409" s="283"/>
      <c r="G409" s="69">
        <f>SUM(E409:F409)</f>
        <v>0</v>
      </c>
      <c r="H409" s="283"/>
      <c r="I409" s="283"/>
      <c r="J409" s="69">
        <f>SUM(H409:I409)</f>
        <v>0</v>
      </c>
      <c r="K409" s="283"/>
      <c r="L409" s="283"/>
      <c r="M409" s="69">
        <f>SUM(K409:L409)</f>
        <v>0</v>
      </c>
      <c r="N409" s="283"/>
      <c r="O409" s="283"/>
      <c r="P409" s="69">
        <f>SUM(N409:O409)</f>
        <v>0</v>
      </c>
      <c r="Q409" s="283"/>
      <c r="R409" s="283"/>
      <c r="S409" s="69">
        <f>SUM(Q409:R409)</f>
        <v>0</v>
      </c>
      <c r="T409" s="283"/>
      <c r="U409" s="283"/>
      <c r="V409" s="69">
        <f>SUM(T409:U409)</f>
        <v>0</v>
      </c>
      <c r="W409" s="349"/>
      <c r="X409" s="351">
        <f>SUM(P409+S409+M409+J409+G409+V409+W409)</f>
        <v>0</v>
      </c>
      <c r="Y409" s="336"/>
      <c r="Z409" s="210">
        <f>INDEX(MasterOutputs!$I$3:$I$63,MATCH('5 - Project Outputs'!C409,MasterOutputs!$B$3:$B$63,0))</f>
        <v>0</v>
      </c>
    </row>
    <row r="410" spans="3:26" outlineLevel="1">
      <c r="C410" s="67" t="s">
        <v>90</v>
      </c>
      <c r="D410" s="418" t="str">
        <f>INDEX(MasterOutputs!$C$3:$C$63,MATCH(C410,MasterOutputs!$B$3:$B$63,0))</f>
        <v>N/A</v>
      </c>
      <c r="E410" s="283"/>
      <c r="F410" s="283"/>
      <c r="G410" s="69">
        <f t="shared" ref="G410:G422" si="145">SUM(E410:F410)</f>
        <v>0</v>
      </c>
      <c r="H410" s="283"/>
      <c r="I410" s="283"/>
      <c r="J410" s="69">
        <f t="shared" ref="J410:J422" si="146">SUM(H410:I410)</f>
        <v>0</v>
      </c>
      <c r="K410" s="283"/>
      <c r="L410" s="283"/>
      <c r="M410" s="69">
        <f t="shared" ref="M410:M422" si="147">SUM(K410:L410)</f>
        <v>0</v>
      </c>
      <c r="N410" s="283"/>
      <c r="O410" s="283"/>
      <c r="P410" s="69">
        <f t="shared" ref="P410:P422" si="148">SUM(N410:O410)</f>
        <v>0</v>
      </c>
      <c r="Q410" s="283"/>
      <c r="R410" s="283"/>
      <c r="S410" s="69">
        <f t="shared" ref="S410:S422" si="149">SUM(Q410:R410)</f>
        <v>0</v>
      </c>
      <c r="T410" s="283"/>
      <c r="U410" s="283"/>
      <c r="V410" s="69">
        <f t="shared" ref="V410:V422" si="150">SUM(T410:U410)</f>
        <v>0</v>
      </c>
      <c r="W410" s="349"/>
      <c r="X410" s="351">
        <f t="shared" ref="X410:X422" si="151">SUM(P410+S410+M410+J410+G410+V410+W410)</f>
        <v>0</v>
      </c>
      <c r="Y410" s="336"/>
      <c r="Z410" s="210">
        <f>INDEX(MasterOutputs!$I$3:$I$63,MATCH('5 - Project Outputs'!C410,MasterOutputs!$B$3:$B$63,0))</f>
        <v>0</v>
      </c>
    </row>
    <row r="411" spans="3:26" outlineLevel="1">
      <c r="C411" s="67" t="s">
        <v>90</v>
      </c>
      <c r="D411" s="418" t="str">
        <f>INDEX(MasterOutputs!$C$3:$C$63,MATCH(C411,MasterOutputs!$B$3:$B$63,0))</f>
        <v>N/A</v>
      </c>
      <c r="E411" s="283"/>
      <c r="F411" s="283"/>
      <c r="G411" s="69">
        <f t="shared" si="145"/>
        <v>0</v>
      </c>
      <c r="H411" s="283"/>
      <c r="I411" s="283"/>
      <c r="J411" s="69">
        <f t="shared" si="146"/>
        <v>0</v>
      </c>
      <c r="K411" s="283"/>
      <c r="L411" s="283"/>
      <c r="M411" s="69">
        <f t="shared" si="147"/>
        <v>0</v>
      </c>
      <c r="N411" s="283"/>
      <c r="O411" s="283"/>
      <c r="P411" s="69">
        <f t="shared" si="148"/>
        <v>0</v>
      </c>
      <c r="Q411" s="283"/>
      <c r="R411" s="283"/>
      <c r="S411" s="69">
        <f t="shared" si="149"/>
        <v>0</v>
      </c>
      <c r="T411" s="283"/>
      <c r="U411" s="283"/>
      <c r="V411" s="69">
        <f t="shared" si="150"/>
        <v>0</v>
      </c>
      <c r="W411" s="349"/>
      <c r="X411" s="351">
        <f t="shared" si="151"/>
        <v>0</v>
      </c>
      <c r="Y411" s="336"/>
      <c r="Z411" s="210">
        <f>INDEX(MasterOutputs!$I$3:$I$63,MATCH('5 - Project Outputs'!C411,MasterOutputs!$B$3:$B$63,0))</f>
        <v>0</v>
      </c>
    </row>
    <row r="412" spans="3:26" outlineLevel="1">
      <c r="C412" s="67" t="s">
        <v>90</v>
      </c>
      <c r="D412" s="418" t="str">
        <f>INDEX(MasterOutputs!$C$3:$C$63,MATCH(C412,MasterOutputs!$B$3:$B$63,0))</f>
        <v>N/A</v>
      </c>
      <c r="E412" s="283"/>
      <c r="F412" s="283"/>
      <c r="G412" s="69">
        <f t="shared" si="145"/>
        <v>0</v>
      </c>
      <c r="H412" s="283"/>
      <c r="I412" s="283"/>
      <c r="J412" s="69">
        <f t="shared" si="146"/>
        <v>0</v>
      </c>
      <c r="K412" s="283"/>
      <c r="L412" s="283"/>
      <c r="M412" s="69">
        <f t="shared" si="147"/>
        <v>0</v>
      </c>
      <c r="N412" s="283"/>
      <c r="O412" s="283"/>
      <c r="P412" s="69">
        <f t="shared" si="148"/>
        <v>0</v>
      </c>
      <c r="Q412" s="283"/>
      <c r="R412" s="283"/>
      <c r="S412" s="69">
        <f t="shared" si="149"/>
        <v>0</v>
      </c>
      <c r="T412" s="283"/>
      <c r="U412" s="283"/>
      <c r="V412" s="69">
        <f t="shared" si="150"/>
        <v>0</v>
      </c>
      <c r="W412" s="349"/>
      <c r="X412" s="351">
        <f t="shared" si="151"/>
        <v>0</v>
      </c>
      <c r="Y412" s="336"/>
      <c r="Z412" s="210">
        <f>INDEX(MasterOutputs!$I$3:$I$63,MATCH('5 - Project Outputs'!C412,MasterOutputs!$B$3:$B$63,0))</f>
        <v>0</v>
      </c>
    </row>
    <row r="413" spans="3:26" outlineLevel="1">
      <c r="C413" s="67" t="s">
        <v>90</v>
      </c>
      <c r="D413" s="418" t="str">
        <f>INDEX(MasterOutputs!$C$3:$C$63,MATCH(C413,MasterOutputs!$B$3:$B$63,0))</f>
        <v>N/A</v>
      </c>
      <c r="E413" s="283"/>
      <c r="F413" s="283"/>
      <c r="G413" s="69">
        <f t="shared" si="145"/>
        <v>0</v>
      </c>
      <c r="H413" s="283"/>
      <c r="I413" s="283"/>
      <c r="J413" s="69">
        <f t="shared" si="146"/>
        <v>0</v>
      </c>
      <c r="K413" s="283"/>
      <c r="L413" s="283"/>
      <c r="M413" s="69">
        <f t="shared" si="147"/>
        <v>0</v>
      </c>
      <c r="N413" s="283"/>
      <c r="O413" s="283"/>
      <c r="P413" s="69">
        <f t="shared" si="148"/>
        <v>0</v>
      </c>
      <c r="Q413" s="283"/>
      <c r="R413" s="283"/>
      <c r="S413" s="69">
        <f t="shared" si="149"/>
        <v>0</v>
      </c>
      <c r="T413" s="283"/>
      <c r="U413" s="283"/>
      <c r="V413" s="69">
        <f t="shared" si="150"/>
        <v>0</v>
      </c>
      <c r="W413" s="349"/>
      <c r="X413" s="351">
        <f t="shared" si="151"/>
        <v>0</v>
      </c>
      <c r="Y413" s="336"/>
      <c r="Z413" s="210">
        <f>INDEX(MasterOutputs!$I$3:$I$63,MATCH('5 - Project Outputs'!C413,MasterOutputs!$B$3:$B$63,0))</f>
        <v>0</v>
      </c>
    </row>
    <row r="414" spans="3:26" outlineLevel="1">
      <c r="C414" s="67" t="s">
        <v>90</v>
      </c>
      <c r="D414" s="418" t="str">
        <f>INDEX(MasterOutputs!$C$3:$C$63,MATCH(C414,MasterOutputs!$B$3:$B$63,0))</f>
        <v>N/A</v>
      </c>
      <c r="E414" s="283"/>
      <c r="F414" s="283"/>
      <c r="G414" s="69">
        <f t="shared" si="145"/>
        <v>0</v>
      </c>
      <c r="H414" s="283"/>
      <c r="I414" s="283"/>
      <c r="J414" s="69">
        <f t="shared" si="146"/>
        <v>0</v>
      </c>
      <c r="K414" s="283"/>
      <c r="L414" s="283"/>
      <c r="M414" s="69">
        <f t="shared" si="147"/>
        <v>0</v>
      </c>
      <c r="N414" s="283"/>
      <c r="O414" s="283"/>
      <c r="P414" s="69">
        <f t="shared" si="148"/>
        <v>0</v>
      </c>
      <c r="Q414" s="283"/>
      <c r="R414" s="283"/>
      <c r="S414" s="69">
        <f t="shared" si="149"/>
        <v>0</v>
      </c>
      <c r="T414" s="283"/>
      <c r="U414" s="283"/>
      <c r="V414" s="69">
        <f t="shared" si="150"/>
        <v>0</v>
      </c>
      <c r="W414" s="349"/>
      <c r="X414" s="351">
        <f t="shared" si="151"/>
        <v>0</v>
      </c>
      <c r="Y414" s="336"/>
      <c r="Z414" s="210">
        <f>INDEX(MasterOutputs!$I$3:$I$63,MATCH('5 - Project Outputs'!C414,MasterOutputs!$B$3:$B$63,0))</f>
        <v>0</v>
      </c>
    </row>
    <row r="415" spans="3:26" outlineLevel="1">
      <c r="C415" s="67" t="s">
        <v>90</v>
      </c>
      <c r="D415" s="418" t="str">
        <f>INDEX(MasterOutputs!$C$3:$C$63,MATCH(C415,MasterOutputs!$B$3:$B$63,0))</f>
        <v>N/A</v>
      </c>
      <c r="E415" s="283"/>
      <c r="F415" s="283"/>
      <c r="G415" s="69">
        <f t="shared" si="145"/>
        <v>0</v>
      </c>
      <c r="H415" s="283"/>
      <c r="I415" s="283"/>
      <c r="J415" s="69">
        <f t="shared" si="146"/>
        <v>0</v>
      </c>
      <c r="K415" s="283"/>
      <c r="L415" s="283"/>
      <c r="M415" s="69">
        <f t="shared" si="147"/>
        <v>0</v>
      </c>
      <c r="N415" s="283"/>
      <c r="O415" s="283"/>
      <c r="P415" s="69">
        <f t="shared" si="148"/>
        <v>0</v>
      </c>
      <c r="Q415" s="283"/>
      <c r="R415" s="283"/>
      <c r="S415" s="69">
        <f t="shared" si="149"/>
        <v>0</v>
      </c>
      <c r="T415" s="283"/>
      <c r="U415" s="283"/>
      <c r="V415" s="69">
        <f t="shared" si="150"/>
        <v>0</v>
      </c>
      <c r="W415" s="349"/>
      <c r="X415" s="351">
        <f t="shared" si="151"/>
        <v>0</v>
      </c>
      <c r="Y415" s="336"/>
      <c r="Z415" s="210">
        <f>INDEX(MasterOutputs!$I$3:$I$63,MATCH('5 - Project Outputs'!C415,MasterOutputs!$B$3:$B$63,0))</f>
        <v>0</v>
      </c>
    </row>
    <row r="416" spans="3:26" outlineLevel="1">
      <c r="C416" s="67" t="s">
        <v>90</v>
      </c>
      <c r="D416" s="418" t="str">
        <f>INDEX(MasterOutputs!$C$3:$C$63,MATCH(C416,MasterOutputs!$B$3:$B$63,0))</f>
        <v>N/A</v>
      </c>
      <c r="E416" s="283"/>
      <c r="F416" s="283"/>
      <c r="G416" s="69">
        <f t="shared" si="145"/>
        <v>0</v>
      </c>
      <c r="H416" s="283"/>
      <c r="I416" s="283"/>
      <c r="J416" s="69">
        <f t="shared" si="146"/>
        <v>0</v>
      </c>
      <c r="K416" s="283"/>
      <c r="L416" s="283"/>
      <c r="M416" s="69">
        <f t="shared" si="147"/>
        <v>0</v>
      </c>
      <c r="N416" s="283"/>
      <c r="O416" s="283"/>
      <c r="P416" s="69">
        <f t="shared" si="148"/>
        <v>0</v>
      </c>
      <c r="Q416" s="283"/>
      <c r="R416" s="283"/>
      <c r="S416" s="69">
        <f t="shared" si="149"/>
        <v>0</v>
      </c>
      <c r="T416" s="283"/>
      <c r="U416" s="283"/>
      <c r="V416" s="69">
        <f t="shared" si="150"/>
        <v>0</v>
      </c>
      <c r="W416" s="349"/>
      <c r="X416" s="351">
        <f t="shared" si="151"/>
        <v>0</v>
      </c>
      <c r="Y416" s="336"/>
      <c r="Z416" s="210">
        <f>INDEX(MasterOutputs!$I$3:$I$63,MATCH('5 - Project Outputs'!C416,MasterOutputs!$B$3:$B$63,0))</f>
        <v>0</v>
      </c>
    </row>
    <row r="417" spans="3:26" outlineLevel="1">
      <c r="C417" s="67" t="s">
        <v>90</v>
      </c>
      <c r="D417" s="418" t="str">
        <f>INDEX(MasterOutputs!$C$3:$C$63,MATCH(C417,MasterOutputs!$B$3:$B$63,0))</f>
        <v>N/A</v>
      </c>
      <c r="E417" s="283"/>
      <c r="F417" s="283"/>
      <c r="G417" s="69">
        <f t="shared" si="145"/>
        <v>0</v>
      </c>
      <c r="H417" s="283"/>
      <c r="I417" s="283"/>
      <c r="J417" s="69">
        <f t="shared" si="146"/>
        <v>0</v>
      </c>
      <c r="K417" s="283"/>
      <c r="L417" s="283"/>
      <c r="M417" s="69">
        <f t="shared" si="147"/>
        <v>0</v>
      </c>
      <c r="N417" s="283"/>
      <c r="O417" s="283"/>
      <c r="P417" s="69">
        <f t="shared" si="148"/>
        <v>0</v>
      </c>
      <c r="Q417" s="283"/>
      <c r="R417" s="283"/>
      <c r="S417" s="69">
        <f t="shared" si="149"/>
        <v>0</v>
      </c>
      <c r="T417" s="283"/>
      <c r="U417" s="283"/>
      <c r="V417" s="69">
        <f t="shared" si="150"/>
        <v>0</v>
      </c>
      <c r="W417" s="349"/>
      <c r="X417" s="351">
        <f t="shared" si="151"/>
        <v>0</v>
      </c>
      <c r="Y417" s="336"/>
      <c r="Z417" s="210">
        <f>INDEX(MasterOutputs!$I$3:$I$63,MATCH('5 - Project Outputs'!C417,MasterOutputs!$B$3:$B$63,0))</f>
        <v>0</v>
      </c>
    </row>
    <row r="418" spans="3:26" outlineLevel="1">
      <c r="C418" s="67" t="s">
        <v>90</v>
      </c>
      <c r="D418" s="418" t="str">
        <f>INDEX(MasterOutputs!$C$3:$C$63,MATCH(C418,MasterOutputs!$B$3:$B$63,0))</f>
        <v>N/A</v>
      </c>
      <c r="E418" s="283"/>
      <c r="F418" s="283"/>
      <c r="G418" s="69">
        <f t="shared" si="145"/>
        <v>0</v>
      </c>
      <c r="H418" s="283"/>
      <c r="I418" s="283"/>
      <c r="J418" s="69">
        <f t="shared" si="146"/>
        <v>0</v>
      </c>
      <c r="K418" s="283"/>
      <c r="L418" s="283"/>
      <c r="M418" s="69">
        <f t="shared" si="147"/>
        <v>0</v>
      </c>
      <c r="N418" s="283"/>
      <c r="O418" s="283"/>
      <c r="P418" s="69">
        <f t="shared" si="148"/>
        <v>0</v>
      </c>
      <c r="Q418" s="283"/>
      <c r="R418" s="283"/>
      <c r="S418" s="69">
        <f t="shared" si="149"/>
        <v>0</v>
      </c>
      <c r="T418" s="283"/>
      <c r="U418" s="283"/>
      <c r="V418" s="69">
        <f t="shared" si="150"/>
        <v>0</v>
      </c>
      <c r="W418" s="349"/>
      <c r="X418" s="351">
        <f t="shared" si="151"/>
        <v>0</v>
      </c>
      <c r="Y418" s="336"/>
      <c r="Z418" s="210">
        <f>INDEX(MasterOutputs!$I$3:$I$63,MATCH('5 - Project Outputs'!C418,MasterOutputs!$B$3:$B$63,0))</f>
        <v>0</v>
      </c>
    </row>
    <row r="419" spans="3:26" outlineLevel="1">
      <c r="C419" s="67" t="s">
        <v>90</v>
      </c>
      <c r="D419" s="418" t="str">
        <f>INDEX(MasterOutputs!$C$3:$C$63,MATCH(C419,MasterOutputs!$B$3:$B$63,0))</f>
        <v>N/A</v>
      </c>
      <c r="E419" s="283"/>
      <c r="F419" s="283"/>
      <c r="G419" s="69">
        <f t="shared" si="145"/>
        <v>0</v>
      </c>
      <c r="H419" s="283"/>
      <c r="I419" s="283"/>
      <c r="J419" s="69">
        <f t="shared" si="146"/>
        <v>0</v>
      </c>
      <c r="K419" s="283"/>
      <c r="L419" s="283"/>
      <c r="M419" s="69">
        <f t="shared" si="147"/>
        <v>0</v>
      </c>
      <c r="N419" s="283"/>
      <c r="O419" s="283"/>
      <c r="P419" s="69">
        <f t="shared" si="148"/>
        <v>0</v>
      </c>
      <c r="Q419" s="283"/>
      <c r="R419" s="283"/>
      <c r="S419" s="69">
        <f t="shared" si="149"/>
        <v>0</v>
      </c>
      <c r="T419" s="283"/>
      <c r="U419" s="283"/>
      <c r="V419" s="69">
        <f t="shared" si="150"/>
        <v>0</v>
      </c>
      <c r="W419" s="349"/>
      <c r="X419" s="351">
        <f t="shared" si="151"/>
        <v>0</v>
      </c>
      <c r="Y419" s="336"/>
      <c r="Z419" s="210">
        <f>INDEX(MasterOutputs!$I$3:$I$63,MATCH('5 - Project Outputs'!C419,MasterOutputs!$B$3:$B$63,0))</f>
        <v>0</v>
      </c>
    </row>
    <row r="420" spans="3:26" outlineLevel="1">
      <c r="C420" s="67" t="s">
        <v>90</v>
      </c>
      <c r="D420" s="418" t="str">
        <f>INDEX(MasterOutputs!$C$3:$C$63,MATCH(C420,MasterOutputs!$B$3:$B$63,0))</f>
        <v>N/A</v>
      </c>
      <c r="E420" s="283"/>
      <c r="F420" s="283"/>
      <c r="G420" s="69">
        <f t="shared" si="145"/>
        <v>0</v>
      </c>
      <c r="H420" s="283"/>
      <c r="I420" s="283"/>
      <c r="J420" s="69">
        <f t="shared" si="146"/>
        <v>0</v>
      </c>
      <c r="K420" s="283"/>
      <c r="L420" s="283"/>
      <c r="M420" s="69">
        <f t="shared" si="147"/>
        <v>0</v>
      </c>
      <c r="N420" s="283"/>
      <c r="O420" s="283"/>
      <c r="P420" s="69">
        <f t="shared" si="148"/>
        <v>0</v>
      </c>
      <c r="Q420" s="283"/>
      <c r="R420" s="283"/>
      <c r="S420" s="69">
        <f t="shared" si="149"/>
        <v>0</v>
      </c>
      <c r="T420" s="283"/>
      <c r="U420" s="283"/>
      <c r="V420" s="69">
        <f t="shared" si="150"/>
        <v>0</v>
      </c>
      <c r="W420" s="349"/>
      <c r="X420" s="351">
        <f t="shared" si="151"/>
        <v>0</v>
      </c>
      <c r="Y420" s="336"/>
      <c r="Z420" s="210">
        <f>INDEX(MasterOutputs!$I$3:$I$63,MATCH('5 - Project Outputs'!C420,MasterOutputs!$B$3:$B$63,0))</f>
        <v>0</v>
      </c>
    </row>
    <row r="421" spans="3:26" outlineLevel="1">
      <c r="C421" s="67" t="s">
        <v>90</v>
      </c>
      <c r="D421" s="418" t="str">
        <f>INDEX(MasterOutputs!$C$3:$C$63,MATCH(C421,MasterOutputs!$B$3:$B$63,0))</f>
        <v>N/A</v>
      </c>
      <c r="E421" s="283"/>
      <c r="F421" s="283"/>
      <c r="G421" s="69">
        <f t="shared" si="145"/>
        <v>0</v>
      </c>
      <c r="H421" s="283"/>
      <c r="I421" s="283"/>
      <c r="J421" s="69">
        <f t="shared" si="146"/>
        <v>0</v>
      </c>
      <c r="K421" s="283"/>
      <c r="L421" s="283"/>
      <c r="M421" s="69">
        <f t="shared" si="147"/>
        <v>0</v>
      </c>
      <c r="N421" s="283"/>
      <c r="O421" s="283"/>
      <c r="P421" s="69">
        <f t="shared" si="148"/>
        <v>0</v>
      </c>
      <c r="Q421" s="283"/>
      <c r="R421" s="283"/>
      <c r="S421" s="69">
        <f t="shared" si="149"/>
        <v>0</v>
      </c>
      <c r="T421" s="283"/>
      <c r="U421" s="283"/>
      <c r="V421" s="69">
        <f t="shared" si="150"/>
        <v>0</v>
      </c>
      <c r="W421" s="349"/>
      <c r="X421" s="351">
        <f t="shared" si="151"/>
        <v>0</v>
      </c>
      <c r="Y421" s="336"/>
      <c r="Z421" s="210">
        <f>INDEX(MasterOutputs!$I$3:$I$63,MATCH('5 - Project Outputs'!C421,MasterOutputs!$B$3:$B$63,0))</f>
        <v>0</v>
      </c>
    </row>
    <row r="422" spans="3:26" ht="15.6" customHeight="1" outlineLevel="1" thickBot="1">
      <c r="C422" s="112" t="s">
        <v>90</v>
      </c>
      <c r="D422" s="419" t="str">
        <f>INDEX(MasterOutputs!$C$3:$C$63,MATCH(C422,MasterOutputs!$B$3:$B$63,0))</f>
        <v>N/A</v>
      </c>
      <c r="E422" s="366"/>
      <c r="F422" s="366"/>
      <c r="G422" s="147">
        <f t="shared" si="145"/>
        <v>0</v>
      </c>
      <c r="H422" s="366"/>
      <c r="I422" s="366"/>
      <c r="J422" s="147">
        <f t="shared" si="146"/>
        <v>0</v>
      </c>
      <c r="K422" s="366"/>
      <c r="L422" s="366"/>
      <c r="M422" s="147">
        <f t="shared" si="147"/>
        <v>0</v>
      </c>
      <c r="N422" s="366"/>
      <c r="O422" s="366"/>
      <c r="P422" s="147">
        <f t="shared" si="148"/>
        <v>0</v>
      </c>
      <c r="Q422" s="366"/>
      <c r="R422" s="366"/>
      <c r="S422" s="147">
        <f t="shared" si="149"/>
        <v>0</v>
      </c>
      <c r="T422" s="366"/>
      <c r="U422" s="366"/>
      <c r="V422" s="147">
        <f t="shared" si="150"/>
        <v>0</v>
      </c>
      <c r="W422" s="367"/>
      <c r="X422" s="368">
        <f t="shared" si="151"/>
        <v>0</v>
      </c>
      <c r="Y422" s="369"/>
      <c r="Z422" s="210">
        <f>INDEX(MasterOutputs!$I$3:$I$63,MATCH('5 - Project Outputs'!C422,MasterOutputs!$B$3:$B$63,0))</f>
        <v>0</v>
      </c>
    </row>
    <row r="423" spans="3:26" ht="16.5" customHeight="1" outlineLevel="1" thickBot="1">
      <c r="C423" s="495" t="s">
        <v>311</v>
      </c>
      <c r="D423" s="496"/>
      <c r="E423" s="496"/>
      <c r="F423" s="496"/>
      <c r="G423" s="496"/>
      <c r="H423" s="496"/>
      <c r="I423" s="496"/>
      <c r="J423" s="496"/>
      <c r="K423" s="496"/>
      <c r="L423" s="496"/>
      <c r="M423" s="496"/>
      <c r="N423" s="496"/>
      <c r="O423" s="496"/>
      <c r="P423" s="496"/>
      <c r="Q423" s="496"/>
      <c r="R423" s="496"/>
      <c r="S423" s="496"/>
      <c r="T423" s="496"/>
      <c r="U423" s="496"/>
      <c r="V423" s="496"/>
      <c r="W423" s="496"/>
      <c r="X423" s="496"/>
      <c r="Y423" s="497"/>
    </row>
    <row r="424" spans="3:26" outlineLevel="1">
      <c r="C424" s="370"/>
      <c r="D424" s="363"/>
      <c r="E424" s="364"/>
      <c r="F424" s="364"/>
      <c r="G424" s="358">
        <f t="shared" ref="G424:G429" si="152">SUM(E424:F424)</f>
        <v>0</v>
      </c>
      <c r="H424" s="364"/>
      <c r="I424" s="364"/>
      <c r="J424" s="358">
        <f t="shared" ref="J424:J429" si="153">SUM(H424:I424)</f>
        <v>0</v>
      </c>
      <c r="K424" s="364"/>
      <c r="L424" s="364"/>
      <c r="M424" s="358">
        <f t="shared" ref="M424:M429" si="154">SUM(K424:L424)</f>
        <v>0</v>
      </c>
      <c r="N424" s="364"/>
      <c r="O424" s="364"/>
      <c r="P424" s="358">
        <f t="shared" ref="P424:P429" si="155">SUM(N424:O424)</f>
        <v>0</v>
      </c>
      <c r="Q424" s="364"/>
      <c r="R424" s="364"/>
      <c r="S424" s="358">
        <f t="shared" ref="S424:S429" si="156">SUM(Q424:R424)</f>
        <v>0</v>
      </c>
      <c r="T424" s="364"/>
      <c r="U424" s="364"/>
      <c r="V424" s="358">
        <f t="shared" ref="V424:V429" si="157">SUM(T424:U424)</f>
        <v>0</v>
      </c>
      <c r="W424" s="365"/>
      <c r="X424" s="352">
        <f>SUM(P424+S424+M424+J424+G424+V424+W424)</f>
        <v>0</v>
      </c>
      <c r="Y424" s="359" t="s">
        <v>302</v>
      </c>
    </row>
    <row r="425" spans="3:26" outlineLevel="1">
      <c r="C425" s="73"/>
      <c r="D425" s="287"/>
      <c r="E425" s="283"/>
      <c r="F425" s="283"/>
      <c r="G425" s="69">
        <f t="shared" si="152"/>
        <v>0</v>
      </c>
      <c r="H425" s="283"/>
      <c r="I425" s="283"/>
      <c r="J425" s="69">
        <f t="shared" si="153"/>
        <v>0</v>
      </c>
      <c r="K425" s="283"/>
      <c r="L425" s="283"/>
      <c r="M425" s="69">
        <f t="shared" si="154"/>
        <v>0</v>
      </c>
      <c r="N425" s="283"/>
      <c r="O425" s="283"/>
      <c r="P425" s="69">
        <f t="shared" si="155"/>
        <v>0</v>
      </c>
      <c r="Q425" s="283"/>
      <c r="R425" s="283"/>
      <c r="S425" s="69">
        <f t="shared" si="156"/>
        <v>0</v>
      </c>
      <c r="T425" s="283"/>
      <c r="U425" s="283"/>
      <c r="V425" s="69">
        <f t="shared" si="157"/>
        <v>0</v>
      </c>
      <c r="W425" s="349"/>
      <c r="X425" s="351">
        <f>SUM(P425+S425+M425+J425+G425+V425+W425)</f>
        <v>0</v>
      </c>
      <c r="Y425" s="354" t="s">
        <v>302</v>
      </c>
    </row>
    <row r="426" spans="3:26" outlineLevel="1">
      <c r="C426" s="73"/>
      <c r="D426" s="287"/>
      <c r="E426" s="283"/>
      <c r="F426" s="283"/>
      <c r="G426" s="69">
        <f t="shared" si="152"/>
        <v>0</v>
      </c>
      <c r="H426" s="283"/>
      <c r="I426" s="283"/>
      <c r="J426" s="69">
        <f t="shared" si="153"/>
        <v>0</v>
      </c>
      <c r="K426" s="283"/>
      <c r="L426" s="283"/>
      <c r="M426" s="69">
        <f t="shared" si="154"/>
        <v>0</v>
      </c>
      <c r="N426" s="283"/>
      <c r="O426" s="283"/>
      <c r="P426" s="69">
        <f t="shared" si="155"/>
        <v>0</v>
      </c>
      <c r="Q426" s="283"/>
      <c r="R426" s="283"/>
      <c r="S426" s="69">
        <f t="shared" si="156"/>
        <v>0</v>
      </c>
      <c r="T426" s="283"/>
      <c r="U426" s="283"/>
      <c r="V426" s="69">
        <f t="shared" si="157"/>
        <v>0</v>
      </c>
      <c r="W426" s="349"/>
      <c r="X426" s="351">
        <f t="shared" ref="X426:X433" si="158">SUM(P426+S426+M426+J426+G426+V426+W426)</f>
        <v>0</v>
      </c>
      <c r="Y426" s="354" t="s">
        <v>302</v>
      </c>
    </row>
    <row r="427" spans="3:26" outlineLevel="1">
      <c r="C427" s="73"/>
      <c r="D427" s="287"/>
      <c r="E427" s="283"/>
      <c r="F427" s="283"/>
      <c r="G427" s="69">
        <f t="shared" si="152"/>
        <v>0</v>
      </c>
      <c r="H427" s="283"/>
      <c r="I427" s="283"/>
      <c r="J427" s="69">
        <f t="shared" si="153"/>
        <v>0</v>
      </c>
      <c r="K427" s="283"/>
      <c r="L427" s="283"/>
      <c r="M427" s="69">
        <f t="shared" si="154"/>
        <v>0</v>
      </c>
      <c r="N427" s="283"/>
      <c r="O427" s="283"/>
      <c r="P427" s="69">
        <f t="shared" si="155"/>
        <v>0</v>
      </c>
      <c r="Q427" s="283"/>
      <c r="R427" s="283"/>
      <c r="S427" s="69">
        <f t="shared" si="156"/>
        <v>0</v>
      </c>
      <c r="T427" s="283"/>
      <c r="U427" s="283"/>
      <c r="V427" s="69">
        <f t="shared" si="157"/>
        <v>0</v>
      </c>
      <c r="W427" s="349"/>
      <c r="X427" s="351">
        <f t="shared" si="158"/>
        <v>0</v>
      </c>
      <c r="Y427" s="354" t="s">
        <v>302</v>
      </c>
    </row>
    <row r="428" spans="3:26" outlineLevel="1">
      <c r="C428" s="73"/>
      <c r="D428" s="287"/>
      <c r="E428" s="283"/>
      <c r="F428" s="283"/>
      <c r="G428" s="69">
        <f t="shared" si="152"/>
        <v>0</v>
      </c>
      <c r="H428" s="283"/>
      <c r="I428" s="283"/>
      <c r="J428" s="69">
        <f t="shared" si="153"/>
        <v>0</v>
      </c>
      <c r="K428" s="283"/>
      <c r="L428" s="283"/>
      <c r="M428" s="69">
        <f t="shared" si="154"/>
        <v>0</v>
      </c>
      <c r="N428" s="283"/>
      <c r="O428" s="283"/>
      <c r="P428" s="69">
        <f t="shared" si="155"/>
        <v>0</v>
      </c>
      <c r="Q428" s="283"/>
      <c r="R428" s="283"/>
      <c r="S428" s="69">
        <f t="shared" si="156"/>
        <v>0</v>
      </c>
      <c r="T428" s="283"/>
      <c r="U428" s="283"/>
      <c r="V428" s="69">
        <f t="shared" si="157"/>
        <v>0</v>
      </c>
      <c r="W428" s="349"/>
      <c r="X428" s="351">
        <f t="shared" si="158"/>
        <v>0</v>
      </c>
      <c r="Y428" s="354" t="s">
        <v>302</v>
      </c>
    </row>
    <row r="429" spans="3:26" outlineLevel="1">
      <c r="C429" s="73"/>
      <c r="D429" s="287"/>
      <c r="E429" s="283"/>
      <c r="F429" s="283"/>
      <c r="G429" s="69">
        <f t="shared" si="152"/>
        <v>0</v>
      </c>
      <c r="H429" s="283"/>
      <c r="I429" s="283"/>
      <c r="J429" s="69">
        <f t="shared" si="153"/>
        <v>0</v>
      </c>
      <c r="K429" s="283"/>
      <c r="L429" s="283"/>
      <c r="M429" s="69">
        <f t="shared" si="154"/>
        <v>0</v>
      </c>
      <c r="N429" s="283"/>
      <c r="O429" s="283"/>
      <c r="P429" s="69">
        <f t="shared" si="155"/>
        <v>0</v>
      </c>
      <c r="Q429" s="283"/>
      <c r="R429" s="283"/>
      <c r="S429" s="69">
        <f t="shared" si="156"/>
        <v>0</v>
      </c>
      <c r="T429" s="283"/>
      <c r="U429" s="283"/>
      <c r="V429" s="69">
        <f t="shared" si="157"/>
        <v>0</v>
      </c>
      <c r="W429" s="349"/>
      <c r="X429" s="351">
        <f t="shared" si="158"/>
        <v>0</v>
      </c>
      <c r="Y429" s="354" t="s">
        <v>302</v>
      </c>
    </row>
    <row r="430" spans="3:26" outlineLevel="1">
      <c r="C430" s="73"/>
      <c r="D430" s="287"/>
      <c r="E430" s="283"/>
      <c r="F430" s="283"/>
      <c r="G430" s="69">
        <f>SUM(E430:F430)</f>
        <v>0</v>
      </c>
      <c r="H430" s="283"/>
      <c r="I430" s="283"/>
      <c r="J430" s="69">
        <f>SUM(H430:I430)</f>
        <v>0</v>
      </c>
      <c r="K430" s="283"/>
      <c r="L430" s="283"/>
      <c r="M430" s="69">
        <f>SUM(K430:L430)</f>
        <v>0</v>
      </c>
      <c r="N430" s="283"/>
      <c r="O430" s="283"/>
      <c r="P430" s="69">
        <f>SUM(N430:O430)</f>
        <v>0</v>
      </c>
      <c r="Q430" s="283"/>
      <c r="R430" s="283"/>
      <c r="S430" s="69">
        <f>SUM(Q430:R430)</f>
        <v>0</v>
      </c>
      <c r="T430" s="283"/>
      <c r="U430" s="283"/>
      <c r="V430" s="69">
        <f>SUM(T430:U430)</f>
        <v>0</v>
      </c>
      <c r="W430" s="349"/>
      <c r="X430" s="351">
        <f t="shared" si="158"/>
        <v>0</v>
      </c>
      <c r="Y430" s="354" t="s">
        <v>302</v>
      </c>
    </row>
    <row r="431" spans="3:26" outlineLevel="1">
      <c r="C431" s="73"/>
      <c r="D431" s="287"/>
      <c r="E431" s="283"/>
      <c r="F431" s="283"/>
      <c r="G431" s="69">
        <f>SUM(E431:F431)</f>
        <v>0</v>
      </c>
      <c r="H431" s="283"/>
      <c r="I431" s="283"/>
      <c r="J431" s="69">
        <f>SUM(H431:I431)</f>
        <v>0</v>
      </c>
      <c r="K431" s="283"/>
      <c r="L431" s="283"/>
      <c r="M431" s="69">
        <f>SUM(K431:L431)</f>
        <v>0</v>
      </c>
      <c r="N431" s="283"/>
      <c r="O431" s="283"/>
      <c r="P431" s="69">
        <f>SUM(N431:O431)</f>
        <v>0</v>
      </c>
      <c r="Q431" s="283"/>
      <c r="R431" s="283"/>
      <c r="S431" s="69">
        <f>SUM(Q431:R431)</f>
        <v>0</v>
      </c>
      <c r="T431" s="283"/>
      <c r="U431" s="283"/>
      <c r="V431" s="69">
        <f>SUM(T431:U431)</f>
        <v>0</v>
      </c>
      <c r="W431" s="349"/>
      <c r="X431" s="351">
        <f t="shared" si="158"/>
        <v>0</v>
      </c>
      <c r="Y431" s="354" t="s">
        <v>302</v>
      </c>
    </row>
    <row r="432" spans="3:26" outlineLevel="1">
      <c r="C432" s="73"/>
      <c r="D432" s="287"/>
      <c r="E432" s="283"/>
      <c r="F432" s="283"/>
      <c r="G432" s="69">
        <f>SUM(E432:F432)</f>
        <v>0</v>
      </c>
      <c r="H432" s="283"/>
      <c r="I432" s="283"/>
      <c r="J432" s="69">
        <f>SUM(H432:I432)</f>
        <v>0</v>
      </c>
      <c r="K432" s="283"/>
      <c r="L432" s="283"/>
      <c r="M432" s="69">
        <f>SUM(K432:L432)</f>
        <v>0</v>
      </c>
      <c r="N432" s="283"/>
      <c r="O432" s="283"/>
      <c r="P432" s="69">
        <f>SUM(N432:O432)</f>
        <v>0</v>
      </c>
      <c r="Q432" s="283"/>
      <c r="R432" s="283"/>
      <c r="S432" s="69">
        <f>SUM(Q432:R432)</f>
        <v>0</v>
      </c>
      <c r="T432" s="283"/>
      <c r="U432" s="283"/>
      <c r="V432" s="69">
        <f>SUM(T432:U432)</f>
        <v>0</v>
      </c>
      <c r="W432" s="349"/>
      <c r="X432" s="351">
        <f t="shared" si="158"/>
        <v>0</v>
      </c>
      <c r="Y432" s="354" t="s">
        <v>302</v>
      </c>
    </row>
    <row r="433" spans="1:26" ht="15.75" outlineLevel="1" thickBot="1">
      <c r="C433" s="74"/>
      <c r="D433" s="288"/>
      <c r="E433" s="284"/>
      <c r="F433" s="284"/>
      <c r="G433" s="71">
        <f>SUM(E433:F433)</f>
        <v>0</v>
      </c>
      <c r="H433" s="284"/>
      <c r="I433" s="284"/>
      <c r="J433" s="71">
        <f>SUM(H433:I433)</f>
        <v>0</v>
      </c>
      <c r="K433" s="284"/>
      <c r="L433" s="284"/>
      <c r="M433" s="71">
        <f>SUM(K433:L433)</f>
        <v>0</v>
      </c>
      <c r="N433" s="284"/>
      <c r="O433" s="284"/>
      <c r="P433" s="71">
        <f>SUM(N433:O433)</f>
        <v>0</v>
      </c>
      <c r="Q433" s="284"/>
      <c r="R433" s="284"/>
      <c r="S433" s="71">
        <f>SUM(Q433:R433)</f>
        <v>0</v>
      </c>
      <c r="T433" s="284"/>
      <c r="U433" s="284"/>
      <c r="V433" s="71">
        <f>SUM(T433:U433)</f>
        <v>0</v>
      </c>
      <c r="W433" s="350"/>
      <c r="X433" s="353">
        <f t="shared" si="158"/>
        <v>0</v>
      </c>
      <c r="Y433" s="355" t="s">
        <v>302</v>
      </c>
    </row>
    <row r="434" spans="1:26" ht="15.75" thickBot="1">
      <c r="C434" s="286"/>
      <c r="D434" s="285"/>
      <c r="E434" s="3"/>
      <c r="F434" s="3"/>
      <c r="G434" s="3"/>
      <c r="H434" s="3"/>
      <c r="I434" s="3"/>
      <c r="J434" s="3"/>
      <c r="K434" s="3"/>
      <c r="L434" s="3"/>
      <c r="M434" s="3"/>
      <c r="N434" s="3"/>
      <c r="O434" s="3"/>
      <c r="P434" s="3"/>
      <c r="Q434" s="3"/>
      <c r="R434" s="3"/>
      <c r="S434" s="3"/>
      <c r="T434" s="3"/>
      <c r="U434" s="3"/>
      <c r="V434" s="3"/>
      <c r="W434" s="3"/>
      <c r="X434" s="3"/>
    </row>
    <row r="435" spans="1:26" ht="102.75" thickBot="1">
      <c r="A435" s="590" t="s">
        <v>260</v>
      </c>
      <c r="B435" s="60"/>
      <c r="C435" s="839" t="str">
        <f>IF(OR('2 - Project Admin'!E38="", '2 - Project Admin'!E38="n/a"),"Project 12: Not Applicable", CONCATENATE("Project 12: ", '2 - Project Admin'!E38))</f>
        <v>Project 12: Not Applicable</v>
      </c>
      <c r="D435" s="840"/>
      <c r="E435" s="840"/>
      <c r="F435" s="840"/>
      <c r="G435" s="840"/>
      <c r="H435" s="840"/>
      <c r="I435" s="840"/>
      <c r="J435" s="840"/>
      <c r="K435" s="840"/>
      <c r="L435" s="840"/>
      <c r="M435" s="840"/>
      <c r="N435" s="840"/>
      <c r="O435" s="840"/>
      <c r="P435" s="840"/>
      <c r="Q435" s="840"/>
      <c r="R435" s="840"/>
      <c r="S435" s="840"/>
      <c r="T435" s="840"/>
      <c r="U435" s="840"/>
      <c r="V435" s="840"/>
      <c r="W435" s="840"/>
      <c r="X435" s="840"/>
      <c r="Y435" s="841"/>
    </row>
    <row r="436" spans="1:26" ht="15.75" thickBot="1">
      <c r="C436" s="148"/>
      <c r="D436" s="149"/>
      <c r="E436" s="150"/>
      <c r="F436" s="150"/>
      <c r="G436" s="150"/>
      <c r="H436" s="150"/>
      <c r="I436" s="150"/>
      <c r="J436" s="150"/>
      <c r="K436" s="150"/>
    </row>
    <row r="437" spans="1:26" ht="15.75" customHeight="1" outlineLevel="1">
      <c r="C437" s="806" t="s">
        <v>289</v>
      </c>
      <c r="D437" s="806" t="s">
        <v>290</v>
      </c>
      <c r="E437" s="809" t="s">
        <v>291</v>
      </c>
      <c r="F437" s="810"/>
      <c r="G437" s="811"/>
      <c r="H437" s="809" t="s">
        <v>292</v>
      </c>
      <c r="I437" s="810"/>
      <c r="J437" s="811"/>
      <c r="K437" s="809" t="s">
        <v>293</v>
      </c>
      <c r="L437" s="810"/>
      <c r="M437" s="811"/>
      <c r="N437" s="809" t="s">
        <v>294</v>
      </c>
      <c r="O437" s="810"/>
      <c r="P437" s="811"/>
      <c r="Q437" s="809" t="s">
        <v>295</v>
      </c>
      <c r="R437" s="810"/>
      <c r="S437" s="811"/>
      <c r="T437" s="809" t="s">
        <v>296</v>
      </c>
      <c r="U437" s="810"/>
      <c r="V437" s="811"/>
      <c r="W437" s="665" t="s">
        <v>297</v>
      </c>
      <c r="X437" s="820" t="s">
        <v>236</v>
      </c>
      <c r="Y437" s="815" t="s">
        <v>298</v>
      </c>
    </row>
    <row r="438" spans="1:26" ht="15.75" customHeight="1" outlineLevel="1" thickBot="1">
      <c r="C438" s="807"/>
      <c r="D438" s="807"/>
      <c r="E438" s="812"/>
      <c r="F438" s="813"/>
      <c r="G438" s="814"/>
      <c r="H438" s="812"/>
      <c r="I438" s="813"/>
      <c r="J438" s="814"/>
      <c r="K438" s="812"/>
      <c r="L438" s="813"/>
      <c r="M438" s="814"/>
      <c r="N438" s="812"/>
      <c r="O438" s="813"/>
      <c r="P438" s="814"/>
      <c r="Q438" s="812"/>
      <c r="R438" s="813"/>
      <c r="S438" s="814"/>
      <c r="T438" s="812"/>
      <c r="U438" s="813"/>
      <c r="V438" s="814"/>
      <c r="W438" s="666"/>
      <c r="X438" s="821"/>
      <c r="Y438" s="816"/>
    </row>
    <row r="439" spans="1:26" ht="15" customHeight="1" outlineLevel="1" thickBot="1">
      <c r="C439" s="807"/>
      <c r="D439" s="807"/>
      <c r="E439" s="588" t="s">
        <v>237</v>
      </c>
      <c r="F439" s="205" t="s">
        <v>238</v>
      </c>
      <c r="G439" s="665" t="s">
        <v>281</v>
      </c>
      <c r="H439" s="588" t="s">
        <v>237</v>
      </c>
      <c r="I439" s="205" t="s">
        <v>238</v>
      </c>
      <c r="J439" s="665" t="s">
        <v>281</v>
      </c>
      <c r="K439" s="588" t="s">
        <v>237</v>
      </c>
      <c r="L439" s="205" t="s">
        <v>238</v>
      </c>
      <c r="M439" s="665" t="s">
        <v>281</v>
      </c>
      <c r="N439" s="588" t="s">
        <v>237</v>
      </c>
      <c r="O439" s="205" t="s">
        <v>238</v>
      </c>
      <c r="P439" s="818" t="s">
        <v>281</v>
      </c>
      <c r="Q439" s="588" t="s">
        <v>237</v>
      </c>
      <c r="R439" s="205" t="s">
        <v>238</v>
      </c>
      <c r="S439" s="818" t="s">
        <v>281</v>
      </c>
      <c r="T439" s="588" t="s">
        <v>237</v>
      </c>
      <c r="U439" s="205" t="s">
        <v>238</v>
      </c>
      <c r="V439" s="818" t="s">
        <v>281</v>
      </c>
      <c r="W439" s="818" t="s">
        <v>281</v>
      </c>
      <c r="X439" s="821"/>
      <c r="Y439" s="816"/>
    </row>
    <row r="440" spans="1:26" ht="15" customHeight="1" outlineLevel="1" thickBot="1">
      <c r="C440" s="808"/>
      <c r="D440" s="807"/>
      <c r="E440" s="206" t="s">
        <v>240</v>
      </c>
      <c r="F440" s="206" t="s">
        <v>240</v>
      </c>
      <c r="G440" s="704"/>
      <c r="H440" s="206" t="s">
        <v>240</v>
      </c>
      <c r="I440" s="216" t="str">
        <f>IF(INDEX('Reference Data'!$G$5:$G$18,MATCH('Reference Data'!$C$4,'Reference Data'!$F$5:$F$21,0),1)&gt;=I$18,"Actual","Forecast")</f>
        <v>Actual</v>
      </c>
      <c r="J440" s="704"/>
      <c r="K440" s="216" t="str">
        <f>IF(INDEX('Reference Data'!$G$5:$G$18,MATCH('Reference Data'!$C$4,'Reference Data'!$F$5:$F$21,0),1)&gt;=K$18,"Actual","Forecast")</f>
        <v>Actual</v>
      </c>
      <c r="L440" s="216" t="str">
        <f>IF(INDEX('Reference Data'!$G$5:$G$18,MATCH('Reference Data'!$C$4,'Reference Data'!$F$5:$F$21,0),1)&gt;=L$18,"Actual","Forecast")</f>
        <v>Actual</v>
      </c>
      <c r="M440" s="704"/>
      <c r="N440" s="216" t="str">
        <f>IF(INDEX('Reference Data'!$G$5:$G$18,MATCH('Reference Data'!$C$4,'Reference Data'!$F$5:$F$21,0),1)&gt;=N$18,"Actual","Forecast")</f>
        <v>Actual</v>
      </c>
      <c r="O440" s="216" t="str">
        <f>IF(INDEX('Reference Data'!$G$5:$G$18,MATCH('Reference Data'!$C$4,'Reference Data'!$F$5:$F$21,0),1)&gt;=O$18,"Actual","Forecast")</f>
        <v>Actual</v>
      </c>
      <c r="P440" s="819"/>
      <c r="Q440" s="216" t="str">
        <f>IF(INDEX('Reference Data'!$G$5:$G$18,MATCH('Reference Data'!$C$4,'Reference Data'!$F$5:$F$21,0),1)&gt;=Q$18,"Actual","Forecast")</f>
        <v>Actual</v>
      </c>
      <c r="R440" s="216" t="str">
        <f>IF(INDEX('Reference Data'!$G$5:$G$18,MATCH('Reference Data'!$C$4,'Reference Data'!$F$5:$F$21,0),1)&gt;=R$18,"Actual","Forecast")</f>
        <v>Forecast</v>
      </c>
      <c r="S440" s="819"/>
      <c r="T440" s="216" t="str">
        <f>IF(INDEX('Reference Data'!$G$5:$G$18,MATCH('Reference Data'!$C$4,'Reference Data'!$F$5:$F$21,0),1)&gt;=T$18,"Actual","Forecast")</f>
        <v>Forecast</v>
      </c>
      <c r="U440" s="216" t="str">
        <f>IF(INDEX('Reference Data'!$G$5:$G$18,MATCH('Reference Data'!$C$4,'Reference Data'!$F$5:$F$21,0),1)&gt;=U$18,"Actual","Forecast")</f>
        <v>Forecast</v>
      </c>
      <c r="V440" s="819"/>
      <c r="W440" s="819"/>
      <c r="X440" s="821"/>
      <c r="Y440" s="817"/>
    </row>
    <row r="441" spans="1:26" ht="15" customHeight="1" outlineLevel="1" thickBot="1">
      <c r="C441" s="116" t="s">
        <v>299</v>
      </c>
      <c r="D441" s="274"/>
      <c r="E441" s="274"/>
      <c r="F441" s="274"/>
      <c r="G441" s="274"/>
      <c r="H441" s="274"/>
      <c r="I441" s="274"/>
      <c r="J441" s="274"/>
      <c r="K441" s="274"/>
      <c r="L441" s="274"/>
      <c r="M441" s="274"/>
      <c r="N441" s="274"/>
      <c r="O441" s="274"/>
      <c r="P441" s="274"/>
      <c r="Q441" s="274"/>
      <c r="R441" s="274"/>
      <c r="S441" s="274"/>
      <c r="T441" s="274"/>
      <c r="U441" s="274"/>
      <c r="V441" s="274"/>
      <c r="W441" s="274"/>
      <c r="X441" s="274"/>
      <c r="Y441" s="498"/>
    </row>
    <row r="442" spans="1:26" outlineLevel="1">
      <c r="C442" s="155" t="s">
        <v>300</v>
      </c>
      <c r="D442" s="420" t="s">
        <v>301</v>
      </c>
      <c r="E442" s="356"/>
      <c r="F442" s="357"/>
      <c r="G442" s="358">
        <f>SUM(E442:F442)</f>
        <v>0</v>
      </c>
      <c r="H442" s="356"/>
      <c r="I442" s="357"/>
      <c r="J442" s="358">
        <f>SUM(H442:I442)</f>
        <v>0</v>
      </c>
      <c r="K442" s="356"/>
      <c r="L442" s="357"/>
      <c r="M442" s="358">
        <f>SUM(K442:L442)</f>
        <v>0</v>
      </c>
      <c r="N442" s="356"/>
      <c r="O442" s="357"/>
      <c r="P442" s="358">
        <f>SUM(N442:O442)</f>
        <v>0</v>
      </c>
      <c r="Q442" s="356"/>
      <c r="R442" s="357"/>
      <c r="S442" s="358">
        <f>SUM(Q442:R442)</f>
        <v>0</v>
      </c>
      <c r="T442" s="356"/>
      <c r="U442" s="357"/>
      <c r="V442" s="358">
        <f>SUM(T442:U442)</f>
        <v>0</v>
      </c>
      <c r="W442" s="340"/>
      <c r="X442" s="352">
        <f>SUM(P442+S442+M442+J442+G442+V442+W442)</f>
        <v>0</v>
      </c>
      <c r="Y442" s="359" t="s">
        <v>302</v>
      </c>
    </row>
    <row r="443" spans="1:26" ht="28.5" outlineLevel="1">
      <c r="C443" s="155" t="s">
        <v>303</v>
      </c>
      <c r="D443" s="420" t="s">
        <v>304</v>
      </c>
      <c r="E443" s="67"/>
      <c r="F443" s="68"/>
      <c r="G443" s="69">
        <f>SUM(E443:F443)</f>
        <v>0</v>
      </c>
      <c r="H443" s="67"/>
      <c r="I443" s="68"/>
      <c r="J443" s="69">
        <f>SUM(H443:I443)</f>
        <v>0</v>
      </c>
      <c r="K443" s="67"/>
      <c r="L443" s="68"/>
      <c r="M443" s="69">
        <f>SUM(K443:L443)</f>
        <v>0</v>
      </c>
      <c r="N443" s="67"/>
      <c r="O443" s="68"/>
      <c r="P443" s="69">
        <f>SUM(N443:O443)</f>
        <v>0</v>
      </c>
      <c r="Q443" s="67"/>
      <c r="R443" s="68"/>
      <c r="S443" s="69">
        <f>SUM(Q443:R443)</f>
        <v>0</v>
      </c>
      <c r="T443" s="67"/>
      <c r="U443" s="68"/>
      <c r="V443" s="69">
        <f>SUM(T443:U443)</f>
        <v>0</v>
      </c>
      <c r="W443" s="334"/>
      <c r="X443" s="351">
        <f>SUM(P443+S443+M443+J443+G443+V443+W443)</f>
        <v>0</v>
      </c>
      <c r="Y443" s="354" t="s">
        <v>302</v>
      </c>
    </row>
    <row r="444" spans="1:26" ht="29.25" outlineLevel="1" thickBot="1">
      <c r="C444" s="360" t="s">
        <v>305</v>
      </c>
      <c r="D444" s="421" t="s">
        <v>304</v>
      </c>
      <c r="E444" s="112"/>
      <c r="F444" s="113"/>
      <c r="G444" s="147">
        <f>SUM(E444:F444)</f>
        <v>0</v>
      </c>
      <c r="H444" s="112"/>
      <c r="I444" s="113"/>
      <c r="J444" s="147">
        <f>SUM(H444:I444)</f>
        <v>0</v>
      </c>
      <c r="K444" s="112"/>
      <c r="L444" s="113"/>
      <c r="M444" s="147">
        <f>SUM(K444:L444)</f>
        <v>0</v>
      </c>
      <c r="N444" s="112"/>
      <c r="O444" s="113"/>
      <c r="P444" s="147">
        <f>SUM(N444:O444)</f>
        <v>0</v>
      </c>
      <c r="Q444" s="112"/>
      <c r="R444" s="113"/>
      <c r="S444" s="147">
        <f>SUM(Q444:R444)</f>
        <v>0</v>
      </c>
      <c r="T444" s="112"/>
      <c r="U444" s="113"/>
      <c r="V444" s="147">
        <f>SUM(T444:U444)</f>
        <v>0</v>
      </c>
      <c r="W444" s="348"/>
      <c r="X444" s="361">
        <f>SUM(P444+S444+M444+J444+G444+V444+W444)</f>
        <v>0</v>
      </c>
      <c r="Y444" s="362" t="s">
        <v>302</v>
      </c>
    </row>
    <row r="445" spans="1:26" ht="15" customHeight="1" outlineLevel="1" thickBot="1">
      <c r="C445" s="494" t="s">
        <v>306</v>
      </c>
      <c r="D445" s="492"/>
      <c r="E445" s="492"/>
      <c r="F445" s="492"/>
      <c r="G445" s="492"/>
      <c r="H445" s="492"/>
      <c r="I445" s="492"/>
      <c r="J445" s="492"/>
      <c r="K445" s="492"/>
      <c r="L445" s="492"/>
      <c r="M445" s="492"/>
      <c r="N445" s="492"/>
      <c r="O445" s="492"/>
      <c r="P445" s="492"/>
      <c r="Q445" s="492"/>
      <c r="R445" s="492"/>
      <c r="S445" s="492"/>
      <c r="T445" s="492"/>
      <c r="U445" s="492"/>
      <c r="V445" s="492"/>
      <c r="W445" s="492"/>
      <c r="X445" s="492"/>
      <c r="Y445" s="493"/>
    </row>
    <row r="446" spans="1:26" outlineLevel="1">
      <c r="C446" s="356" t="s">
        <v>90</v>
      </c>
      <c r="D446" s="417" t="str">
        <f>INDEX(MasterOutputs!$C$3:$C$63,MATCH(C446,MasterOutputs!$B$3:$B$63,0))</f>
        <v>N/A</v>
      </c>
      <c r="E446" s="364"/>
      <c r="F446" s="364"/>
      <c r="G446" s="358">
        <f>SUM(E446:F446)</f>
        <v>0</v>
      </c>
      <c r="H446" s="364"/>
      <c r="I446" s="364"/>
      <c r="J446" s="358">
        <f>SUM(H446:I446)</f>
        <v>0</v>
      </c>
      <c r="K446" s="364"/>
      <c r="L446" s="364"/>
      <c r="M446" s="358">
        <f>SUM(K446:L446)</f>
        <v>0</v>
      </c>
      <c r="N446" s="364"/>
      <c r="O446" s="364"/>
      <c r="P446" s="358">
        <f>SUM(N446:O446)</f>
        <v>0</v>
      </c>
      <c r="Q446" s="364"/>
      <c r="R446" s="364"/>
      <c r="S446" s="358">
        <f>SUM(Q446:R446)</f>
        <v>0</v>
      </c>
      <c r="T446" s="364"/>
      <c r="U446" s="364"/>
      <c r="V446" s="358">
        <f>SUM(T446:U446)</f>
        <v>0</v>
      </c>
      <c r="W446" s="365"/>
      <c r="X446" s="352">
        <f>SUM(P446+S446+M446+J446+G446+V446+W446)</f>
        <v>0</v>
      </c>
      <c r="Y446" s="341"/>
      <c r="Z446" s="210">
        <f>INDEX(MasterOutputs!$I$3:$I$63,MATCH('5 - Project Outputs'!C446,MasterOutputs!$B$3:$B$63,0))</f>
        <v>0</v>
      </c>
    </row>
    <row r="447" spans="1:26" outlineLevel="1">
      <c r="C447" s="67" t="s">
        <v>90</v>
      </c>
      <c r="D447" s="418" t="str">
        <f>INDEX(MasterOutputs!$C$3:$C$63,MATCH(C447,MasterOutputs!$B$3:$B$63,0))</f>
        <v>N/A</v>
      </c>
      <c r="E447" s="283"/>
      <c r="F447" s="283"/>
      <c r="G447" s="69">
        <f>SUM(E447:F447)</f>
        <v>0</v>
      </c>
      <c r="H447" s="283"/>
      <c r="I447" s="283"/>
      <c r="J447" s="69">
        <f>SUM(H447:I447)</f>
        <v>0</v>
      </c>
      <c r="K447" s="283"/>
      <c r="L447" s="283"/>
      <c r="M447" s="69">
        <f>SUM(K447:L447)</f>
        <v>0</v>
      </c>
      <c r="N447" s="283"/>
      <c r="O447" s="283"/>
      <c r="P447" s="69">
        <f>SUM(N447:O447)</f>
        <v>0</v>
      </c>
      <c r="Q447" s="283"/>
      <c r="R447" s="283"/>
      <c r="S447" s="69">
        <f>SUM(Q447:R447)</f>
        <v>0</v>
      </c>
      <c r="T447" s="283"/>
      <c r="U447" s="283"/>
      <c r="V447" s="69">
        <f>SUM(T447:U447)</f>
        <v>0</v>
      </c>
      <c r="W447" s="349"/>
      <c r="X447" s="351">
        <f>SUM(P447+S447+M447+J447+G447+V447+W447)</f>
        <v>0</v>
      </c>
      <c r="Y447" s="336"/>
      <c r="Z447" s="210">
        <f>INDEX(MasterOutputs!$I$3:$I$63,MATCH('5 - Project Outputs'!C447,MasterOutputs!$B$3:$B$63,0))</f>
        <v>0</v>
      </c>
    </row>
    <row r="448" spans="1:26" outlineLevel="1">
      <c r="C448" s="67" t="s">
        <v>90</v>
      </c>
      <c r="D448" s="418" t="str">
        <f>INDEX(MasterOutputs!$C$3:$C$63,MATCH(C448,MasterOutputs!$B$3:$B$63,0))</f>
        <v>N/A</v>
      </c>
      <c r="E448" s="283"/>
      <c r="F448" s="283"/>
      <c r="G448" s="69">
        <f t="shared" ref="G448:G460" si="159">SUM(E448:F448)</f>
        <v>0</v>
      </c>
      <c r="H448" s="283"/>
      <c r="I448" s="283"/>
      <c r="J448" s="69">
        <f t="shared" ref="J448:J460" si="160">SUM(H448:I448)</f>
        <v>0</v>
      </c>
      <c r="K448" s="283"/>
      <c r="L448" s="283"/>
      <c r="M448" s="69">
        <f t="shared" ref="M448:M460" si="161">SUM(K448:L448)</f>
        <v>0</v>
      </c>
      <c r="N448" s="283"/>
      <c r="O448" s="283"/>
      <c r="P448" s="69">
        <f t="shared" ref="P448:P460" si="162">SUM(N448:O448)</f>
        <v>0</v>
      </c>
      <c r="Q448" s="283"/>
      <c r="R448" s="283"/>
      <c r="S448" s="69">
        <f t="shared" ref="S448:S460" si="163">SUM(Q448:R448)</f>
        <v>0</v>
      </c>
      <c r="T448" s="283"/>
      <c r="U448" s="283"/>
      <c r="V448" s="69">
        <f t="shared" ref="V448:V460" si="164">SUM(T448:U448)</f>
        <v>0</v>
      </c>
      <c r="W448" s="349"/>
      <c r="X448" s="351">
        <f t="shared" ref="X448:X460" si="165">SUM(P448+S448+M448+J448+G448+V448+W448)</f>
        <v>0</v>
      </c>
      <c r="Y448" s="336"/>
      <c r="Z448" s="210">
        <f>INDEX(MasterOutputs!$I$3:$I$63,MATCH('5 - Project Outputs'!C448,MasterOutputs!$B$3:$B$63,0))</f>
        <v>0</v>
      </c>
    </row>
    <row r="449" spans="3:26" outlineLevel="1">
      <c r="C449" s="67" t="s">
        <v>90</v>
      </c>
      <c r="D449" s="418" t="str">
        <f>INDEX(MasterOutputs!$C$3:$C$63,MATCH(C449,MasterOutputs!$B$3:$B$63,0))</f>
        <v>N/A</v>
      </c>
      <c r="E449" s="283"/>
      <c r="F449" s="283"/>
      <c r="G449" s="69">
        <f t="shared" si="159"/>
        <v>0</v>
      </c>
      <c r="H449" s="283"/>
      <c r="I449" s="283"/>
      <c r="J449" s="69">
        <f t="shared" si="160"/>
        <v>0</v>
      </c>
      <c r="K449" s="283"/>
      <c r="L449" s="283"/>
      <c r="M449" s="69">
        <f t="shared" si="161"/>
        <v>0</v>
      </c>
      <c r="N449" s="283"/>
      <c r="O449" s="283"/>
      <c r="P449" s="69">
        <f t="shared" si="162"/>
        <v>0</v>
      </c>
      <c r="Q449" s="283"/>
      <c r="R449" s="283"/>
      <c r="S449" s="69">
        <f t="shared" si="163"/>
        <v>0</v>
      </c>
      <c r="T449" s="283"/>
      <c r="U449" s="283"/>
      <c r="V449" s="69">
        <f t="shared" si="164"/>
        <v>0</v>
      </c>
      <c r="W449" s="349"/>
      <c r="X449" s="351">
        <f t="shared" si="165"/>
        <v>0</v>
      </c>
      <c r="Y449" s="336"/>
      <c r="Z449" s="210">
        <f>INDEX(MasterOutputs!$I$3:$I$63,MATCH('5 - Project Outputs'!C449,MasterOutputs!$B$3:$B$63,0))</f>
        <v>0</v>
      </c>
    </row>
    <row r="450" spans="3:26" outlineLevel="1">
      <c r="C450" s="67" t="s">
        <v>90</v>
      </c>
      <c r="D450" s="418" t="str">
        <f>INDEX(MasterOutputs!$C$3:$C$63,MATCH(C450,MasterOutputs!$B$3:$B$63,0))</f>
        <v>N/A</v>
      </c>
      <c r="E450" s="283"/>
      <c r="F450" s="283"/>
      <c r="G450" s="69">
        <f t="shared" si="159"/>
        <v>0</v>
      </c>
      <c r="H450" s="283"/>
      <c r="I450" s="283"/>
      <c r="J450" s="69">
        <f t="shared" si="160"/>
        <v>0</v>
      </c>
      <c r="K450" s="283"/>
      <c r="L450" s="283"/>
      <c r="M450" s="69">
        <f t="shared" si="161"/>
        <v>0</v>
      </c>
      <c r="N450" s="283"/>
      <c r="O450" s="283"/>
      <c r="P450" s="69">
        <f t="shared" si="162"/>
        <v>0</v>
      </c>
      <c r="Q450" s="283"/>
      <c r="R450" s="283"/>
      <c r="S450" s="69">
        <f t="shared" si="163"/>
        <v>0</v>
      </c>
      <c r="T450" s="283"/>
      <c r="U450" s="283"/>
      <c r="V450" s="69">
        <f t="shared" si="164"/>
        <v>0</v>
      </c>
      <c r="W450" s="349"/>
      <c r="X450" s="351">
        <f t="shared" si="165"/>
        <v>0</v>
      </c>
      <c r="Y450" s="336"/>
      <c r="Z450" s="210">
        <f>INDEX(MasterOutputs!$I$3:$I$63,MATCH('5 - Project Outputs'!C450,MasterOutputs!$B$3:$B$63,0))</f>
        <v>0</v>
      </c>
    </row>
    <row r="451" spans="3:26" outlineLevel="1">
      <c r="C451" s="67" t="s">
        <v>90</v>
      </c>
      <c r="D451" s="418" t="str">
        <f>INDEX(MasterOutputs!$C$3:$C$63,MATCH(C451,MasterOutputs!$B$3:$B$63,0))</f>
        <v>N/A</v>
      </c>
      <c r="E451" s="283"/>
      <c r="F451" s="283"/>
      <c r="G451" s="69">
        <f t="shared" si="159"/>
        <v>0</v>
      </c>
      <c r="H451" s="283"/>
      <c r="I451" s="283"/>
      <c r="J451" s="69">
        <f t="shared" si="160"/>
        <v>0</v>
      </c>
      <c r="K451" s="283"/>
      <c r="L451" s="283"/>
      <c r="M451" s="69">
        <f t="shared" si="161"/>
        <v>0</v>
      </c>
      <c r="N451" s="283"/>
      <c r="O451" s="283"/>
      <c r="P451" s="69">
        <f t="shared" si="162"/>
        <v>0</v>
      </c>
      <c r="Q451" s="283"/>
      <c r="R451" s="283"/>
      <c r="S451" s="69">
        <f t="shared" si="163"/>
        <v>0</v>
      </c>
      <c r="T451" s="283"/>
      <c r="U451" s="283"/>
      <c r="V451" s="69">
        <f t="shared" si="164"/>
        <v>0</v>
      </c>
      <c r="W451" s="349"/>
      <c r="X451" s="351">
        <f t="shared" si="165"/>
        <v>0</v>
      </c>
      <c r="Y451" s="336"/>
      <c r="Z451" s="210">
        <f>INDEX(MasterOutputs!$I$3:$I$63,MATCH('5 - Project Outputs'!C451,MasterOutputs!$B$3:$B$63,0))</f>
        <v>0</v>
      </c>
    </row>
    <row r="452" spans="3:26" outlineLevel="1">
      <c r="C452" s="67" t="s">
        <v>90</v>
      </c>
      <c r="D452" s="418" t="str">
        <f>INDEX(MasterOutputs!$C$3:$C$63,MATCH(C452,MasterOutputs!$B$3:$B$63,0))</f>
        <v>N/A</v>
      </c>
      <c r="E452" s="283"/>
      <c r="F452" s="283"/>
      <c r="G452" s="69">
        <f t="shared" si="159"/>
        <v>0</v>
      </c>
      <c r="H452" s="283"/>
      <c r="I452" s="283"/>
      <c r="J452" s="69">
        <f t="shared" si="160"/>
        <v>0</v>
      </c>
      <c r="K452" s="283"/>
      <c r="L452" s="283"/>
      <c r="M452" s="69">
        <f t="shared" si="161"/>
        <v>0</v>
      </c>
      <c r="N452" s="283"/>
      <c r="O452" s="283"/>
      <c r="P452" s="69">
        <f t="shared" si="162"/>
        <v>0</v>
      </c>
      <c r="Q452" s="283"/>
      <c r="R452" s="283"/>
      <c r="S452" s="69">
        <f t="shared" si="163"/>
        <v>0</v>
      </c>
      <c r="T452" s="283"/>
      <c r="U452" s="283"/>
      <c r="V452" s="69">
        <f t="shared" si="164"/>
        <v>0</v>
      </c>
      <c r="W452" s="349"/>
      <c r="X452" s="351">
        <f t="shared" si="165"/>
        <v>0</v>
      </c>
      <c r="Y452" s="336"/>
      <c r="Z452" s="210">
        <f>INDEX(MasterOutputs!$I$3:$I$63,MATCH('5 - Project Outputs'!C452,MasterOutputs!$B$3:$B$63,0))</f>
        <v>0</v>
      </c>
    </row>
    <row r="453" spans="3:26" outlineLevel="1">
      <c r="C453" s="67" t="s">
        <v>90</v>
      </c>
      <c r="D453" s="418" t="str">
        <f>INDEX(MasterOutputs!$C$3:$C$63,MATCH(C453,MasterOutputs!$B$3:$B$63,0))</f>
        <v>N/A</v>
      </c>
      <c r="E453" s="283"/>
      <c r="F453" s="283"/>
      <c r="G453" s="69">
        <f t="shared" si="159"/>
        <v>0</v>
      </c>
      <c r="H453" s="283"/>
      <c r="I453" s="283"/>
      <c r="J453" s="69">
        <f t="shared" si="160"/>
        <v>0</v>
      </c>
      <c r="K453" s="283"/>
      <c r="L453" s="283"/>
      <c r="M453" s="69">
        <f t="shared" si="161"/>
        <v>0</v>
      </c>
      <c r="N453" s="283"/>
      <c r="O453" s="283"/>
      <c r="P453" s="69">
        <f t="shared" si="162"/>
        <v>0</v>
      </c>
      <c r="Q453" s="283"/>
      <c r="R453" s="283"/>
      <c r="S453" s="69">
        <f t="shared" si="163"/>
        <v>0</v>
      </c>
      <c r="T453" s="283"/>
      <c r="U453" s="283"/>
      <c r="V453" s="69">
        <f t="shared" si="164"/>
        <v>0</v>
      </c>
      <c r="W453" s="349"/>
      <c r="X453" s="351">
        <f t="shared" si="165"/>
        <v>0</v>
      </c>
      <c r="Y453" s="336"/>
      <c r="Z453" s="210">
        <f>INDEX(MasterOutputs!$I$3:$I$63,MATCH('5 - Project Outputs'!C453,MasterOutputs!$B$3:$B$63,0))</f>
        <v>0</v>
      </c>
    </row>
    <row r="454" spans="3:26" outlineLevel="1">
      <c r="C454" s="67" t="s">
        <v>90</v>
      </c>
      <c r="D454" s="418" t="str">
        <f>INDEX(MasterOutputs!$C$3:$C$63,MATCH(C454,MasterOutputs!$B$3:$B$63,0))</f>
        <v>N/A</v>
      </c>
      <c r="E454" s="283"/>
      <c r="F454" s="283"/>
      <c r="G454" s="69">
        <f t="shared" si="159"/>
        <v>0</v>
      </c>
      <c r="H454" s="283"/>
      <c r="I454" s="283"/>
      <c r="J454" s="69">
        <f t="shared" si="160"/>
        <v>0</v>
      </c>
      <c r="K454" s="283"/>
      <c r="L454" s="283"/>
      <c r="M454" s="69">
        <f t="shared" si="161"/>
        <v>0</v>
      </c>
      <c r="N454" s="283"/>
      <c r="O454" s="283"/>
      <c r="P454" s="69">
        <f t="shared" si="162"/>
        <v>0</v>
      </c>
      <c r="Q454" s="283"/>
      <c r="R454" s="283"/>
      <c r="S454" s="69">
        <f t="shared" si="163"/>
        <v>0</v>
      </c>
      <c r="T454" s="283"/>
      <c r="U454" s="283"/>
      <c r="V454" s="69">
        <f t="shared" si="164"/>
        <v>0</v>
      </c>
      <c r="W454" s="349"/>
      <c r="X454" s="351">
        <f t="shared" si="165"/>
        <v>0</v>
      </c>
      <c r="Y454" s="336"/>
      <c r="Z454" s="210">
        <f>INDEX(MasterOutputs!$I$3:$I$63,MATCH('5 - Project Outputs'!C454,MasterOutputs!$B$3:$B$63,0))</f>
        <v>0</v>
      </c>
    </row>
    <row r="455" spans="3:26" outlineLevel="1">
      <c r="C455" s="67" t="s">
        <v>90</v>
      </c>
      <c r="D455" s="418" t="str">
        <f>INDEX(MasterOutputs!$C$3:$C$63,MATCH(C455,MasterOutputs!$B$3:$B$63,0))</f>
        <v>N/A</v>
      </c>
      <c r="E455" s="283"/>
      <c r="F455" s="283"/>
      <c r="G455" s="69">
        <f t="shared" si="159"/>
        <v>0</v>
      </c>
      <c r="H455" s="283"/>
      <c r="I455" s="283"/>
      <c r="J455" s="69">
        <f t="shared" si="160"/>
        <v>0</v>
      </c>
      <c r="K455" s="283"/>
      <c r="L455" s="283"/>
      <c r="M455" s="69">
        <f t="shared" si="161"/>
        <v>0</v>
      </c>
      <c r="N455" s="283"/>
      <c r="O455" s="283"/>
      <c r="P455" s="69">
        <f t="shared" si="162"/>
        <v>0</v>
      </c>
      <c r="Q455" s="283"/>
      <c r="R455" s="283"/>
      <c r="S455" s="69">
        <f t="shared" si="163"/>
        <v>0</v>
      </c>
      <c r="T455" s="283"/>
      <c r="U455" s="283"/>
      <c r="V455" s="69">
        <f t="shared" si="164"/>
        <v>0</v>
      </c>
      <c r="W455" s="349"/>
      <c r="X455" s="351">
        <f t="shared" si="165"/>
        <v>0</v>
      </c>
      <c r="Y455" s="336"/>
      <c r="Z455" s="210">
        <f>INDEX(MasterOutputs!$I$3:$I$63,MATCH('5 - Project Outputs'!C455,MasterOutputs!$B$3:$B$63,0))</f>
        <v>0</v>
      </c>
    </row>
    <row r="456" spans="3:26" outlineLevel="1">
      <c r="C456" s="67" t="s">
        <v>90</v>
      </c>
      <c r="D456" s="418" t="str">
        <f>INDEX(MasterOutputs!$C$3:$C$63,MATCH(C456,MasterOutputs!$B$3:$B$63,0))</f>
        <v>N/A</v>
      </c>
      <c r="E456" s="283"/>
      <c r="F456" s="283"/>
      <c r="G456" s="69">
        <f t="shared" si="159"/>
        <v>0</v>
      </c>
      <c r="H456" s="283"/>
      <c r="I456" s="283"/>
      <c r="J456" s="69">
        <f t="shared" si="160"/>
        <v>0</v>
      </c>
      <c r="K456" s="283"/>
      <c r="L456" s="283"/>
      <c r="M456" s="69">
        <f t="shared" si="161"/>
        <v>0</v>
      </c>
      <c r="N456" s="283"/>
      <c r="O456" s="283"/>
      <c r="P456" s="69">
        <f t="shared" si="162"/>
        <v>0</v>
      </c>
      <c r="Q456" s="283"/>
      <c r="R456" s="283"/>
      <c r="S456" s="69">
        <f t="shared" si="163"/>
        <v>0</v>
      </c>
      <c r="T456" s="283"/>
      <c r="U456" s="283"/>
      <c r="V456" s="69">
        <f t="shared" si="164"/>
        <v>0</v>
      </c>
      <c r="W456" s="349"/>
      <c r="X456" s="351">
        <f t="shared" si="165"/>
        <v>0</v>
      </c>
      <c r="Y456" s="336"/>
      <c r="Z456" s="210">
        <f>INDEX(MasterOutputs!$I$3:$I$63,MATCH('5 - Project Outputs'!C456,MasterOutputs!$B$3:$B$63,0))</f>
        <v>0</v>
      </c>
    </row>
    <row r="457" spans="3:26" outlineLevel="1">
      <c r="C457" s="67" t="s">
        <v>90</v>
      </c>
      <c r="D457" s="418" t="str">
        <f>INDEX(MasterOutputs!$C$3:$C$63,MATCH(C457,MasterOutputs!$B$3:$B$63,0))</f>
        <v>N/A</v>
      </c>
      <c r="E457" s="283"/>
      <c r="F457" s="283"/>
      <c r="G457" s="69">
        <f t="shared" si="159"/>
        <v>0</v>
      </c>
      <c r="H457" s="283"/>
      <c r="I457" s="283"/>
      <c r="J457" s="69">
        <f t="shared" si="160"/>
        <v>0</v>
      </c>
      <c r="K457" s="283"/>
      <c r="L457" s="283"/>
      <c r="M457" s="69">
        <f t="shared" si="161"/>
        <v>0</v>
      </c>
      <c r="N457" s="283"/>
      <c r="O457" s="283"/>
      <c r="P457" s="69">
        <f t="shared" si="162"/>
        <v>0</v>
      </c>
      <c r="Q457" s="283"/>
      <c r="R457" s="283"/>
      <c r="S457" s="69">
        <f t="shared" si="163"/>
        <v>0</v>
      </c>
      <c r="T457" s="283"/>
      <c r="U457" s="283"/>
      <c r="V457" s="69">
        <f t="shared" si="164"/>
        <v>0</v>
      </c>
      <c r="W457" s="349"/>
      <c r="X457" s="351">
        <f t="shared" si="165"/>
        <v>0</v>
      </c>
      <c r="Y457" s="336"/>
      <c r="Z457" s="210">
        <f>INDEX(MasterOutputs!$I$3:$I$63,MATCH('5 - Project Outputs'!C457,MasterOutputs!$B$3:$B$63,0))</f>
        <v>0</v>
      </c>
    </row>
    <row r="458" spans="3:26" outlineLevel="1">
      <c r="C458" s="67" t="s">
        <v>90</v>
      </c>
      <c r="D458" s="418" t="str">
        <f>INDEX(MasterOutputs!$C$3:$C$63,MATCH(C458,MasterOutputs!$B$3:$B$63,0))</f>
        <v>N/A</v>
      </c>
      <c r="E458" s="283"/>
      <c r="F458" s="283"/>
      <c r="G458" s="69">
        <f t="shared" si="159"/>
        <v>0</v>
      </c>
      <c r="H458" s="283"/>
      <c r="I458" s="283"/>
      <c r="J458" s="69">
        <f t="shared" si="160"/>
        <v>0</v>
      </c>
      <c r="K458" s="283"/>
      <c r="L458" s="283"/>
      <c r="M458" s="69">
        <f t="shared" si="161"/>
        <v>0</v>
      </c>
      <c r="N458" s="283"/>
      <c r="O458" s="283"/>
      <c r="P458" s="69">
        <f t="shared" si="162"/>
        <v>0</v>
      </c>
      <c r="Q458" s="283"/>
      <c r="R458" s="283"/>
      <c r="S458" s="69">
        <f t="shared" si="163"/>
        <v>0</v>
      </c>
      <c r="T458" s="283"/>
      <c r="U458" s="283"/>
      <c r="V458" s="69">
        <f t="shared" si="164"/>
        <v>0</v>
      </c>
      <c r="W458" s="349"/>
      <c r="X458" s="351">
        <f t="shared" si="165"/>
        <v>0</v>
      </c>
      <c r="Y458" s="336"/>
      <c r="Z458" s="210">
        <f>INDEX(MasterOutputs!$I$3:$I$63,MATCH('5 - Project Outputs'!C458,MasterOutputs!$B$3:$B$63,0))</f>
        <v>0</v>
      </c>
    </row>
    <row r="459" spans="3:26" outlineLevel="1">
      <c r="C459" s="67" t="s">
        <v>90</v>
      </c>
      <c r="D459" s="418" t="str">
        <f>INDEX(MasterOutputs!$C$3:$C$63,MATCH(C459,MasterOutputs!$B$3:$B$63,0))</f>
        <v>N/A</v>
      </c>
      <c r="E459" s="283"/>
      <c r="F459" s="283"/>
      <c r="G459" s="69">
        <f t="shared" si="159"/>
        <v>0</v>
      </c>
      <c r="H459" s="283"/>
      <c r="I459" s="283"/>
      <c r="J459" s="69">
        <f t="shared" si="160"/>
        <v>0</v>
      </c>
      <c r="K459" s="283"/>
      <c r="L459" s="283"/>
      <c r="M459" s="69">
        <f t="shared" si="161"/>
        <v>0</v>
      </c>
      <c r="N459" s="283"/>
      <c r="O459" s="283"/>
      <c r="P459" s="69">
        <f t="shared" si="162"/>
        <v>0</v>
      </c>
      <c r="Q459" s="283"/>
      <c r="R459" s="283"/>
      <c r="S459" s="69">
        <f t="shared" si="163"/>
        <v>0</v>
      </c>
      <c r="T459" s="283"/>
      <c r="U459" s="283"/>
      <c r="V459" s="69">
        <f t="shared" si="164"/>
        <v>0</v>
      </c>
      <c r="W459" s="349"/>
      <c r="X459" s="351">
        <f t="shared" si="165"/>
        <v>0</v>
      </c>
      <c r="Y459" s="336"/>
      <c r="Z459" s="210">
        <f>INDEX(MasterOutputs!$I$3:$I$63,MATCH('5 - Project Outputs'!C459,MasterOutputs!$B$3:$B$63,0))</f>
        <v>0</v>
      </c>
    </row>
    <row r="460" spans="3:26" ht="15.6" customHeight="1" outlineLevel="1" thickBot="1">
      <c r="C460" s="112" t="s">
        <v>90</v>
      </c>
      <c r="D460" s="419" t="str">
        <f>INDEX(MasterOutputs!$C$3:$C$63,MATCH(C460,MasterOutputs!$B$3:$B$63,0))</f>
        <v>N/A</v>
      </c>
      <c r="E460" s="366"/>
      <c r="F460" s="366"/>
      <c r="G460" s="147">
        <f t="shared" si="159"/>
        <v>0</v>
      </c>
      <c r="H460" s="366"/>
      <c r="I460" s="366"/>
      <c r="J460" s="147">
        <f t="shared" si="160"/>
        <v>0</v>
      </c>
      <c r="K460" s="366"/>
      <c r="L460" s="366"/>
      <c r="M460" s="147">
        <f t="shared" si="161"/>
        <v>0</v>
      </c>
      <c r="N460" s="366"/>
      <c r="O460" s="366"/>
      <c r="P460" s="147">
        <f t="shared" si="162"/>
        <v>0</v>
      </c>
      <c r="Q460" s="366"/>
      <c r="R460" s="366"/>
      <c r="S460" s="147">
        <f t="shared" si="163"/>
        <v>0</v>
      </c>
      <c r="T460" s="366"/>
      <c r="U460" s="366"/>
      <c r="V460" s="147">
        <f t="shared" si="164"/>
        <v>0</v>
      </c>
      <c r="W460" s="367"/>
      <c r="X460" s="368">
        <f t="shared" si="165"/>
        <v>0</v>
      </c>
      <c r="Y460" s="369"/>
      <c r="Z460" s="210">
        <f>INDEX(MasterOutputs!$I$3:$I$63,MATCH('5 - Project Outputs'!C460,MasterOutputs!$B$3:$B$63,0))</f>
        <v>0</v>
      </c>
    </row>
    <row r="461" spans="3:26" ht="16.5" customHeight="1" outlineLevel="1" thickBot="1">
      <c r="C461" s="495" t="s">
        <v>311</v>
      </c>
      <c r="D461" s="496"/>
      <c r="E461" s="496"/>
      <c r="F461" s="496"/>
      <c r="G461" s="496"/>
      <c r="H461" s="496"/>
      <c r="I461" s="496"/>
      <c r="J461" s="496"/>
      <c r="K461" s="496"/>
      <c r="L461" s="496"/>
      <c r="M461" s="496"/>
      <c r="N461" s="496"/>
      <c r="O461" s="496"/>
      <c r="P461" s="496"/>
      <c r="Q461" s="496"/>
      <c r="R461" s="496"/>
      <c r="S461" s="496"/>
      <c r="T461" s="496"/>
      <c r="U461" s="496"/>
      <c r="V461" s="496"/>
      <c r="W461" s="496"/>
      <c r="X461" s="496"/>
      <c r="Y461" s="497"/>
    </row>
    <row r="462" spans="3:26" outlineLevel="1">
      <c r="C462" s="370"/>
      <c r="D462" s="363"/>
      <c r="E462" s="364"/>
      <c r="F462" s="364"/>
      <c r="G462" s="358">
        <f t="shared" ref="G462:G467" si="166">SUM(E462:F462)</f>
        <v>0</v>
      </c>
      <c r="H462" s="364"/>
      <c r="I462" s="364"/>
      <c r="J462" s="358">
        <f t="shared" ref="J462:J467" si="167">SUM(H462:I462)</f>
        <v>0</v>
      </c>
      <c r="K462" s="364"/>
      <c r="L462" s="364"/>
      <c r="M462" s="358">
        <f t="shared" ref="M462:M467" si="168">SUM(K462:L462)</f>
        <v>0</v>
      </c>
      <c r="N462" s="364"/>
      <c r="O462" s="364"/>
      <c r="P462" s="358">
        <f t="shared" ref="P462:P467" si="169">SUM(N462:O462)</f>
        <v>0</v>
      </c>
      <c r="Q462" s="364"/>
      <c r="R462" s="364"/>
      <c r="S462" s="358">
        <f t="shared" ref="S462:S467" si="170">SUM(Q462:R462)</f>
        <v>0</v>
      </c>
      <c r="T462" s="364"/>
      <c r="U462" s="364"/>
      <c r="V462" s="358">
        <f t="shared" ref="V462:V467" si="171">SUM(T462:U462)</f>
        <v>0</v>
      </c>
      <c r="W462" s="365"/>
      <c r="X462" s="352">
        <f>SUM(P462+S462+M462+J462+G462+V462+W462)</f>
        <v>0</v>
      </c>
      <c r="Y462" s="359" t="s">
        <v>302</v>
      </c>
    </row>
    <row r="463" spans="3:26" outlineLevel="1">
      <c r="C463" s="73"/>
      <c r="D463" s="287"/>
      <c r="E463" s="283"/>
      <c r="F463" s="283"/>
      <c r="G463" s="69">
        <f t="shared" si="166"/>
        <v>0</v>
      </c>
      <c r="H463" s="283"/>
      <c r="I463" s="283"/>
      <c r="J463" s="69">
        <f t="shared" si="167"/>
        <v>0</v>
      </c>
      <c r="K463" s="283"/>
      <c r="L463" s="283"/>
      <c r="M463" s="69">
        <f t="shared" si="168"/>
        <v>0</v>
      </c>
      <c r="N463" s="283"/>
      <c r="O463" s="283"/>
      <c r="P463" s="69">
        <f t="shared" si="169"/>
        <v>0</v>
      </c>
      <c r="Q463" s="283"/>
      <c r="R463" s="283"/>
      <c r="S463" s="69">
        <f t="shared" si="170"/>
        <v>0</v>
      </c>
      <c r="T463" s="283"/>
      <c r="U463" s="283"/>
      <c r="V463" s="69">
        <f t="shared" si="171"/>
        <v>0</v>
      </c>
      <c r="W463" s="349"/>
      <c r="X463" s="351">
        <f>SUM(P463+S463+M463+J463+G463+V463+W463)</f>
        <v>0</v>
      </c>
      <c r="Y463" s="354" t="s">
        <v>302</v>
      </c>
    </row>
    <row r="464" spans="3:26" outlineLevel="1">
      <c r="C464" s="73"/>
      <c r="D464" s="287"/>
      <c r="E464" s="283"/>
      <c r="F464" s="283"/>
      <c r="G464" s="69">
        <f t="shared" si="166"/>
        <v>0</v>
      </c>
      <c r="H464" s="283"/>
      <c r="I464" s="283"/>
      <c r="J464" s="69">
        <f t="shared" si="167"/>
        <v>0</v>
      </c>
      <c r="K464" s="283"/>
      <c r="L464" s="283"/>
      <c r="M464" s="69">
        <f t="shared" si="168"/>
        <v>0</v>
      </c>
      <c r="N464" s="283"/>
      <c r="O464" s="283"/>
      <c r="P464" s="69">
        <f t="shared" si="169"/>
        <v>0</v>
      </c>
      <c r="Q464" s="283"/>
      <c r="R464" s="283"/>
      <c r="S464" s="69">
        <f t="shared" si="170"/>
        <v>0</v>
      </c>
      <c r="T464" s="283"/>
      <c r="U464" s="283"/>
      <c r="V464" s="69">
        <f t="shared" si="171"/>
        <v>0</v>
      </c>
      <c r="W464" s="349"/>
      <c r="X464" s="351">
        <f t="shared" ref="X464:X471" si="172">SUM(P464+S464+M464+J464+G464+V464+W464)</f>
        <v>0</v>
      </c>
      <c r="Y464" s="354" t="s">
        <v>302</v>
      </c>
    </row>
    <row r="465" spans="1:25" outlineLevel="1">
      <c r="C465" s="73"/>
      <c r="D465" s="287"/>
      <c r="E465" s="283"/>
      <c r="F465" s="283"/>
      <c r="G465" s="69">
        <f t="shared" si="166"/>
        <v>0</v>
      </c>
      <c r="H465" s="283"/>
      <c r="I465" s="283"/>
      <c r="J465" s="69">
        <f t="shared" si="167"/>
        <v>0</v>
      </c>
      <c r="K465" s="283"/>
      <c r="L465" s="283"/>
      <c r="M465" s="69">
        <f t="shared" si="168"/>
        <v>0</v>
      </c>
      <c r="N465" s="283"/>
      <c r="O465" s="283"/>
      <c r="P465" s="69">
        <f t="shared" si="169"/>
        <v>0</v>
      </c>
      <c r="Q465" s="283"/>
      <c r="R465" s="283"/>
      <c r="S465" s="69">
        <f t="shared" si="170"/>
        <v>0</v>
      </c>
      <c r="T465" s="283"/>
      <c r="U465" s="283"/>
      <c r="V465" s="69">
        <f t="shared" si="171"/>
        <v>0</v>
      </c>
      <c r="W465" s="349"/>
      <c r="X465" s="351">
        <f t="shared" si="172"/>
        <v>0</v>
      </c>
      <c r="Y465" s="354" t="s">
        <v>302</v>
      </c>
    </row>
    <row r="466" spans="1:25" outlineLevel="1">
      <c r="C466" s="73"/>
      <c r="D466" s="287"/>
      <c r="E466" s="283"/>
      <c r="F466" s="283"/>
      <c r="G466" s="69">
        <f t="shared" si="166"/>
        <v>0</v>
      </c>
      <c r="H466" s="283"/>
      <c r="I466" s="283"/>
      <c r="J466" s="69">
        <f t="shared" si="167"/>
        <v>0</v>
      </c>
      <c r="K466" s="283"/>
      <c r="L466" s="283"/>
      <c r="M466" s="69">
        <f t="shared" si="168"/>
        <v>0</v>
      </c>
      <c r="N466" s="283"/>
      <c r="O466" s="283"/>
      <c r="P466" s="69">
        <f t="shared" si="169"/>
        <v>0</v>
      </c>
      <c r="Q466" s="283"/>
      <c r="R466" s="283"/>
      <c r="S466" s="69">
        <f t="shared" si="170"/>
        <v>0</v>
      </c>
      <c r="T466" s="283"/>
      <c r="U466" s="283"/>
      <c r="V466" s="69">
        <f t="shared" si="171"/>
        <v>0</v>
      </c>
      <c r="W466" s="349"/>
      <c r="X466" s="351">
        <f t="shared" si="172"/>
        <v>0</v>
      </c>
      <c r="Y466" s="354" t="s">
        <v>302</v>
      </c>
    </row>
    <row r="467" spans="1:25" outlineLevel="1">
      <c r="C467" s="73"/>
      <c r="D467" s="287"/>
      <c r="E467" s="283"/>
      <c r="F467" s="283"/>
      <c r="G467" s="69">
        <f t="shared" si="166"/>
        <v>0</v>
      </c>
      <c r="H467" s="283"/>
      <c r="I467" s="283"/>
      <c r="J467" s="69">
        <f t="shared" si="167"/>
        <v>0</v>
      </c>
      <c r="K467" s="283"/>
      <c r="L467" s="283"/>
      <c r="M467" s="69">
        <f t="shared" si="168"/>
        <v>0</v>
      </c>
      <c r="N467" s="283"/>
      <c r="O467" s="283"/>
      <c r="P467" s="69">
        <f t="shared" si="169"/>
        <v>0</v>
      </c>
      <c r="Q467" s="283"/>
      <c r="R467" s="283"/>
      <c r="S467" s="69">
        <f t="shared" si="170"/>
        <v>0</v>
      </c>
      <c r="T467" s="283"/>
      <c r="U467" s="283"/>
      <c r="V467" s="69">
        <f t="shared" si="171"/>
        <v>0</v>
      </c>
      <c r="W467" s="349"/>
      <c r="X467" s="351">
        <f t="shared" si="172"/>
        <v>0</v>
      </c>
      <c r="Y467" s="354" t="s">
        <v>302</v>
      </c>
    </row>
    <row r="468" spans="1:25" outlineLevel="1">
      <c r="C468" s="73"/>
      <c r="D468" s="287"/>
      <c r="E468" s="283"/>
      <c r="F468" s="283"/>
      <c r="G468" s="69">
        <f>SUM(E468:F468)</f>
        <v>0</v>
      </c>
      <c r="H468" s="283"/>
      <c r="I468" s="283"/>
      <c r="J468" s="69">
        <f>SUM(H468:I468)</f>
        <v>0</v>
      </c>
      <c r="K468" s="283"/>
      <c r="L468" s="283"/>
      <c r="M468" s="69">
        <f>SUM(K468:L468)</f>
        <v>0</v>
      </c>
      <c r="N468" s="283"/>
      <c r="O468" s="283"/>
      <c r="P468" s="69">
        <f>SUM(N468:O468)</f>
        <v>0</v>
      </c>
      <c r="Q468" s="283"/>
      <c r="R468" s="283"/>
      <c r="S468" s="69">
        <f>SUM(Q468:R468)</f>
        <v>0</v>
      </c>
      <c r="T468" s="283"/>
      <c r="U468" s="283"/>
      <c r="V468" s="69">
        <f>SUM(T468:U468)</f>
        <v>0</v>
      </c>
      <c r="W468" s="349"/>
      <c r="X468" s="351">
        <f t="shared" si="172"/>
        <v>0</v>
      </c>
      <c r="Y468" s="354" t="s">
        <v>302</v>
      </c>
    </row>
    <row r="469" spans="1:25" outlineLevel="1">
      <c r="C469" s="73"/>
      <c r="D469" s="287"/>
      <c r="E469" s="283"/>
      <c r="F469" s="283"/>
      <c r="G469" s="69">
        <f>SUM(E469:F469)</f>
        <v>0</v>
      </c>
      <c r="H469" s="283"/>
      <c r="I469" s="283"/>
      <c r="J469" s="69">
        <f>SUM(H469:I469)</f>
        <v>0</v>
      </c>
      <c r="K469" s="283"/>
      <c r="L469" s="283"/>
      <c r="M469" s="69">
        <f>SUM(K469:L469)</f>
        <v>0</v>
      </c>
      <c r="N469" s="283"/>
      <c r="O469" s="283"/>
      <c r="P469" s="69">
        <f>SUM(N469:O469)</f>
        <v>0</v>
      </c>
      <c r="Q469" s="283"/>
      <c r="R469" s="283"/>
      <c r="S469" s="69">
        <f>SUM(Q469:R469)</f>
        <v>0</v>
      </c>
      <c r="T469" s="283"/>
      <c r="U469" s="283"/>
      <c r="V469" s="69">
        <f>SUM(T469:U469)</f>
        <v>0</v>
      </c>
      <c r="W469" s="349"/>
      <c r="X469" s="351">
        <f t="shared" si="172"/>
        <v>0</v>
      </c>
      <c r="Y469" s="354" t="s">
        <v>302</v>
      </c>
    </row>
    <row r="470" spans="1:25" outlineLevel="1">
      <c r="C470" s="73"/>
      <c r="D470" s="287"/>
      <c r="E470" s="283"/>
      <c r="F470" s="283"/>
      <c r="G470" s="69">
        <f>SUM(E470:F470)</f>
        <v>0</v>
      </c>
      <c r="H470" s="283"/>
      <c r="I470" s="283"/>
      <c r="J470" s="69">
        <f>SUM(H470:I470)</f>
        <v>0</v>
      </c>
      <c r="K470" s="283"/>
      <c r="L470" s="283"/>
      <c r="M470" s="69">
        <f>SUM(K470:L470)</f>
        <v>0</v>
      </c>
      <c r="N470" s="283"/>
      <c r="O470" s="283"/>
      <c r="P470" s="69">
        <f>SUM(N470:O470)</f>
        <v>0</v>
      </c>
      <c r="Q470" s="283"/>
      <c r="R470" s="283"/>
      <c r="S470" s="69">
        <f>SUM(Q470:R470)</f>
        <v>0</v>
      </c>
      <c r="T470" s="283"/>
      <c r="U470" s="283"/>
      <c r="V470" s="69">
        <f>SUM(T470:U470)</f>
        <v>0</v>
      </c>
      <c r="W470" s="349"/>
      <c r="X470" s="351">
        <f t="shared" si="172"/>
        <v>0</v>
      </c>
      <c r="Y470" s="354" t="s">
        <v>302</v>
      </c>
    </row>
    <row r="471" spans="1:25" ht="15.75" outlineLevel="1" thickBot="1">
      <c r="C471" s="74"/>
      <c r="D471" s="288"/>
      <c r="E471" s="284"/>
      <c r="F471" s="284"/>
      <c r="G471" s="71">
        <f>SUM(E471:F471)</f>
        <v>0</v>
      </c>
      <c r="H471" s="284"/>
      <c r="I471" s="284"/>
      <c r="J471" s="71">
        <f>SUM(H471:I471)</f>
        <v>0</v>
      </c>
      <c r="K471" s="284"/>
      <c r="L471" s="284"/>
      <c r="M471" s="71">
        <f>SUM(K471:L471)</f>
        <v>0</v>
      </c>
      <c r="N471" s="284"/>
      <c r="O471" s="284"/>
      <c r="P471" s="71">
        <f>SUM(N471:O471)</f>
        <v>0</v>
      </c>
      <c r="Q471" s="284"/>
      <c r="R471" s="284"/>
      <c r="S471" s="71">
        <f>SUM(Q471:R471)</f>
        <v>0</v>
      </c>
      <c r="T471" s="284"/>
      <c r="U471" s="284"/>
      <c r="V471" s="71">
        <f>SUM(T471:U471)</f>
        <v>0</v>
      </c>
      <c r="W471" s="350"/>
      <c r="X471" s="353">
        <f t="shared" si="172"/>
        <v>0</v>
      </c>
      <c r="Y471" s="355" t="s">
        <v>302</v>
      </c>
    </row>
    <row r="472" spans="1:25" ht="15.75" thickBot="1">
      <c r="C472" s="286"/>
      <c r="D472" s="285"/>
      <c r="E472" s="3"/>
      <c r="F472" s="3"/>
      <c r="G472" s="3"/>
      <c r="H472" s="3"/>
      <c r="I472" s="3"/>
      <c r="J472" s="3"/>
      <c r="K472" s="3"/>
      <c r="L472" s="3"/>
      <c r="M472" s="3"/>
      <c r="N472" s="3"/>
      <c r="O472" s="3"/>
      <c r="P472" s="3"/>
      <c r="Q472" s="3"/>
      <c r="R472" s="3"/>
      <c r="S472" s="3"/>
      <c r="T472" s="3"/>
      <c r="U472" s="3"/>
      <c r="V472" s="3"/>
      <c r="W472" s="3"/>
      <c r="X472" s="3"/>
    </row>
    <row r="473" spans="1:25" ht="102.75" thickBot="1">
      <c r="A473" s="590" t="s">
        <v>260</v>
      </c>
      <c r="B473" s="60"/>
      <c r="C473" s="839" t="str">
        <f>IF(OR('2 - Project Admin'!E39="", '2 - Project Admin'!E39="n/a"),"Project 13: Not Applicable", CONCATENATE("Project 13: ", '2 - Project Admin'!E39))</f>
        <v>Project 13: Not Applicable</v>
      </c>
      <c r="D473" s="840"/>
      <c r="E473" s="840"/>
      <c r="F473" s="840"/>
      <c r="G473" s="840"/>
      <c r="H473" s="840"/>
      <c r="I473" s="840"/>
      <c r="J473" s="840"/>
      <c r="K473" s="840"/>
      <c r="L473" s="840"/>
      <c r="M473" s="840"/>
      <c r="N473" s="840"/>
      <c r="O473" s="840"/>
      <c r="P473" s="840"/>
      <c r="Q473" s="840"/>
      <c r="R473" s="840"/>
      <c r="S473" s="840"/>
      <c r="T473" s="840"/>
      <c r="U473" s="840"/>
      <c r="V473" s="840"/>
      <c r="W473" s="840"/>
      <c r="X473" s="840"/>
      <c r="Y473" s="841"/>
    </row>
    <row r="474" spans="1:25" ht="15.75" thickBot="1">
      <c r="C474" s="148"/>
      <c r="D474" s="149"/>
      <c r="E474" s="150"/>
      <c r="F474" s="150"/>
      <c r="G474" s="150"/>
      <c r="H474" s="150"/>
      <c r="I474" s="150"/>
      <c r="J474" s="150"/>
      <c r="K474" s="150"/>
    </row>
    <row r="475" spans="1:25" ht="15.75" customHeight="1" outlineLevel="1">
      <c r="C475" s="806" t="s">
        <v>289</v>
      </c>
      <c r="D475" s="806" t="s">
        <v>290</v>
      </c>
      <c r="E475" s="809" t="s">
        <v>291</v>
      </c>
      <c r="F475" s="810"/>
      <c r="G475" s="811"/>
      <c r="H475" s="809" t="s">
        <v>292</v>
      </c>
      <c r="I475" s="810"/>
      <c r="J475" s="811"/>
      <c r="K475" s="809" t="s">
        <v>293</v>
      </c>
      <c r="L475" s="810"/>
      <c r="M475" s="811"/>
      <c r="N475" s="809" t="s">
        <v>294</v>
      </c>
      <c r="O475" s="810"/>
      <c r="P475" s="811"/>
      <c r="Q475" s="809" t="s">
        <v>295</v>
      </c>
      <c r="R475" s="810"/>
      <c r="S475" s="811"/>
      <c r="T475" s="809" t="s">
        <v>296</v>
      </c>
      <c r="U475" s="810"/>
      <c r="V475" s="811"/>
      <c r="W475" s="665" t="s">
        <v>297</v>
      </c>
      <c r="X475" s="820" t="s">
        <v>236</v>
      </c>
      <c r="Y475" s="815" t="s">
        <v>298</v>
      </c>
    </row>
    <row r="476" spans="1:25" ht="15.75" customHeight="1" outlineLevel="1" thickBot="1">
      <c r="C476" s="807"/>
      <c r="D476" s="807"/>
      <c r="E476" s="812"/>
      <c r="F476" s="813"/>
      <c r="G476" s="814"/>
      <c r="H476" s="812"/>
      <c r="I476" s="813"/>
      <c r="J476" s="814"/>
      <c r="K476" s="812"/>
      <c r="L476" s="813"/>
      <c r="M476" s="814"/>
      <c r="N476" s="812"/>
      <c r="O476" s="813"/>
      <c r="P476" s="814"/>
      <c r="Q476" s="812"/>
      <c r="R476" s="813"/>
      <c r="S476" s="814"/>
      <c r="T476" s="812"/>
      <c r="U476" s="813"/>
      <c r="V476" s="814"/>
      <c r="W476" s="666"/>
      <c r="X476" s="821"/>
      <c r="Y476" s="816"/>
    </row>
    <row r="477" spans="1:25" ht="15" customHeight="1" outlineLevel="1" thickBot="1">
      <c r="C477" s="807"/>
      <c r="D477" s="807"/>
      <c r="E477" s="588" t="s">
        <v>237</v>
      </c>
      <c r="F477" s="205" t="s">
        <v>238</v>
      </c>
      <c r="G477" s="665" t="s">
        <v>281</v>
      </c>
      <c r="H477" s="588" t="s">
        <v>237</v>
      </c>
      <c r="I477" s="205" t="s">
        <v>238</v>
      </c>
      <c r="J477" s="665" t="s">
        <v>281</v>
      </c>
      <c r="K477" s="588" t="s">
        <v>237</v>
      </c>
      <c r="L477" s="205" t="s">
        <v>238</v>
      </c>
      <c r="M477" s="665" t="s">
        <v>281</v>
      </c>
      <c r="N477" s="588" t="s">
        <v>237</v>
      </c>
      <c r="O477" s="205" t="s">
        <v>238</v>
      </c>
      <c r="P477" s="818" t="s">
        <v>281</v>
      </c>
      <c r="Q477" s="588" t="s">
        <v>237</v>
      </c>
      <c r="R477" s="205" t="s">
        <v>238</v>
      </c>
      <c r="S477" s="818" t="s">
        <v>281</v>
      </c>
      <c r="T477" s="588" t="s">
        <v>237</v>
      </c>
      <c r="U477" s="205" t="s">
        <v>238</v>
      </c>
      <c r="V477" s="818" t="s">
        <v>281</v>
      </c>
      <c r="W477" s="818" t="s">
        <v>281</v>
      </c>
      <c r="X477" s="821"/>
      <c r="Y477" s="816"/>
    </row>
    <row r="478" spans="1:25" ht="15" customHeight="1" outlineLevel="1" thickBot="1">
      <c r="C478" s="808"/>
      <c r="D478" s="807"/>
      <c r="E478" s="206" t="s">
        <v>240</v>
      </c>
      <c r="F478" s="206" t="s">
        <v>240</v>
      </c>
      <c r="G478" s="704"/>
      <c r="H478" s="206" t="s">
        <v>240</v>
      </c>
      <c r="I478" s="216" t="str">
        <f>IF(INDEX('Reference Data'!$G$5:$G$18,MATCH('Reference Data'!$C$4,'Reference Data'!$F$5:$F$21,0),1)&gt;=I$18,"Actual","Forecast")</f>
        <v>Actual</v>
      </c>
      <c r="J478" s="704"/>
      <c r="K478" s="216" t="str">
        <f>IF(INDEX('Reference Data'!$G$5:$G$18,MATCH('Reference Data'!$C$4,'Reference Data'!$F$5:$F$21,0),1)&gt;=K$18,"Actual","Forecast")</f>
        <v>Actual</v>
      </c>
      <c r="L478" s="216" t="str">
        <f>IF(INDEX('Reference Data'!$G$5:$G$18,MATCH('Reference Data'!$C$4,'Reference Data'!$F$5:$F$21,0),1)&gt;=L$18,"Actual","Forecast")</f>
        <v>Actual</v>
      </c>
      <c r="M478" s="704"/>
      <c r="N478" s="216" t="str">
        <f>IF(INDEX('Reference Data'!$G$5:$G$18,MATCH('Reference Data'!$C$4,'Reference Data'!$F$5:$F$21,0),1)&gt;=N$18,"Actual","Forecast")</f>
        <v>Actual</v>
      </c>
      <c r="O478" s="216" t="str">
        <f>IF(INDEX('Reference Data'!$G$5:$G$18,MATCH('Reference Data'!$C$4,'Reference Data'!$F$5:$F$21,0),1)&gt;=O$18,"Actual","Forecast")</f>
        <v>Actual</v>
      </c>
      <c r="P478" s="819"/>
      <c r="Q478" s="216" t="str">
        <f>IF(INDEX('Reference Data'!$G$5:$G$18,MATCH('Reference Data'!$C$4,'Reference Data'!$F$5:$F$21,0),1)&gt;=Q$18,"Actual","Forecast")</f>
        <v>Actual</v>
      </c>
      <c r="R478" s="216" t="str">
        <f>IF(INDEX('Reference Data'!$G$5:$G$18,MATCH('Reference Data'!$C$4,'Reference Data'!$F$5:$F$21,0),1)&gt;=R$18,"Actual","Forecast")</f>
        <v>Forecast</v>
      </c>
      <c r="S478" s="819"/>
      <c r="T478" s="216" t="str">
        <f>IF(INDEX('Reference Data'!$G$5:$G$18,MATCH('Reference Data'!$C$4,'Reference Data'!$F$5:$F$21,0),1)&gt;=T$18,"Actual","Forecast")</f>
        <v>Forecast</v>
      </c>
      <c r="U478" s="216" t="str">
        <f>IF(INDEX('Reference Data'!$G$5:$G$18,MATCH('Reference Data'!$C$4,'Reference Data'!$F$5:$F$21,0),1)&gt;=U$18,"Actual","Forecast")</f>
        <v>Forecast</v>
      </c>
      <c r="V478" s="819"/>
      <c r="W478" s="819"/>
      <c r="X478" s="821"/>
      <c r="Y478" s="817"/>
    </row>
    <row r="479" spans="1:25" ht="15" customHeight="1" outlineLevel="1" thickBot="1">
      <c r="C479" s="116" t="s">
        <v>299</v>
      </c>
      <c r="D479" s="274"/>
      <c r="E479" s="274"/>
      <c r="F479" s="274"/>
      <c r="G479" s="274"/>
      <c r="H479" s="274"/>
      <c r="I479" s="274"/>
      <c r="J479" s="274"/>
      <c r="K479" s="274"/>
      <c r="L479" s="274"/>
      <c r="M479" s="274"/>
      <c r="N479" s="274"/>
      <c r="O479" s="274"/>
      <c r="P479" s="274"/>
      <c r="Q479" s="274"/>
      <c r="R479" s="274"/>
      <c r="S479" s="274"/>
      <c r="T479" s="274"/>
      <c r="U479" s="274"/>
      <c r="V479" s="274"/>
      <c r="W479" s="274"/>
      <c r="X479" s="274"/>
      <c r="Y479" s="498"/>
    </row>
    <row r="480" spans="1:25" outlineLevel="1">
      <c r="C480" s="155" t="s">
        <v>300</v>
      </c>
      <c r="D480" s="420" t="s">
        <v>301</v>
      </c>
      <c r="E480" s="356"/>
      <c r="F480" s="357"/>
      <c r="G480" s="358">
        <f>SUM(E480:F480)</f>
        <v>0</v>
      </c>
      <c r="H480" s="356"/>
      <c r="I480" s="357"/>
      <c r="J480" s="358">
        <f>SUM(H480:I480)</f>
        <v>0</v>
      </c>
      <c r="K480" s="356"/>
      <c r="L480" s="357"/>
      <c r="M480" s="358">
        <f>SUM(K480:L480)</f>
        <v>0</v>
      </c>
      <c r="N480" s="356"/>
      <c r="O480" s="357"/>
      <c r="P480" s="358">
        <f>SUM(N480:O480)</f>
        <v>0</v>
      </c>
      <c r="Q480" s="356"/>
      <c r="R480" s="357"/>
      <c r="S480" s="358">
        <f>SUM(Q480:R480)</f>
        <v>0</v>
      </c>
      <c r="T480" s="356"/>
      <c r="U480" s="357"/>
      <c r="V480" s="358">
        <f>SUM(T480:U480)</f>
        <v>0</v>
      </c>
      <c r="W480" s="340"/>
      <c r="X480" s="352">
        <f>SUM(P480+S480+M480+J480+G480+V480+W480)</f>
        <v>0</v>
      </c>
      <c r="Y480" s="359" t="s">
        <v>302</v>
      </c>
    </row>
    <row r="481" spans="3:26" ht="28.5" outlineLevel="1">
      <c r="C481" s="155" t="s">
        <v>303</v>
      </c>
      <c r="D481" s="420" t="s">
        <v>304</v>
      </c>
      <c r="E481" s="67"/>
      <c r="F481" s="68"/>
      <c r="G481" s="69">
        <f>SUM(E481:F481)</f>
        <v>0</v>
      </c>
      <c r="H481" s="67"/>
      <c r="I481" s="68"/>
      <c r="J481" s="69">
        <f>SUM(H481:I481)</f>
        <v>0</v>
      </c>
      <c r="K481" s="67"/>
      <c r="L481" s="68"/>
      <c r="M481" s="69">
        <f>SUM(K481:L481)</f>
        <v>0</v>
      </c>
      <c r="N481" s="67"/>
      <c r="O481" s="68"/>
      <c r="P481" s="69">
        <f>SUM(N481:O481)</f>
        <v>0</v>
      </c>
      <c r="Q481" s="67"/>
      <c r="R481" s="68"/>
      <c r="S481" s="69">
        <f>SUM(Q481:R481)</f>
        <v>0</v>
      </c>
      <c r="T481" s="67"/>
      <c r="U481" s="68"/>
      <c r="V481" s="69">
        <f>SUM(T481:U481)</f>
        <v>0</v>
      </c>
      <c r="W481" s="334"/>
      <c r="X481" s="351">
        <f>SUM(P481+S481+M481+J481+G481+V481+W481)</f>
        <v>0</v>
      </c>
      <c r="Y481" s="354" t="s">
        <v>302</v>
      </c>
    </row>
    <row r="482" spans="3:26" ht="29.25" outlineLevel="1" thickBot="1">
      <c r="C482" s="360" t="s">
        <v>305</v>
      </c>
      <c r="D482" s="421" t="s">
        <v>304</v>
      </c>
      <c r="E482" s="112"/>
      <c r="F482" s="113"/>
      <c r="G482" s="147">
        <f>SUM(E482:F482)</f>
        <v>0</v>
      </c>
      <c r="H482" s="112"/>
      <c r="I482" s="113"/>
      <c r="J482" s="147">
        <f>SUM(H482:I482)</f>
        <v>0</v>
      </c>
      <c r="K482" s="112"/>
      <c r="L482" s="113"/>
      <c r="M482" s="147">
        <f>SUM(K482:L482)</f>
        <v>0</v>
      </c>
      <c r="N482" s="112"/>
      <c r="O482" s="113"/>
      <c r="P482" s="147">
        <f>SUM(N482:O482)</f>
        <v>0</v>
      </c>
      <c r="Q482" s="112"/>
      <c r="R482" s="113"/>
      <c r="S482" s="147">
        <f>SUM(Q482:R482)</f>
        <v>0</v>
      </c>
      <c r="T482" s="112"/>
      <c r="U482" s="113"/>
      <c r="V482" s="147">
        <f>SUM(T482:U482)</f>
        <v>0</v>
      </c>
      <c r="W482" s="348"/>
      <c r="X482" s="361">
        <f>SUM(P482+S482+M482+J482+G482+V482+W482)</f>
        <v>0</v>
      </c>
      <c r="Y482" s="362" t="s">
        <v>302</v>
      </c>
    </row>
    <row r="483" spans="3:26" ht="15" customHeight="1" outlineLevel="1" thickBot="1">
      <c r="C483" s="494" t="s">
        <v>306</v>
      </c>
      <c r="D483" s="492"/>
      <c r="E483" s="492"/>
      <c r="F483" s="492"/>
      <c r="G483" s="492"/>
      <c r="H483" s="492"/>
      <c r="I483" s="492"/>
      <c r="J483" s="492"/>
      <c r="K483" s="492"/>
      <c r="L483" s="492"/>
      <c r="M483" s="492"/>
      <c r="N483" s="492"/>
      <c r="O483" s="492"/>
      <c r="P483" s="492"/>
      <c r="Q483" s="492"/>
      <c r="R483" s="492"/>
      <c r="S483" s="492"/>
      <c r="T483" s="492"/>
      <c r="U483" s="492"/>
      <c r="V483" s="492"/>
      <c r="W483" s="492"/>
      <c r="X483" s="492"/>
      <c r="Y483" s="493"/>
    </row>
    <row r="484" spans="3:26" outlineLevel="1">
      <c r="C484" s="356" t="s">
        <v>90</v>
      </c>
      <c r="D484" s="417" t="str">
        <f>INDEX(MasterOutputs!$C$3:$C$63,MATCH(C484,MasterOutputs!$B$3:$B$63,0))</f>
        <v>N/A</v>
      </c>
      <c r="E484" s="364"/>
      <c r="F484" s="364"/>
      <c r="G484" s="358">
        <f>SUM(E484:F484)</f>
        <v>0</v>
      </c>
      <c r="H484" s="364"/>
      <c r="I484" s="364"/>
      <c r="J484" s="358">
        <f>SUM(H484:I484)</f>
        <v>0</v>
      </c>
      <c r="K484" s="364"/>
      <c r="L484" s="364"/>
      <c r="M484" s="358">
        <f>SUM(K484:L484)</f>
        <v>0</v>
      </c>
      <c r="N484" s="364"/>
      <c r="O484" s="364"/>
      <c r="P484" s="358">
        <f>SUM(N484:O484)</f>
        <v>0</v>
      </c>
      <c r="Q484" s="364"/>
      <c r="R484" s="364"/>
      <c r="S484" s="358">
        <f>SUM(Q484:R484)</f>
        <v>0</v>
      </c>
      <c r="T484" s="364"/>
      <c r="U484" s="364"/>
      <c r="V484" s="358">
        <f>SUM(T484:U484)</f>
        <v>0</v>
      </c>
      <c r="W484" s="365"/>
      <c r="X484" s="352">
        <f>SUM(P484+S484+M484+J484+G484+V484+W484)</f>
        <v>0</v>
      </c>
      <c r="Y484" s="341"/>
      <c r="Z484" s="210">
        <f>INDEX(MasterOutputs!$I$3:$I$63,MATCH('5 - Project Outputs'!C484,MasterOutputs!$B$3:$B$63,0))</f>
        <v>0</v>
      </c>
    </row>
    <row r="485" spans="3:26" outlineLevel="1">
      <c r="C485" s="67" t="s">
        <v>90</v>
      </c>
      <c r="D485" s="418" t="str">
        <f>INDEX(MasterOutputs!$C$3:$C$63,MATCH(C485,MasterOutputs!$B$3:$B$63,0))</f>
        <v>N/A</v>
      </c>
      <c r="E485" s="283"/>
      <c r="F485" s="283"/>
      <c r="G485" s="69">
        <f>SUM(E485:F485)</f>
        <v>0</v>
      </c>
      <c r="H485" s="283"/>
      <c r="I485" s="283"/>
      <c r="J485" s="69">
        <f>SUM(H485:I485)</f>
        <v>0</v>
      </c>
      <c r="K485" s="283"/>
      <c r="L485" s="283"/>
      <c r="M485" s="69">
        <f>SUM(K485:L485)</f>
        <v>0</v>
      </c>
      <c r="N485" s="283"/>
      <c r="O485" s="283"/>
      <c r="P485" s="69">
        <f>SUM(N485:O485)</f>
        <v>0</v>
      </c>
      <c r="Q485" s="283"/>
      <c r="R485" s="283"/>
      <c r="S485" s="69">
        <f>SUM(Q485:R485)</f>
        <v>0</v>
      </c>
      <c r="T485" s="283"/>
      <c r="U485" s="283"/>
      <c r="V485" s="69">
        <f>SUM(T485:U485)</f>
        <v>0</v>
      </c>
      <c r="W485" s="349"/>
      <c r="X485" s="351">
        <f>SUM(P485+S485+M485+J485+G485+V485+W485)</f>
        <v>0</v>
      </c>
      <c r="Y485" s="336"/>
      <c r="Z485" s="210">
        <f>INDEX(MasterOutputs!$I$3:$I$63,MATCH('5 - Project Outputs'!C485,MasterOutputs!$B$3:$B$63,0))</f>
        <v>0</v>
      </c>
    </row>
    <row r="486" spans="3:26" outlineLevel="1">
      <c r="C486" s="67" t="s">
        <v>90</v>
      </c>
      <c r="D486" s="418" t="str">
        <f>INDEX(MasterOutputs!$C$3:$C$63,MATCH(C486,MasterOutputs!$B$3:$B$63,0))</f>
        <v>N/A</v>
      </c>
      <c r="E486" s="283"/>
      <c r="F486" s="283"/>
      <c r="G486" s="69">
        <f t="shared" ref="G486:G498" si="173">SUM(E486:F486)</f>
        <v>0</v>
      </c>
      <c r="H486" s="283"/>
      <c r="I486" s="283"/>
      <c r="J486" s="69">
        <f t="shared" ref="J486:J498" si="174">SUM(H486:I486)</f>
        <v>0</v>
      </c>
      <c r="K486" s="283"/>
      <c r="L486" s="283"/>
      <c r="M486" s="69">
        <f t="shared" ref="M486:M498" si="175">SUM(K486:L486)</f>
        <v>0</v>
      </c>
      <c r="N486" s="283"/>
      <c r="O486" s="283"/>
      <c r="P486" s="69">
        <f t="shared" ref="P486:P498" si="176">SUM(N486:O486)</f>
        <v>0</v>
      </c>
      <c r="Q486" s="283"/>
      <c r="R486" s="283"/>
      <c r="S486" s="69">
        <f t="shared" ref="S486:S498" si="177">SUM(Q486:R486)</f>
        <v>0</v>
      </c>
      <c r="T486" s="283"/>
      <c r="U486" s="283"/>
      <c r="V486" s="69">
        <f t="shared" ref="V486:V498" si="178">SUM(T486:U486)</f>
        <v>0</v>
      </c>
      <c r="W486" s="349"/>
      <c r="X486" s="351">
        <f t="shared" ref="X486:X498" si="179">SUM(P486+S486+M486+J486+G486+V486+W486)</f>
        <v>0</v>
      </c>
      <c r="Y486" s="336"/>
      <c r="Z486" s="210">
        <f>INDEX(MasterOutputs!$I$3:$I$63,MATCH('5 - Project Outputs'!C486,MasterOutputs!$B$3:$B$63,0))</f>
        <v>0</v>
      </c>
    </row>
    <row r="487" spans="3:26" outlineLevel="1">
      <c r="C487" s="67" t="s">
        <v>90</v>
      </c>
      <c r="D487" s="418" t="str">
        <f>INDEX(MasterOutputs!$C$3:$C$63,MATCH(C487,MasterOutputs!$B$3:$B$63,0))</f>
        <v>N/A</v>
      </c>
      <c r="E487" s="283"/>
      <c r="F487" s="283"/>
      <c r="G487" s="69">
        <f t="shared" si="173"/>
        <v>0</v>
      </c>
      <c r="H487" s="283"/>
      <c r="I487" s="283"/>
      <c r="J487" s="69">
        <f t="shared" si="174"/>
        <v>0</v>
      </c>
      <c r="K487" s="283"/>
      <c r="L487" s="283"/>
      <c r="M487" s="69">
        <f t="shared" si="175"/>
        <v>0</v>
      </c>
      <c r="N487" s="283"/>
      <c r="O487" s="283"/>
      <c r="P487" s="69">
        <f t="shared" si="176"/>
        <v>0</v>
      </c>
      <c r="Q487" s="283"/>
      <c r="R487" s="283"/>
      <c r="S487" s="69">
        <f t="shared" si="177"/>
        <v>0</v>
      </c>
      <c r="T487" s="283"/>
      <c r="U487" s="283"/>
      <c r="V487" s="69">
        <f t="shared" si="178"/>
        <v>0</v>
      </c>
      <c r="W487" s="349"/>
      <c r="X487" s="351">
        <f t="shared" si="179"/>
        <v>0</v>
      </c>
      <c r="Y487" s="336"/>
      <c r="Z487" s="210">
        <f>INDEX(MasterOutputs!$I$3:$I$63,MATCH('5 - Project Outputs'!C487,MasterOutputs!$B$3:$B$63,0))</f>
        <v>0</v>
      </c>
    </row>
    <row r="488" spans="3:26" outlineLevel="1">
      <c r="C488" s="67" t="s">
        <v>90</v>
      </c>
      <c r="D488" s="418" t="str">
        <f>INDEX(MasterOutputs!$C$3:$C$63,MATCH(C488,MasterOutputs!$B$3:$B$63,0))</f>
        <v>N/A</v>
      </c>
      <c r="E488" s="283"/>
      <c r="F488" s="283"/>
      <c r="G488" s="69">
        <f t="shared" si="173"/>
        <v>0</v>
      </c>
      <c r="H488" s="283"/>
      <c r="I488" s="283"/>
      <c r="J488" s="69">
        <f t="shared" si="174"/>
        <v>0</v>
      </c>
      <c r="K488" s="283"/>
      <c r="L488" s="283"/>
      <c r="M488" s="69">
        <f t="shared" si="175"/>
        <v>0</v>
      </c>
      <c r="N488" s="283"/>
      <c r="O488" s="283"/>
      <c r="P488" s="69">
        <f t="shared" si="176"/>
        <v>0</v>
      </c>
      <c r="Q488" s="283"/>
      <c r="R488" s="283"/>
      <c r="S488" s="69">
        <f t="shared" si="177"/>
        <v>0</v>
      </c>
      <c r="T488" s="283"/>
      <c r="U488" s="283"/>
      <c r="V488" s="69">
        <f t="shared" si="178"/>
        <v>0</v>
      </c>
      <c r="W488" s="349"/>
      <c r="X488" s="351">
        <f t="shared" si="179"/>
        <v>0</v>
      </c>
      <c r="Y488" s="336"/>
      <c r="Z488" s="210">
        <f>INDEX(MasterOutputs!$I$3:$I$63,MATCH('5 - Project Outputs'!C488,MasterOutputs!$B$3:$B$63,0))</f>
        <v>0</v>
      </c>
    </row>
    <row r="489" spans="3:26" outlineLevel="1">
      <c r="C489" s="67" t="s">
        <v>90</v>
      </c>
      <c r="D489" s="418" t="str">
        <f>INDEX(MasterOutputs!$C$3:$C$63,MATCH(C489,MasterOutputs!$B$3:$B$63,0))</f>
        <v>N/A</v>
      </c>
      <c r="E489" s="283"/>
      <c r="F489" s="283"/>
      <c r="G489" s="69">
        <f t="shared" si="173"/>
        <v>0</v>
      </c>
      <c r="H489" s="283"/>
      <c r="I489" s="283"/>
      <c r="J489" s="69">
        <f t="shared" si="174"/>
        <v>0</v>
      </c>
      <c r="K489" s="283"/>
      <c r="L489" s="283"/>
      <c r="M489" s="69">
        <f t="shared" si="175"/>
        <v>0</v>
      </c>
      <c r="N489" s="283"/>
      <c r="O489" s="283"/>
      <c r="P489" s="69">
        <f t="shared" si="176"/>
        <v>0</v>
      </c>
      <c r="Q489" s="283"/>
      <c r="R489" s="283"/>
      <c r="S489" s="69">
        <f t="shared" si="177"/>
        <v>0</v>
      </c>
      <c r="T489" s="283"/>
      <c r="U489" s="283"/>
      <c r="V489" s="69">
        <f t="shared" si="178"/>
        <v>0</v>
      </c>
      <c r="W489" s="349"/>
      <c r="X489" s="351">
        <f t="shared" si="179"/>
        <v>0</v>
      </c>
      <c r="Y489" s="336"/>
      <c r="Z489" s="210">
        <f>INDEX(MasterOutputs!$I$3:$I$63,MATCH('5 - Project Outputs'!C489,MasterOutputs!$B$3:$B$63,0))</f>
        <v>0</v>
      </c>
    </row>
    <row r="490" spans="3:26" outlineLevel="1">
      <c r="C490" s="67" t="s">
        <v>90</v>
      </c>
      <c r="D490" s="418" t="str">
        <f>INDEX(MasterOutputs!$C$3:$C$63,MATCH(C490,MasterOutputs!$B$3:$B$63,0))</f>
        <v>N/A</v>
      </c>
      <c r="E490" s="283"/>
      <c r="F490" s="283"/>
      <c r="G490" s="69">
        <f t="shared" si="173"/>
        <v>0</v>
      </c>
      <c r="H490" s="283"/>
      <c r="I490" s="283"/>
      <c r="J490" s="69">
        <f t="shared" si="174"/>
        <v>0</v>
      </c>
      <c r="K490" s="283"/>
      <c r="L490" s="283"/>
      <c r="M490" s="69">
        <f t="shared" si="175"/>
        <v>0</v>
      </c>
      <c r="N490" s="283"/>
      <c r="O490" s="283"/>
      <c r="P490" s="69">
        <f t="shared" si="176"/>
        <v>0</v>
      </c>
      <c r="Q490" s="283"/>
      <c r="R490" s="283"/>
      <c r="S490" s="69">
        <f t="shared" si="177"/>
        <v>0</v>
      </c>
      <c r="T490" s="283"/>
      <c r="U490" s="283"/>
      <c r="V490" s="69">
        <f t="shared" si="178"/>
        <v>0</v>
      </c>
      <c r="W490" s="349"/>
      <c r="X490" s="351">
        <f t="shared" si="179"/>
        <v>0</v>
      </c>
      <c r="Y490" s="336"/>
      <c r="Z490" s="210">
        <f>INDEX(MasterOutputs!$I$3:$I$63,MATCH('5 - Project Outputs'!C490,MasterOutputs!$B$3:$B$63,0))</f>
        <v>0</v>
      </c>
    </row>
    <row r="491" spans="3:26" outlineLevel="1">
      <c r="C491" s="67" t="s">
        <v>90</v>
      </c>
      <c r="D491" s="418" t="str">
        <f>INDEX(MasterOutputs!$C$3:$C$63,MATCH(C491,MasterOutputs!$B$3:$B$63,0))</f>
        <v>N/A</v>
      </c>
      <c r="E491" s="283"/>
      <c r="F491" s="283"/>
      <c r="G491" s="69">
        <f t="shared" si="173"/>
        <v>0</v>
      </c>
      <c r="H491" s="283"/>
      <c r="I491" s="283"/>
      <c r="J491" s="69">
        <f t="shared" si="174"/>
        <v>0</v>
      </c>
      <c r="K491" s="283"/>
      <c r="L491" s="283"/>
      <c r="M491" s="69">
        <f t="shared" si="175"/>
        <v>0</v>
      </c>
      <c r="N491" s="283"/>
      <c r="O491" s="283"/>
      <c r="P491" s="69">
        <f t="shared" si="176"/>
        <v>0</v>
      </c>
      <c r="Q491" s="283"/>
      <c r="R491" s="283"/>
      <c r="S491" s="69">
        <f t="shared" si="177"/>
        <v>0</v>
      </c>
      <c r="T491" s="283"/>
      <c r="U491" s="283"/>
      <c r="V491" s="69">
        <f t="shared" si="178"/>
        <v>0</v>
      </c>
      <c r="W491" s="349"/>
      <c r="X491" s="351">
        <f t="shared" si="179"/>
        <v>0</v>
      </c>
      <c r="Y491" s="336"/>
      <c r="Z491" s="210">
        <f>INDEX(MasterOutputs!$I$3:$I$63,MATCH('5 - Project Outputs'!C491,MasterOutputs!$B$3:$B$63,0))</f>
        <v>0</v>
      </c>
    </row>
    <row r="492" spans="3:26" outlineLevel="1">
      <c r="C492" s="67" t="s">
        <v>90</v>
      </c>
      <c r="D492" s="418" t="str">
        <f>INDEX(MasterOutputs!$C$3:$C$63,MATCH(C492,MasterOutputs!$B$3:$B$63,0))</f>
        <v>N/A</v>
      </c>
      <c r="E492" s="283"/>
      <c r="F492" s="283"/>
      <c r="G492" s="69">
        <f t="shared" si="173"/>
        <v>0</v>
      </c>
      <c r="H492" s="283"/>
      <c r="I492" s="283"/>
      <c r="J492" s="69">
        <f t="shared" si="174"/>
        <v>0</v>
      </c>
      <c r="K492" s="283"/>
      <c r="L492" s="283"/>
      <c r="M492" s="69">
        <f t="shared" si="175"/>
        <v>0</v>
      </c>
      <c r="N492" s="283"/>
      <c r="O492" s="283"/>
      <c r="P492" s="69">
        <f t="shared" si="176"/>
        <v>0</v>
      </c>
      <c r="Q492" s="283"/>
      <c r="R492" s="283"/>
      <c r="S492" s="69">
        <f t="shared" si="177"/>
        <v>0</v>
      </c>
      <c r="T492" s="283"/>
      <c r="U492" s="283"/>
      <c r="V492" s="69">
        <f t="shared" si="178"/>
        <v>0</v>
      </c>
      <c r="W492" s="349"/>
      <c r="X492" s="351">
        <f t="shared" si="179"/>
        <v>0</v>
      </c>
      <c r="Y492" s="336"/>
      <c r="Z492" s="210">
        <f>INDEX(MasterOutputs!$I$3:$I$63,MATCH('5 - Project Outputs'!C492,MasterOutputs!$B$3:$B$63,0))</f>
        <v>0</v>
      </c>
    </row>
    <row r="493" spans="3:26" outlineLevel="1">
      <c r="C493" s="67" t="s">
        <v>90</v>
      </c>
      <c r="D493" s="418" t="str">
        <f>INDEX(MasterOutputs!$C$3:$C$63,MATCH(C493,MasterOutputs!$B$3:$B$63,0))</f>
        <v>N/A</v>
      </c>
      <c r="E493" s="283"/>
      <c r="F493" s="283"/>
      <c r="G493" s="69">
        <f t="shared" si="173"/>
        <v>0</v>
      </c>
      <c r="H493" s="283"/>
      <c r="I493" s="283"/>
      <c r="J493" s="69">
        <f t="shared" si="174"/>
        <v>0</v>
      </c>
      <c r="K493" s="283"/>
      <c r="L493" s="283"/>
      <c r="M493" s="69">
        <f t="shared" si="175"/>
        <v>0</v>
      </c>
      <c r="N493" s="283"/>
      <c r="O493" s="283"/>
      <c r="P493" s="69">
        <f t="shared" si="176"/>
        <v>0</v>
      </c>
      <c r="Q493" s="283"/>
      <c r="R493" s="283"/>
      <c r="S493" s="69">
        <f t="shared" si="177"/>
        <v>0</v>
      </c>
      <c r="T493" s="283"/>
      <c r="U493" s="283"/>
      <c r="V493" s="69">
        <f t="shared" si="178"/>
        <v>0</v>
      </c>
      <c r="W493" s="349"/>
      <c r="X493" s="351">
        <f t="shared" si="179"/>
        <v>0</v>
      </c>
      <c r="Y493" s="336"/>
      <c r="Z493" s="210">
        <f>INDEX(MasterOutputs!$I$3:$I$63,MATCH('5 - Project Outputs'!C493,MasterOutputs!$B$3:$B$63,0))</f>
        <v>0</v>
      </c>
    </row>
    <row r="494" spans="3:26" outlineLevel="1">
      <c r="C494" s="67" t="s">
        <v>90</v>
      </c>
      <c r="D494" s="418" t="str">
        <f>INDEX(MasterOutputs!$C$3:$C$63,MATCH(C494,MasterOutputs!$B$3:$B$63,0))</f>
        <v>N/A</v>
      </c>
      <c r="E494" s="283"/>
      <c r="F494" s="283"/>
      <c r="G494" s="69">
        <f t="shared" si="173"/>
        <v>0</v>
      </c>
      <c r="H494" s="283"/>
      <c r="I494" s="283"/>
      <c r="J494" s="69">
        <f t="shared" si="174"/>
        <v>0</v>
      </c>
      <c r="K494" s="283"/>
      <c r="L494" s="283"/>
      <c r="M494" s="69">
        <f t="shared" si="175"/>
        <v>0</v>
      </c>
      <c r="N494" s="283"/>
      <c r="O494" s="283"/>
      <c r="P494" s="69">
        <f t="shared" si="176"/>
        <v>0</v>
      </c>
      <c r="Q494" s="283"/>
      <c r="R494" s="283"/>
      <c r="S494" s="69">
        <f t="shared" si="177"/>
        <v>0</v>
      </c>
      <c r="T494" s="283"/>
      <c r="U494" s="283"/>
      <c r="V494" s="69">
        <f t="shared" si="178"/>
        <v>0</v>
      </c>
      <c r="W494" s="349"/>
      <c r="X494" s="351">
        <f t="shared" si="179"/>
        <v>0</v>
      </c>
      <c r="Y494" s="336"/>
      <c r="Z494" s="210">
        <f>INDEX(MasterOutputs!$I$3:$I$63,MATCH('5 - Project Outputs'!C494,MasterOutputs!$B$3:$B$63,0))</f>
        <v>0</v>
      </c>
    </row>
    <row r="495" spans="3:26" outlineLevel="1">
      <c r="C495" s="67" t="s">
        <v>90</v>
      </c>
      <c r="D495" s="418" t="str">
        <f>INDEX(MasterOutputs!$C$3:$C$63,MATCH(C495,MasterOutputs!$B$3:$B$63,0))</f>
        <v>N/A</v>
      </c>
      <c r="E495" s="283"/>
      <c r="F495" s="283"/>
      <c r="G495" s="69">
        <f t="shared" si="173"/>
        <v>0</v>
      </c>
      <c r="H495" s="283"/>
      <c r="I495" s="283"/>
      <c r="J495" s="69">
        <f t="shared" si="174"/>
        <v>0</v>
      </c>
      <c r="K495" s="283"/>
      <c r="L495" s="283"/>
      <c r="M495" s="69">
        <f t="shared" si="175"/>
        <v>0</v>
      </c>
      <c r="N495" s="283"/>
      <c r="O495" s="283"/>
      <c r="P495" s="69">
        <f t="shared" si="176"/>
        <v>0</v>
      </c>
      <c r="Q495" s="283"/>
      <c r="R495" s="283"/>
      <c r="S495" s="69">
        <f t="shared" si="177"/>
        <v>0</v>
      </c>
      <c r="T495" s="283"/>
      <c r="U495" s="283"/>
      <c r="V495" s="69">
        <f t="shared" si="178"/>
        <v>0</v>
      </c>
      <c r="W495" s="349"/>
      <c r="X495" s="351">
        <f t="shared" si="179"/>
        <v>0</v>
      </c>
      <c r="Y495" s="336"/>
      <c r="Z495" s="210">
        <f>INDEX(MasterOutputs!$I$3:$I$63,MATCH('5 - Project Outputs'!C495,MasterOutputs!$B$3:$B$63,0))</f>
        <v>0</v>
      </c>
    </row>
    <row r="496" spans="3:26" outlineLevel="1">
      <c r="C496" s="67" t="s">
        <v>90</v>
      </c>
      <c r="D496" s="418" t="str">
        <f>INDEX(MasterOutputs!$C$3:$C$63,MATCH(C496,MasterOutputs!$B$3:$B$63,0))</f>
        <v>N/A</v>
      </c>
      <c r="E496" s="283"/>
      <c r="F496" s="283"/>
      <c r="G496" s="69">
        <f t="shared" si="173"/>
        <v>0</v>
      </c>
      <c r="H496" s="283"/>
      <c r="I496" s="283"/>
      <c r="J496" s="69">
        <f t="shared" si="174"/>
        <v>0</v>
      </c>
      <c r="K496" s="283"/>
      <c r="L496" s="283"/>
      <c r="M496" s="69">
        <f t="shared" si="175"/>
        <v>0</v>
      </c>
      <c r="N496" s="283"/>
      <c r="O496" s="283"/>
      <c r="P496" s="69">
        <f t="shared" si="176"/>
        <v>0</v>
      </c>
      <c r="Q496" s="283"/>
      <c r="R496" s="283"/>
      <c r="S496" s="69">
        <f t="shared" si="177"/>
        <v>0</v>
      </c>
      <c r="T496" s="283"/>
      <c r="U496" s="283"/>
      <c r="V496" s="69">
        <f t="shared" si="178"/>
        <v>0</v>
      </c>
      <c r="W496" s="349"/>
      <c r="X496" s="351">
        <f t="shared" si="179"/>
        <v>0</v>
      </c>
      <c r="Y496" s="336"/>
      <c r="Z496" s="210">
        <f>INDEX(MasterOutputs!$I$3:$I$63,MATCH('5 - Project Outputs'!C496,MasterOutputs!$B$3:$B$63,0))</f>
        <v>0</v>
      </c>
    </row>
    <row r="497" spans="1:26" outlineLevel="1">
      <c r="C497" s="67" t="s">
        <v>90</v>
      </c>
      <c r="D497" s="418" t="str">
        <f>INDEX(MasterOutputs!$C$3:$C$63,MATCH(C497,MasterOutputs!$B$3:$B$63,0))</f>
        <v>N/A</v>
      </c>
      <c r="E497" s="283"/>
      <c r="F497" s="283"/>
      <c r="G497" s="69">
        <f t="shared" si="173"/>
        <v>0</v>
      </c>
      <c r="H497" s="283"/>
      <c r="I497" s="283"/>
      <c r="J497" s="69">
        <f t="shared" si="174"/>
        <v>0</v>
      </c>
      <c r="K497" s="283"/>
      <c r="L497" s="283"/>
      <c r="M497" s="69">
        <f t="shared" si="175"/>
        <v>0</v>
      </c>
      <c r="N497" s="283"/>
      <c r="O497" s="283"/>
      <c r="P497" s="69">
        <f t="shared" si="176"/>
        <v>0</v>
      </c>
      <c r="Q497" s="283"/>
      <c r="R497" s="283"/>
      <c r="S497" s="69">
        <f t="shared" si="177"/>
        <v>0</v>
      </c>
      <c r="T497" s="283"/>
      <c r="U497" s="283"/>
      <c r="V497" s="69">
        <f t="shared" si="178"/>
        <v>0</v>
      </c>
      <c r="W497" s="349"/>
      <c r="X497" s="351">
        <f t="shared" si="179"/>
        <v>0</v>
      </c>
      <c r="Y497" s="336"/>
      <c r="Z497" s="210">
        <f>INDEX(MasterOutputs!$I$3:$I$63,MATCH('5 - Project Outputs'!C497,MasterOutputs!$B$3:$B$63,0))</f>
        <v>0</v>
      </c>
    </row>
    <row r="498" spans="1:26" ht="15.6" customHeight="1" outlineLevel="1" thickBot="1">
      <c r="C498" s="112" t="s">
        <v>90</v>
      </c>
      <c r="D498" s="419" t="str">
        <f>INDEX(MasterOutputs!$C$3:$C$63,MATCH(C498,MasterOutputs!$B$3:$B$63,0))</f>
        <v>N/A</v>
      </c>
      <c r="E498" s="366"/>
      <c r="F498" s="366"/>
      <c r="G498" s="147">
        <f t="shared" si="173"/>
        <v>0</v>
      </c>
      <c r="H498" s="366"/>
      <c r="I498" s="366"/>
      <c r="J498" s="147">
        <f t="shared" si="174"/>
        <v>0</v>
      </c>
      <c r="K498" s="366"/>
      <c r="L498" s="366"/>
      <c r="M498" s="147">
        <f t="shared" si="175"/>
        <v>0</v>
      </c>
      <c r="N498" s="366"/>
      <c r="O498" s="366"/>
      <c r="P498" s="147">
        <f t="shared" si="176"/>
        <v>0</v>
      </c>
      <c r="Q498" s="366"/>
      <c r="R498" s="366"/>
      <c r="S498" s="147">
        <f t="shared" si="177"/>
        <v>0</v>
      </c>
      <c r="T498" s="366"/>
      <c r="U498" s="366"/>
      <c r="V498" s="147">
        <f t="shared" si="178"/>
        <v>0</v>
      </c>
      <c r="W498" s="367"/>
      <c r="X498" s="368">
        <f t="shared" si="179"/>
        <v>0</v>
      </c>
      <c r="Y498" s="369"/>
      <c r="Z498" s="210">
        <f>INDEX(MasterOutputs!$I$3:$I$63,MATCH('5 - Project Outputs'!C498,MasterOutputs!$B$3:$B$63,0))</f>
        <v>0</v>
      </c>
    </row>
    <row r="499" spans="1:26" ht="16.5" customHeight="1" outlineLevel="1" thickBot="1">
      <c r="C499" s="495" t="s">
        <v>311</v>
      </c>
      <c r="D499" s="496"/>
      <c r="E499" s="496"/>
      <c r="F499" s="496"/>
      <c r="G499" s="496"/>
      <c r="H499" s="496"/>
      <c r="I499" s="496"/>
      <c r="J499" s="496"/>
      <c r="K499" s="496"/>
      <c r="L499" s="496"/>
      <c r="M499" s="496"/>
      <c r="N499" s="496"/>
      <c r="O499" s="496"/>
      <c r="P499" s="496"/>
      <c r="Q499" s="496"/>
      <c r="R499" s="496"/>
      <c r="S499" s="496"/>
      <c r="T499" s="496"/>
      <c r="U499" s="496"/>
      <c r="V499" s="496"/>
      <c r="W499" s="496"/>
      <c r="X499" s="496"/>
      <c r="Y499" s="497"/>
    </row>
    <row r="500" spans="1:26" outlineLevel="1">
      <c r="C500" s="370"/>
      <c r="D500" s="363"/>
      <c r="E500" s="364"/>
      <c r="F500" s="364"/>
      <c r="G500" s="358">
        <f t="shared" ref="G500:G505" si="180">SUM(E500:F500)</f>
        <v>0</v>
      </c>
      <c r="H500" s="364"/>
      <c r="I500" s="364"/>
      <c r="J500" s="358">
        <f t="shared" ref="J500:J505" si="181">SUM(H500:I500)</f>
        <v>0</v>
      </c>
      <c r="K500" s="364"/>
      <c r="L500" s="364"/>
      <c r="M500" s="358">
        <f t="shared" ref="M500:M505" si="182">SUM(K500:L500)</f>
        <v>0</v>
      </c>
      <c r="N500" s="364"/>
      <c r="O500" s="364"/>
      <c r="P500" s="358">
        <f t="shared" ref="P500:P505" si="183">SUM(N500:O500)</f>
        <v>0</v>
      </c>
      <c r="Q500" s="364"/>
      <c r="R500" s="364"/>
      <c r="S500" s="358">
        <f t="shared" ref="S500:S505" si="184">SUM(Q500:R500)</f>
        <v>0</v>
      </c>
      <c r="T500" s="364"/>
      <c r="U500" s="364"/>
      <c r="V500" s="358">
        <f t="shared" ref="V500:V505" si="185">SUM(T500:U500)</f>
        <v>0</v>
      </c>
      <c r="W500" s="365"/>
      <c r="X500" s="352">
        <f>SUM(P500+S500+M500+J500+G500+V500+W500)</f>
        <v>0</v>
      </c>
      <c r="Y500" s="359" t="s">
        <v>302</v>
      </c>
    </row>
    <row r="501" spans="1:26" outlineLevel="1">
      <c r="C501" s="73"/>
      <c r="D501" s="287"/>
      <c r="E501" s="283"/>
      <c r="F501" s="283"/>
      <c r="G501" s="69">
        <f t="shared" si="180"/>
        <v>0</v>
      </c>
      <c r="H501" s="283"/>
      <c r="I501" s="283"/>
      <c r="J501" s="69">
        <f t="shared" si="181"/>
        <v>0</v>
      </c>
      <c r="K501" s="283"/>
      <c r="L501" s="283"/>
      <c r="M501" s="69">
        <f t="shared" si="182"/>
        <v>0</v>
      </c>
      <c r="N501" s="283"/>
      <c r="O501" s="283"/>
      <c r="P501" s="69">
        <f t="shared" si="183"/>
        <v>0</v>
      </c>
      <c r="Q501" s="283"/>
      <c r="R501" s="283"/>
      <c r="S501" s="69">
        <f t="shared" si="184"/>
        <v>0</v>
      </c>
      <c r="T501" s="283"/>
      <c r="U501" s="283"/>
      <c r="V501" s="69">
        <f t="shared" si="185"/>
        <v>0</v>
      </c>
      <c r="W501" s="349"/>
      <c r="X501" s="351">
        <f>SUM(P501+S501+M501+J501+G501+V501+W501)</f>
        <v>0</v>
      </c>
      <c r="Y501" s="354" t="s">
        <v>302</v>
      </c>
    </row>
    <row r="502" spans="1:26" outlineLevel="1">
      <c r="C502" s="73"/>
      <c r="D502" s="287"/>
      <c r="E502" s="283"/>
      <c r="F502" s="283"/>
      <c r="G502" s="69">
        <f t="shared" si="180"/>
        <v>0</v>
      </c>
      <c r="H502" s="283"/>
      <c r="I502" s="283"/>
      <c r="J502" s="69">
        <f t="shared" si="181"/>
        <v>0</v>
      </c>
      <c r="K502" s="283"/>
      <c r="L502" s="283"/>
      <c r="M502" s="69">
        <f t="shared" si="182"/>
        <v>0</v>
      </c>
      <c r="N502" s="283"/>
      <c r="O502" s="283"/>
      <c r="P502" s="69">
        <f t="shared" si="183"/>
        <v>0</v>
      </c>
      <c r="Q502" s="283"/>
      <c r="R502" s="283"/>
      <c r="S502" s="69">
        <f t="shared" si="184"/>
        <v>0</v>
      </c>
      <c r="T502" s="283"/>
      <c r="U502" s="283"/>
      <c r="V502" s="69">
        <f t="shared" si="185"/>
        <v>0</v>
      </c>
      <c r="W502" s="349"/>
      <c r="X502" s="351">
        <f t="shared" ref="X502:X509" si="186">SUM(P502+S502+M502+J502+G502+V502+W502)</f>
        <v>0</v>
      </c>
      <c r="Y502" s="354" t="s">
        <v>302</v>
      </c>
    </row>
    <row r="503" spans="1:26" outlineLevel="1">
      <c r="C503" s="73"/>
      <c r="D503" s="287"/>
      <c r="E503" s="283"/>
      <c r="F503" s="283"/>
      <c r="G503" s="69">
        <f t="shared" si="180"/>
        <v>0</v>
      </c>
      <c r="H503" s="283"/>
      <c r="I503" s="283"/>
      <c r="J503" s="69">
        <f t="shared" si="181"/>
        <v>0</v>
      </c>
      <c r="K503" s="283"/>
      <c r="L503" s="283"/>
      <c r="M503" s="69">
        <f t="shared" si="182"/>
        <v>0</v>
      </c>
      <c r="N503" s="283"/>
      <c r="O503" s="283"/>
      <c r="P503" s="69">
        <f t="shared" si="183"/>
        <v>0</v>
      </c>
      <c r="Q503" s="283"/>
      <c r="R503" s="283"/>
      <c r="S503" s="69">
        <f t="shared" si="184"/>
        <v>0</v>
      </c>
      <c r="T503" s="283"/>
      <c r="U503" s="283"/>
      <c r="V503" s="69">
        <f t="shared" si="185"/>
        <v>0</v>
      </c>
      <c r="W503" s="349"/>
      <c r="X503" s="351">
        <f t="shared" si="186"/>
        <v>0</v>
      </c>
      <c r="Y503" s="354" t="s">
        <v>302</v>
      </c>
    </row>
    <row r="504" spans="1:26" outlineLevel="1">
      <c r="C504" s="73"/>
      <c r="D504" s="287"/>
      <c r="E504" s="283"/>
      <c r="F504" s="283"/>
      <c r="G504" s="69">
        <f t="shared" si="180"/>
        <v>0</v>
      </c>
      <c r="H504" s="283"/>
      <c r="I504" s="283"/>
      <c r="J504" s="69">
        <f t="shared" si="181"/>
        <v>0</v>
      </c>
      <c r="K504" s="283"/>
      <c r="L504" s="283"/>
      <c r="M504" s="69">
        <f t="shared" si="182"/>
        <v>0</v>
      </c>
      <c r="N504" s="283"/>
      <c r="O504" s="283"/>
      <c r="P504" s="69">
        <f t="shared" si="183"/>
        <v>0</v>
      </c>
      <c r="Q504" s="283"/>
      <c r="R504" s="283"/>
      <c r="S504" s="69">
        <f t="shared" si="184"/>
        <v>0</v>
      </c>
      <c r="T504" s="283"/>
      <c r="U504" s="283"/>
      <c r="V504" s="69">
        <f t="shared" si="185"/>
        <v>0</v>
      </c>
      <c r="W504" s="349"/>
      <c r="X504" s="351">
        <f t="shared" si="186"/>
        <v>0</v>
      </c>
      <c r="Y504" s="354" t="s">
        <v>302</v>
      </c>
    </row>
    <row r="505" spans="1:26" outlineLevel="1">
      <c r="C505" s="73"/>
      <c r="D505" s="287"/>
      <c r="E505" s="283"/>
      <c r="F505" s="283"/>
      <c r="G505" s="69">
        <f t="shared" si="180"/>
        <v>0</v>
      </c>
      <c r="H505" s="283"/>
      <c r="I505" s="283"/>
      <c r="J505" s="69">
        <f t="shared" si="181"/>
        <v>0</v>
      </c>
      <c r="K505" s="283"/>
      <c r="L505" s="283"/>
      <c r="M505" s="69">
        <f t="shared" si="182"/>
        <v>0</v>
      </c>
      <c r="N505" s="283"/>
      <c r="O505" s="283"/>
      <c r="P505" s="69">
        <f t="shared" si="183"/>
        <v>0</v>
      </c>
      <c r="Q505" s="283"/>
      <c r="R505" s="283"/>
      <c r="S505" s="69">
        <f t="shared" si="184"/>
        <v>0</v>
      </c>
      <c r="T505" s="283"/>
      <c r="U505" s="283"/>
      <c r="V505" s="69">
        <f t="shared" si="185"/>
        <v>0</v>
      </c>
      <c r="W505" s="349"/>
      <c r="X505" s="351">
        <f t="shared" si="186"/>
        <v>0</v>
      </c>
      <c r="Y505" s="354" t="s">
        <v>302</v>
      </c>
    </row>
    <row r="506" spans="1:26" outlineLevel="1">
      <c r="C506" s="73"/>
      <c r="D506" s="287"/>
      <c r="E506" s="283"/>
      <c r="F506" s="283"/>
      <c r="G506" s="69">
        <f>SUM(E506:F506)</f>
        <v>0</v>
      </c>
      <c r="H506" s="283"/>
      <c r="I506" s="283"/>
      <c r="J506" s="69">
        <f>SUM(H506:I506)</f>
        <v>0</v>
      </c>
      <c r="K506" s="283"/>
      <c r="L506" s="283"/>
      <c r="M506" s="69">
        <f>SUM(K506:L506)</f>
        <v>0</v>
      </c>
      <c r="N506" s="283"/>
      <c r="O506" s="283"/>
      <c r="P506" s="69">
        <f>SUM(N506:O506)</f>
        <v>0</v>
      </c>
      <c r="Q506" s="283"/>
      <c r="R506" s="283"/>
      <c r="S506" s="69">
        <f>SUM(Q506:R506)</f>
        <v>0</v>
      </c>
      <c r="T506" s="283"/>
      <c r="U506" s="283"/>
      <c r="V506" s="69">
        <f>SUM(T506:U506)</f>
        <v>0</v>
      </c>
      <c r="W506" s="349"/>
      <c r="X506" s="351">
        <f t="shared" si="186"/>
        <v>0</v>
      </c>
      <c r="Y506" s="354" t="s">
        <v>302</v>
      </c>
    </row>
    <row r="507" spans="1:26" outlineLevel="1">
      <c r="C507" s="73"/>
      <c r="D507" s="287"/>
      <c r="E507" s="283"/>
      <c r="F507" s="283"/>
      <c r="G507" s="69">
        <f>SUM(E507:F507)</f>
        <v>0</v>
      </c>
      <c r="H507" s="283"/>
      <c r="I507" s="283"/>
      <c r="J507" s="69">
        <f>SUM(H507:I507)</f>
        <v>0</v>
      </c>
      <c r="K507" s="283"/>
      <c r="L507" s="283"/>
      <c r="M507" s="69">
        <f>SUM(K507:L507)</f>
        <v>0</v>
      </c>
      <c r="N507" s="283"/>
      <c r="O507" s="283"/>
      <c r="P507" s="69">
        <f>SUM(N507:O507)</f>
        <v>0</v>
      </c>
      <c r="Q507" s="283"/>
      <c r="R507" s="283"/>
      <c r="S507" s="69">
        <f>SUM(Q507:R507)</f>
        <v>0</v>
      </c>
      <c r="T507" s="283"/>
      <c r="U507" s="283"/>
      <c r="V507" s="69">
        <f>SUM(T507:U507)</f>
        <v>0</v>
      </c>
      <c r="W507" s="349"/>
      <c r="X507" s="351">
        <f t="shared" si="186"/>
        <v>0</v>
      </c>
      <c r="Y507" s="354" t="s">
        <v>302</v>
      </c>
    </row>
    <row r="508" spans="1:26" outlineLevel="1">
      <c r="C508" s="73"/>
      <c r="D508" s="287"/>
      <c r="E508" s="283"/>
      <c r="F508" s="283"/>
      <c r="G508" s="69">
        <f>SUM(E508:F508)</f>
        <v>0</v>
      </c>
      <c r="H508" s="283"/>
      <c r="I508" s="283"/>
      <c r="J508" s="69">
        <f>SUM(H508:I508)</f>
        <v>0</v>
      </c>
      <c r="K508" s="283"/>
      <c r="L508" s="283"/>
      <c r="M508" s="69">
        <f>SUM(K508:L508)</f>
        <v>0</v>
      </c>
      <c r="N508" s="283"/>
      <c r="O508" s="283"/>
      <c r="P508" s="69">
        <f>SUM(N508:O508)</f>
        <v>0</v>
      </c>
      <c r="Q508" s="283"/>
      <c r="R508" s="283"/>
      <c r="S508" s="69">
        <f>SUM(Q508:R508)</f>
        <v>0</v>
      </c>
      <c r="T508" s="283"/>
      <c r="U508" s="283"/>
      <c r="V508" s="69">
        <f>SUM(T508:U508)</f>
        <v>0</v>
      </c>
      <c r="W508" s="349"/>
      <c r="X508" s="351">
        <f t="shared" si="186"/>
        <v>0</v>
      </c>
      <c r="Y508" s="354" t="s">
        <v>302</v>
      </c>
    </row>
    <row r="509" spans="1:26" ht="15.75" outlineLevel="1" thickBot="1">
      <c r="C509" s="74"/>
      <c r="D509" s="288"/>
      <c r="E509" s="284"/>
      <c r="F509" s="284"/>
      <c r="G509" s="71">
        <f>SUM(E509:F509)</f>
        <v>0</v>
      </c>
      <c r="H509" s="284"/>
      <c r="I509" s="284"/>
      <c r="J509" s="71">
        <f>SUM(H509:I509)</f>
        <v>0</v>
      </c>
      <c r="K509" s="284"/>
      <c r="L509" s="284"/>
      <c r="M509" s="71">
        <f>SUM(K509:L509)</f>
        <v>0</v>
      </c>
      <c r="N509" s="284"/>
      <c r="O509" s="284"/>
      <c r="P509" s="71">
        <f>SUM(N509:O509)</f>
        <v>0</v>
      </c>
      <c r="Q509" s="284"/>
      <c r="R509" s="284"/>
      <c r="S509" s="71">
        <f>SUM(Q509:R509)</f>
        <v>0</v>
      </c>
      <c r="T509" s="284"/>
      <c r="U509" s="284"/>
      <c r="V509" s="71">
        <f>SUM(T509:U509)</f>
        <v>0</v>
      </c>
      <c r="W509" s="350"/>
      <c r="X509" s="353">
        <f t="shared" si="186"/>
        <v>0</v>
      </c>
      <c r="Y509" s="355" t="s">
        <v>302</v>
      </c>
    </row>
    <row r="510" spans="1:26" ht="15.75" thickBot="1">
      <c r="C510" s="286"/>
      <c r="D510" s="285"/>
      <c r="E510" s="3"/>
      <c r="F510" s="3"/>
      <c r="G510" s="3"/>
      <c r="H510" s="3"/>
      <c r="I510" s="3"/>
      <c r="J510" s="3"/>
      <c r="K510" s="3"/>
      <c r="L510" s="3"/>
      <c r="M510" s="3"/>
      <c r="N510" s="3"/>
      <c r="O510" s="3"/>
      <c r="P510" s="3"/>
      <c r="Q510" s="3"/>
      <c r="R510" s="3"/>
      <c r="S510" s="3"/>
      <c r="T510" s="3"/>
      <c r="U510" s="3"/>
      <c r="V510" s="3"/>
      <c r="W510" s="3"/>
      <c r="X510" s="3"/>
    </row>
    <row r="511" spans="1:26" ht="102.75" thickBot="1">
      <c r="A511" s="590" t="s">
        <v>260</v>
      </c>
      <c r="B511" s="60"/>
      <c r="C511" s="839" t="str">
        <f>IF(OR('2 - Project Admin'!E40="", '2 - Project Admin'!E40="n/a"),"Project 14: Not Applicable", CONCATENATE("Project 14: ", '2 - Project Admin'!E40))</f>
        <v>Project 14: Not Applicable</v>
      </c>
      <c r="D511" s="840"/>
      <c r="E511" s="840"/>
      <c r="F511" s="840"/>
      <c r="G511" s="840"/>
      <c r="H511" s="840"/>
      <c r="I511" s="840"/>
      <c r="J511" s="840"/>
      <c r="K511" s="840"/>
      <c r="L511" s="840"/>
      <c r="M511" s="840"/>
      <c r="N511" s="840"/>
      <c r="O511" s="840"/>
      <c r="P511" s="840"/>
      <c r="Q511" s="840"/>
      <c r="R511" s="840"/>
      <c r="S511" s="840"/>
      <c r="T511" s="840"/>
      <c r="U511" s="840"/>
      <c r="V511" s="840"/>
      <c r="W511" s="840"/>
      <c r="X511" s="840"/>
      <c r="Y511" s="841"/>
    </row>
    <row r="512" spans="1:26" ht="15.75" thickBot="1">
      <c r="C512" s="148"/>
      <c r="D512" s="149"/>
      <c r="E512" s="150"/>
      <c r="F512" s="150"/>
      <c r="G512" s="150"/>
      <c r="H512" s="150"/>
      <c r="I512" s="150"/>
      <c r="J512" s="150"/>
      <c r="K512" s="150"/>
    </row>
    <row r="513" spans="3:26" ht="15.75" customHeight="1" outlineLevel="1">
      <c r="C513" s="806" t="s">
        <v>289</v>
      </c>
      <c r="D513" s="806" t="s">
        <v>290</v>
      </c>
      <c r="E513" s="809" t="s">
        <v>291</v>
      </c>
      <c r="F513" s="810"/>
      <c r="G513" s="811"/>
      <c r="H513" s="809" t="s">
        <v>292</v>
      </c>
      <c r="I513" s="810"/>
      <c r="J513" s="811"/>
      <c r="K513" s="809" t="s">
        <v>293</v>
      </c>
      <c r="L513" s="810"/>
      <c r="M513" s="811"/>
      <c r="N513" s="809" t="s">
        <v>294</v>
      </c>
      <c r="O513" s="810"/>
      <c r="P513" s="811"/>
      <c r="Q513" s="809" t="s">
        <v>295</v>
      </c>
      <c r="R513" s="810"/>
      <c r="S513" s="811"/>
      <c r="T513" s="809" t="s">
        <v>296</v>
      </c>
      <c r="U513" s="810"/>
      <c r="V513" s="811"/>
      <c r="W513" s="665" t="s">
        <v>297</v>
      </c>
      <c r="X513" s="820" t="s">
        <v>236</v>
      </c>
      <c r="Y513" s="815" t="s">
        <v>298</v>
      </c>
    </row>
    <row r="514" spans="3:26" ht="15.75" customHeight="1" outlineLevel="1" thickBot="1">
      <c r="C514" s="807"/>
      <c r="D514" s="807"/>
      <c r="E514" s="812"/>
      <c r="F514" s="813"/>
      <c r="G514" s="814"/>
      <c r="H514" s="812"/>
      <c r="I514" s="813"/>
      <c r="J514" s="814"/>
      <c r="K514" s="812"/>
      <c r="L514" s="813"/>
      <c r="M514" s="814"/>
      <c r="N514" s="812"/>
      <c r="O514" s="813"/>
      <c r="P514" s="814"/>
      <c r="Q514" s="812"/>
      <c r="R514" s="813"/>
      <c r="S514" s="814"/>
      <c r="T514" s="812"/>
      <c r="U514" s="813"/>
      <c r="V514" s="814"/>
      <c r="W514" s="666"/>
      <c r="X514" s="821"/>
      <c r="Y514" s="816"/>
    </row>
    <row r="515" spans="3:26" ht="15" customHeight="1" outlineLevel="1" thickBot="1">
      <c r="C515" s="807"/>
      <c r="D515" s="807"/>
      <c r="E515" s="588" t="s">
        <v>237</v>
      </c>
      <c r="F515" s="205" t="s">
        <v>238</v>
      </c>
      <c r="G515" s="665" t="s">
        <v>281</v>
      </c>
      <c r="H515" s="588" t="s">
        <v>237</v>
      </c>
      <c r="I515" s="205" t="s">
        <v>238</v>
      </c>
      <c r="J515" s="665" t="s">
        <v>281</v>
      </c>
      <c r="K515" s="588" t="s">
        <v>237</v>
      </c>
      <c r="L515" s="205" t="s">
        <v>238</v>
      </c>
      <c r="M515" s="665" t="s">
        <v>281</v>
      </c>
      <c r="N515" s="588" t="s">
        <v>237</v>
      </c>
      <c r="O515" s="205" t="s">
        <v>238</v>
      </c>
      <c r="P515" s="818" t="s">
        <v>281</v>
      </c>
      <c r="Q515" s="588" t="s">
        <v>237</v>
      </c>
      <c r="R515" s="205" t="s">
        <v>238</v>
      </c>
      <c r="S515" s="818" t="s">
        <v>281</v>
      </c>
      <c r="T515" s="588" t="s">
        <v>237</v>
      </c>
      <c r="U515" s="205" t="s">
        <v>238</v>
      </c>
      <c r="V515" s="818" t="s">
        <v>281</v>
      </c>
      <c r="W515" s="818" t="s">
        <v>281</v>
      </c>
      <c r="X515" s="821"/>
      <c r="Y515" s="816"/>
    </row>
    <row r="516" spans="3:26" ht="15" customHeight="1" outlineLevel="1" thickBot="1">
      <c r="C516" s="808"/>
      <c r="D516" s="807"/>
      <c r="E516" s="206" t="s">
        <v>240</v>
      </c>
      <c r="F516" s="206" t="s">
        <v>240</v>
      </c>
      <c r="G516" s="704"/>
      <c r="H516" s="206" t="s">
        <v>240</v>
      </c>
      <c r="I516" s="216" t="str">
        <f>IF(INDEX('Reference Data'!$G$5:$G$18,MATCH('Reference Data'!$C$4,'Reference Data'!$F$5:$F$21,0),1)&gt;=I$18,"Actual","Forecast")</f>
        <v>Actual</v>
      </c>
      <c r="J516" s="704"/>
      <c r="K516" s="216" t="str">
        <f>IF(INDEX('Reference Data'!$G$5:$G$18,MATCH('Reference Data'!$C$4,'Reference Data'!$F$5:$F$21,0),1)&gt;=K$18,"Actual","Forecast")</f>
        <v>Actual</v>
      </c>
      <c r="L516" s="216" t="str">
        <f>IF(INDEX('Reference Data'!$G$5:$G$18,MATCH('Reference Data'!$C$4,'Reference Data'!$F$5:$F$21,0),1)&gt;=L$18,"Actual","Forecast")</f>
        <v>Actual</v>
      </c>
      <c r="M516" s="704"/>
      <c r="N516" s="216" t="str">
        <f>IF(INDEX('Reference Data'!$G$5:$G$18,MATCH('Reference Data'!$C$4,'Reference Data'!$F$5:$F$21,0),1)&gt;=N$18,"Actual","Forecast")</f>
        <v>Actual</v>
      </c>
      <c r="O516" s="216" t="str">
        <f>IF(INDEX('Reference Data'!$G$5:$G$18,MATCH('Reference Data'!$C$4,'Reference Data'!$F$5:$F$21,0),1)&gt;=O$18,"Actual","Forecast")</f>
        <v>Actual</v>
      </c>
      <c r="P516" s="819"/>
      <c r="Q516" s="216" t="str">
        <f>IF(INDEX('Reference Data'!$G$5:$G$18,MATCH('Reference Data'!$C$4,'Reference Data'!$F$5:$F$21,0),1)&gt;=Q$18,"Actual","Forecast")</f>
        <v>Actual</v>
      </c>
      <c r="R516" s="216" t="str">
        <f>IF(INDEX('Reference Data'!$G$5:$G$18,MATCH('Reference Data'!$C$4,'Reference Data'!$F$5:$F$21,0),1)&gt;=R$18,"Actual","Forecast")</f>
        <v>Forecast</v>
      </c>
      <c r="S516" s="819"/>
      <c r="T516" s="216" t="str">
        <f>IF(INDEX('Reference Data'!$G$5:$G$18,MATCH('Reference Data'!$C$4,'Reference Data'!$F$5:$F$21,0),1)&gt;=T$18,"Actual","Forecast")</f>
        <v>Forecast</v>
      </c>
      <c r="U516" s="216" t="str">
        <f>IF(INDEX('Reference Data'!$G$5:$G$18,MATCH('Reference Data'!$C$4,'Reference Data'!$F$5:$F$21,0),1)&gt;=U$18,"Actual","Forecast")</f>
        <v>Forecast</v>
      </c>
      <c r="V516" s="819"/>
      <c r="W516" s="819"/>
      <c r="X516" s="821"/>
      <c r="Y516" s="817"/>
    </row>
    <row r="517" spans="3:26" ht="15" customHeight="1" outlineLevel="1" thickBot="1">
      <c r="C517" s="116" t="s">
        <v>299</v>
      </c>
      <c r="D517" s="274"/>
      <c r="E517" s="274"/>
      <c r="F517" s="274"/>
      <c r="G517" s="274"/>
      <c r="H517" s="274"/>
      <c r="I517" s="274"/>
      <c r="J517" s="274"/>
      <c r="K517" s="274"/>
      <c r="L517" s="274"/>
      <c r="M517" s="274"/>
      <c r="N517" s="274"/>
      <c r="O517" s="274"/>
      <c r="P517" s="274"/>
      <c r="Q517" s="274"/>
      <c r="R517" s="274"/>
      <c r="S517" s="274"/>
      <c r="T517" s="274"/>
      <c r="U517" s="274"/>
      <c r="V517" s="274"/>
      <c r="W517" s="274"/>
      <c r="X517" s="274"/>
      <c r="Y517" s="498"/>
    </row>
    <row r="518" spans="3:26" outlineLevel="1">
      <c r="C518" s="155" t="s">
        <v>300</v>
      </c>
      <c r="D518" s="420" t="s">
        <v>301</v>
      </c>
      <c r="E518" s="356"/>
      <c r="F518" s="357"/>
      <c r="G518" s="358">
        <f>SUM(E518:F518)</f>
        <v>0</v>
      </c>
      <c r="H518" s="356"/>
      <c r="I518" s="357"/>
      <c r="J518" s="358">
        <f>SUM(H518:I518)</f>
        <v>0</v>
      </c>
      <c r="K518" s="356"/>
      <c r="L518" s="357"/>
      <c r="M518" s="358">
        <f>SUM(K518:L518)</f>
        <v>0</v>
      </c>
      <c r="N518" s="356"/>
      <c r="O518" s="357"/>
      <c r="P518" s="358">
        <f>SUM(N518:O518)</f>
        <v>0</v>
      </c>
      <c r="Q518" s="356"/>
      <c r="R518" s="357"/>
      <c r="S518" s="358">
        <f>SUM(Q518:R518)</f>
        <v>0</v>
      </c>
      <c r="T518" s="356"/>
      <c r="U518" s="357"/>
      <c r="V518" s="358">
        <f>SUM(T518:U518)</f>
        <v>0</v>
      </c>
      <c r="W518" s="340"/>
      <c r="X518" s="352">
        <f>SUM(P518+S518+M518+J518+G518+V518+W518)</f>
        <v>0</v>
      </c>
      <c r="Y518" s="359" t="s">
        <v>302</v>
      </c>
    </row>
    <row r="519" spans="3:26" ht="28.5" outlineLevel="1">
      <c r="C519" s="155" t="s">
        <v>303</v>
      </c>
      <c r="D519" s="420" t="s">
        <v>304</v>
      </c>
      <c r="E519" s="67"/>
      <c r="F519" s="68"/>
      <c r="G519" s="69">
        <f>SUM(E519:F519)</f>
        <v>0</v>
      </c>
      <c r="H519" s="67"/>
      <c r="I519" s="68"/>
      <c r="J519" s="69">
        <f>SUM(H519:I519)</f>
        <v>0</v>
      </c>
      <c r="K519" s="67"/>
      <c r="L519" s="68"/>
      <c r="M519" s="69">
        <f>SUM(K519:L519)</f>
        <v>0</v>
      </c>
      <c r="N519" s="67"/>
      <c r="O519" s="68"/>
      <c r="P519" s="69">
        <f>SUM(N519:O519)</f>
        <v>0</v>
      </c>
      <c r="Q519" s="67"/>
      <c r="R519" s="68"/>
      <c r="S519" s="69">
        <f>SUM(Q519:R519)</f>
        <v>0</v>
      </c>
      <c r="T519" s="67"/>
      <c r="U519" s="68"/>
      <c r="V519" s="69">
        <f>SUM(T519:U519)</f>
        <v>0</v>
      </c>
      <c r="W519" s="334"/>
      <c r="X519" s="351">
        <f>SUM(P519+S519+M519+J519+G519+V519+W519)</f>
        <v>0</v>
      </c>
      <c r="Y519" s="354" t="s">
        <v>302</v>
      </c>
    </row>
    <row r="520" spans="3:26" ht="29.25" outlineLevel="1" thickBot="1">
      <c r="C520" s="360" t="s">
        <v>305</v>
      </c>
      <c r="D520" s="421" t="s">
        <v>304</v>
      </c>
      <c r="E520" s="112"/>
      <c r="F520" s="113"/>
      <c r="G520" s="147">
        <f>SUM(E520:F520)</f>
        <v>0</v>
      </c>
      <c r="H520" s="112"/>
      <c r="I520" s="113"/>
      <c r="J520" s="147">
        <f>SUM(H520:I520)</f>
        <v>0</v>
      </c>
      <c r="K520" s="112"/>
      <c r="L520" s="113"/>
      <c r="M520" s="147">
        <f>SUM(K520:L520)</f>
        <v>0</v>
      </c>
      <c r="N520" s="112"/>
      <c r="O520" s="113"/>
      <c r="P520" s="147">
        <f>SUM(N520:O520)</f>
        <v>0</v>
      </c>
      <c r="Q520" s="112"/>
      <c r="R520" s="113"/>
      <c r="S520" s="147">
        <f>SUM(Q520:R520)</f>
        <v>0</v>
      </c>
      <c r="T520" s="112"/>
      <c r="U520" s="113"/>
      <c r="V520" s="147">
        <f>SUM(T520:U520)</f>
        <v>0</v>
      </c>
      <c r="W520" s="348"/>
      <c r="X520" s="361">
        <f>SUM(P520+S520+M520+J520+G520+V520+W520)</f>
        <v>0</v>
      </c>
      <c r="Y520" s="362" t="s">
        <v>302</v>
      </c>
    </row>
    <row r="521" spans="3:26" ht="15" customHeight="1" outlineLevel="1" thickBot="1">
      <c r="C521" s="494" t="s">
        <v>306</v>
      </c>
      <c r="D521" s="492"/>
      <c r="E521" s="492"/>
      <c r="F521" s="492"/>
      <c r="G521" s="492"/>
      <c r="H521" s="492"/>
      <c r="I521" s="492"/>
      <c r="J521" s="492"/>
      <c r="K521" s="492"/>
      <c r="L521" s="492"/>
      <c r="M521" s="492"/>
      <c r="N521" s="492"/>
      <c r="O521" s="492"/>
      <c r="P521" s="492"/>
      <c r="Q521" s="492"/>
      <c r="R521" s="492"/>
      <c r="S521" s="492"/>
      <c r="T521" s="492"/>
      <c r="U521" s="492"/>
      <c r="V521" s="492"/>
      <c r="W521" s="492"/>
      <c r="X521" s="492"/>
      <c r="Y521" s="493"/>
    </row>
    <row r="522" spans="3:26" outlineLevel="1">
      <c r="C522" s="356" t="s">
        <v>90</v>
      </c>
      <c r="D522" s="417" t="str">
        <f>INDEX(MasterOutputs!$C$3:$C$63,MATCH(C522,MasterOutputs!$B$3:$B$63,0))</f>
        <v>N/A</v>
      </c>
      <c r="E522" s="364"/>
      <c r="F522" s="364"/>
      <c r="G522" s="358">
        <f>SUM(E522:F522)</f>
        <v>0</v>
      </c>
      <c r="H522" s="364"/>
      <c r="I522" s="364"/>
      <c r="J522" s="358">
        <f>SUM(H522:I522)</f>
        <v>0</v>
      </c>
      <c r="K522" s="364"/>
      <c r="L522" s="364"/>
      <c r="M522" s="358">
        <f>SUM(K522:L522)</f>
        <v>0</v>
      </c>
      <c r="N522" s="364"/>
      <c r="O522" s="364"/>
      <c r="P522" s="358">
        <f>SUM(N522:O522)</f>
        <v>0</v>
      </c>
      <c r="Q522" s="364"/>
      <c r="R522" s="364"/>
      <c r="S522" s="358">
        <f>SUM(Q522:R522)</f>
        <v>0</v>
      </c>
      <c r="T522" s="364"/>
      <c r="U522" s="364"/>
      <c r="V522" s="358">
        <f>SUM(T522:U522)</f>
        <v>0</v>
      </c>
      <c r="W522" s="365"/>
      <c r="X522" s="352">
        <f>SUM(P522+S522+M522+J522+G522+V522+W522)</f>
        <v>0</v>
      </c>
      <c r="Y522" s="341"/>
      <c r="Z522" s="210">
        <f>INDEX(MasterOutputs!$I$3:$I$63,MATCH('5 - Project Outputs'!C522,MasterOutputs!$B$3:$B$63,0))</f>
        <v>0</v>
      </c>
    </row>
    <row r="523" spans="3:26" outlineLevel="1">
      <c r="C523" s="67" t="s">
        <v>90</v>
      </c>
      <c r="D523" s="418" t="str">
        <f>INDEX(MasterOutputs!$C$3:$C$63,MATCH(C523,MasterOutputs!$B$3:$B$63,0))</f>
        <v>N/A</v>
      </c>
      <c r="E523" s="283"/>
      <c r="F523" s="283"/>
      <c r="G523" s="69">
        <f>SUM(E523:F523)</f>
        <v>0</v>
      </c>
      <c r="H523" s="283"/>
      <c r="I523" s="283"/>
      <c r="J523" s="69">
        <f>SUM(H523:I523)</f>
        <v>0</v>
      </c>
      <c r="K523" s="283"/>
      <c r="L523" s="283"/>
      <c r="M523" s="69">
        <f>SUM(K523:L523)</f>
        <v>0</v>
      </c>
      <c r="N523" s="283"/>
      <c r="O523" s="283"/>
      <c r="P523" s="69">
        <f>SUM(N523:O523)</f>
        <v>0</v>
      </c>
      <c r="Q523" s="283"/>
      <c r="R523" s="283"/>
      <c r="S523" s="69">
        <f>SUM(Q523:R523)</f>
        <v>0</v>
      </c>
      <c r="T523" s="283"/>
      <c r="U523" s="283"/>
      <c r="V523" s="69">
        <f>SUM(T523:U523)</f>
        <v>0</v>
      </c>
      <c r="W523" s="349"/>
      <c r="X523" s="351">
        <f>SUM(P523+S523+M523+J523+G523+V523+W523)</f>
        <v>0</v>
      </c>
      <c r="Y523" s="336"/>
      <c r="Z523" s="210">
        <f>INDEX(MasterOutputs!$I$3:$I$63,MATCH('5 - Project Outputs'!C523,MasterOutputs!$B$3:$B$63,0))</f>
        <v>0</v>
      </c>
    </row>
    <row r="524" spans="3:26" outlineLevel="1">
      <c r="C524" s="67" t="s">
        <v>90</v>
      </c>
      <c r="D524" s="418" t="str">
        <f>INDEX(MasterOutputs!$C$3:$C$63,MATCH(C524,MasterOutputs!$B$3:$B$63,0))</f>
        <v>N/A</v>
      </c>
      <c r="E524" s="283"/>
      <c r="F524" s="283"/>
      <c r="G524" s="69">
        <f t="shared" ref="G524:G536" si="187">SUM(E524:F524)</f>
        <v>0</v>
      </c>
      <c r="H524" s="283"/>
      <c r="I524" s="283"/>
      <c r="J524" s="69">
        <f t="shared" ref="J524:J536" si="188">SUM(H524:I524)</f>
        <v>0</v>
      </c>
      <c r="K524" s="283"/>
      <c r="L524" s="283"/>
      <c r="M524" s="69">
        <f t="shared" ref="M524:M536" si="189">SUM(K524:L524)</f>
        <v>0</v>
      </c>
      <c r="N524" s="283"/>
      <c r="O524" s="283"/>
      <c r="P524" s="69">
        <f t="shared" ref="P524:P536" si="190">SUM(N524:O524)</f>
        <v>0</v>
      </c>
      <c r="Q524" s="283"/>
      <c r="R524" s="283"/>
      <c r="S524" s="69">
        <f t="shared" ref="S524:S536" si="191">SUM(Q524:R524)</f>
        <v>0</v>
      </c>
      <c r="T524" s="283"/>
      <c r="U524" s="283"/>
      <c r="V524" s="69">
        <f t="shared" ref="V524:V536" si="192">SUM(T524:U524)</f>
        <v>0</v>
      </c>
      <c r="W524" s="349"/>
      <c r="X524" s="351">
        <f t="shared" ref="X524:X536" si="193">SUM(P524+S524+M524+J524+G524+V524+W524)</f>
        <v>0</v>
      </c>
      <c r="Y524" s="336"/>
      <c r="Z524" s="210">
        <f>INDEX(MasterOutputs!$I$3:$I$63,MATCH('5 - Project Outputs'!C524,MasterOutputs!$B$3:$B$63,0))</f>
        <v>0</v>
      </c>
    </row>
    <row r="525" spans="3:26" outlineLevel="1">
      <c r="C525" s="67" t="s">
        <v>90</v>
      </c>
      <c r="D525" s="418" t="str">
        <f>INDEX(MasterOutputs!$C$3:$C$63,MATCH(C525,MasterOutputs!$B$3:$B$63,0))</f>
        <v>N/A</v>
      </c>
      <c r="E525" s="283"/>
      <c r="F525" s="283"/>
      <c r="G525" s="69">
        <f t="shared" si="187"/>
        <v>0</v>
      </c>
      <c r="H525" s="283"/>
      <c r="I525" s="283"/>
      <c r="J525" s="69">
        <f t="shared" si="188"/>
        <v>0</v>
      </c>
      <c r="K525" s="283"/>
      <c r="L525" s="283"/>
      <c r="M525" s="69">
        <f t="shared" si="189"/>
        <v>0</v>
      </c>
      <c r="N525" s="283"/>
      <c r="O525" s="283"/>
      <c r="P525" s="69">
        <f t="shared" si="190"/>
        <v>0</v>
      </c>
      <c r="Q525" s="283"/>
      <c r="R525" s="283"/>
      <c r="S525" s="69">
        <f t="shared" si="191"/>
        <v>0</v>
      </c>
      <c r="T525" s="283"/>
      <c r="U525" s="283"/>
      <c r="V525" s="69">
        <f t="shared" si="192"/>
        <v>0</v>
      </c>
      <c r="W525" s="349"/>
      <c r="X525" s="351">
        <f t="shared" si="193"/>
        <v>0</v>
      </c>
      <c r="Y525" s="336"/>
      <c r="Z525" s="210">
        <f>INDEX(MasterOutputs!$I$3:$I$63,MATCH('5 - Project Outputs'!C525,MasterOutputs!$B$3:$B$63,0))</f>
        <v>0</v>
      </c>
    </row>
    <row r="526" spans="3:26" outlineLevel="1">
      <c r="C526" s="67" t="s">
        <v>90</v>
      </c>
      <c r="D526" s="418" t="str">
        <f>INDEX(MasterOutputs!$C$3:$C$63,MATCH(C526,MasterOutputs!$B$3:$B$63,0))</f>
        <v>N/A</v>
      </c>
      <c r="E526" s="283"/>
      <c r="F526" s="283"/>
      <c r="G526" s="69">
        <f t="shared" si="187"/>
        <v>0</v>
      </c>
      <c r="H526" s="283"/>
      <c r="I526" s="283"/>
      <c r="J526" s="69">
        <f t="shared" si="188"/>
        <v>0</v>
      </c>
      <c r="K526" s="283"/>
      <c r="L526" s="283"/>
      <c r="M526" s="69">
        <f t="shared" si="189"/>
        <v>0</v>
      </c>
      <c r="N526" s="283"/>
      <c r="O526" s="283"/>
      <c r="P526" s="69">
        <f t="shared" si="190"/>
        <v>0</v>
      </c>
      <c r="Q526" s="283"/>
      <c r="R526" s="283"/>
      <c r="S526" s="69">
        <f t="shared" si="191"/>
        <v>0</v>
      </c>
      <c r="T526" s="283"/>
      <c r="U526" s="283"/>
      <c r="V526" s="69">
        <f t="shared" si="192"/>
        <v>0</v>
      </c>
      <c r="W526" s="349"/>
      <c r="X526" s="351">
        <f t="shared" si="193"/>
        <v>0</v>
      </c>
      <c r="Y526" s="336"/>
      <c r="Z526" s="210">
        <f>INDEX(MasterOutputs!$I$3:$I$63,MATCH('5 - Project Outputs'!C526,MasterOutputs!$B$3:$B$63,0))</f>
        <v>0</v>
      </c>
    </row>
    <row r="527" spans="3:26" outlineLevel="1">
      <c r="C527" s="67" t="s">
        <v>90</v>
      </c>
      <c r="D527" s="418" t="str">
        <f>INDEX(MasterOutputs!$C$3:$C$63,MATCH(C527,MasterOutputs!$B$3:$B$63,0))</f>
        <v>N/A</v>
      </c>
      <c r="E527" s="283"/>
      <c r="F527" s="283"/>
      <c r="G527" s="69">
        <f t="shared" si="187"/>
        <v>0</v>
      </c>
      <c r="H527" s="283"/>
      <c r="I527" s="283"/>
      <c r="J527" s="69">
        <f t="shared" si="188"/>
        <v>0</v>
      </c>
      <c r="K527" s="283"/>
      <c r="L527" s="283"/>
      <c r="M527" s="69">
        <f t="shared" si="189"/>
        <v>0</v>
      </c>
      <c r="N527" s="283"/>
      <c r="O527" s="283"/>
      <c r="P527" s="69">
        <f t="shared" si="190"/>
        <v>0</v>
      </c>
      <c r="Q527" s="283"/>
      <c r="R527" s="283"/>
      <c r="S527" s="69">
        <f t="shared" si="191"/>
        <v>0</v>
      </c>
      <c r="T527" s="283"/>
      <c r="U527" s="283"/>
      <c r="V527" s="69">
        <f t="shared" si="192"/>
        <v>0</v>
      </c>
      <c r="W527" s="349"/>
      <c r="X527" s="351">
        <f t="shared" si="193"/>
        <v>0</v>
      </c>
      <c r="Y527" s="336"/>
      <c r="Z527" s="210">
        <f>INDEX(MasterOutputs!$I$3:$I$63,MATCH('5 - Project Outputs'!C527,MasterOutputs!$B$3:$B$63,0))</f>
        <v>0</v>
      </c>
    </row>
    <row r="528" spans="3:26" outlineLevel="1">
      <c r="C528" s="67" t="s">
        <v>90</v>
      </c>
      <c r="D528" s="418" t="str">
        <f>INDEX(MasterOutputs!$C$3:$C$63,MATCH(C528,MasterOutputs!$B$3:$B$63,0))</f>
        <v>N/A</v>
      </c>
      <c r="E528" s="283"/>
      <c r="F528" s="283"/>
      <c r="G528" s="69">
        <f t="shared" si="187"/>
        <v>0</v>
      </c>
      <c r="H528" s="283"/>
      <c r="I528" s="283"/>
      <c r="J528" s="69">
        <f t="shared" si="188"/>
        <v>0</v>
      </c>
      <c r="K528" s="283"/>
      <c r="L528" s="283"/>
      <c r="M528" s="69">
        <f t="shared" si="189"/>
        <v>0</v>
      </c>
      <c r="N528" s="283"/>
      <c r="O528" s="283"/>
      <c r="P528" s="69">
        <f t="shared" si="190"/>
        <v>0</v>
      </c>
      <c r="Q528" s="283"/>
      <c r="R528" s="283"/>
      <c r="S528" s="69">
        <f t="shared" si="191"/>
        <v>0</v>
      </c>
      <c r="T528" s="283"/>
      <c r="U528" s="283"/>
      <c r="V528" s="69">
        <f t="shared" si="192"/>
        <v>0</v>
      </c>
      <c r="W528" s="349"/>
      <c r="X528" s="351">
        <f t="shared" si="193"/>
        <v>0</v>
      </c>
      <c r="Y528" s="336"/>
      <c r="Z528" s="210">
        <f>INDEX(MasterOutputs!$I$3:$I$63,MATCH('5 - Project Outputs'!C528,MasterOutputs!$B$3:$B$63,0))</f>
        <v>0</v>
      </c>
    </row>
    <row r="529" spans="3:26" outlineLevel="1">
      <c r="C529" s="67" t="s">
        <v>90</v>
      </c>
      <c r="D529" s="418" t="str">
        <f>INDEX(MasterOutputs!$C$3:$C$63,MATCH(C529,MasterOutputs!$B$3:$B$63,0))</f>
        <v>N/A</v>
      </c>
      <c r="E529" s="283"/>
      <c r="F529" s="283"/>
      <c r="G529" s="69">
        <f t="shared" si="187"/>
        <v>0</v>
      </c>
      <c r="H529" s="283"/>
      <c r="I529" s="283"/>
      <c r="J529" s="69">
        <f t="shared" si="188"/>
        <v>0</v>
      </c>
      <c r="K529" s="283"/>
      <c r="L529" s="283"/>
      <c r="M529" s="69">
        <f t="shared" si="189"/>
        <v>0</v>
      </c>
      <c r="N529" s="283"/>
      <c r="O529" s="283"/>
      <c r="P529" s="69">
        <f t="shared" si="190"/>
        <v>0</v>
      </c>
      <c r="Q529" s="283"/>
      <c r="R529" s="283"/>
      <c r="S529" s="69">
        <f t="shared" si="191"/>
        <v>0</v>
      </c>
      <c r="T529" s="283"/>
      <c r="U529" s="283"/>
      <c r="V529" s="69">
        <f t="shared" si="192"/>
        <v>0</v>
      </c>
      <c r="W529" s="349"/>
      <c r="X529" s="351">
        <f t="shared" si="193"/>
        <v>0</v>
      </c>
      <c r="Y529" s="336"/>
      <c r="Z529" s="210">
        <f>INDEX(MasterOutputs!$I$3:$I$63,MATCH('5 - Project Outputs'!C529,MasterOutputs!$B$3:$B$63,0))</f>
        <v>0</v>
      </c>
    </row>
    <row r="530" spans="3:26" outlineLevel="1">
      <c r="C530" s="67" t="s">
        <v>90</v>
      </c>
      <c r="D530" s="418" t="str">
        <f>INDEX(MasterOutputs!$C$3:$C$63,MATCH(C530,MasterOutputs!$B$3:$B$63,0))</f>
        <v>N/A</v>
      </c>
      <c r="E530" s="283"/>
      <c r="F530" s="283"/>
      <c r="G530" s="69">
        <f t="shared" si="187"/>
        <v>0</v>
      </c>
      <c r="H530" s="283"/>
      <c r="I530" s="283"/>
      <c r="J530" s="69">
        <f t="shared" si="188"/>
        <v>0</v>
      </c>
      <c r="K530" s="283"/>
      <c r="L530" s="283"/>
      <c r="M530" s="69">
        <f t="shared" si="189"/>
        <v>0</v>
      </c>
      <c r="N530" s="283"/>
      <c r="O530" s="283"/>
      <c r="P530" s="69">
        <f t="shared" si="190"/>
        <v>0</v>
      </c>
      <c r="Q530" s="283"/>
      <c r="R530" s="283"/>
      <c r="S530" s="69">
        <f t="shared" si="191"/>
        <v>0</v>
      </c>
      <c r="T530" s="283"/>
      <c r="U530" s="283"/>
      <c r="V530" s="69">
        <f t="shared" si="192"/>
        <v>0</v>
      </c>
      <c r="W530" s="349"/>
      <c r="X530" s="351">
        <f t="shared" si="193"/>
        <v>0</v>
      </c>
      <c r="Y530" s="336"/>
      <c r="Z530" s="210">
        <f>INDEX(MasterOutputs!$I$3:$I$63,MATCH('5 - Project Outputs'!C530,MasterOutputs!$B$3:$B$63,0))</f>
        <v>0</v>
      </c>
    </row>
    <row r="531" spans="3:26" outlineLevel="1">
      <c r="C531" s="67" t="s">
        <v>90</v>
      </c>
      <c r="D531" s="418" t="str">
        <f>INDEX(MasterOutputs!$C$3:$C$63,MATCH(C531,MasterOutputs!$B$3:$B$63,0))</f>
        <v>N/A</v>
      </c>
      <c r="E531" s="283"/>
      <c r="F531" s="283"/>
      <c r="G531" s="69">
        <f t="shared" si="187"/>
        <v>0</v>
      </c>
      <c r="H531" s="283"/>
      <c r="I531" s="283"/>
      <c r="J531" s="69">
        <f t="shared" si="188"/>
        <v>0</v>
      </c>
      <c r="K531" s="283"/>
      <c r="L531" s="283"/>
      <c r="M531" s="69">
        <f t="shared" si="189"/>
        <v>0</v>
      </c>
      <c r="N531" s="283"/>
      <c r="O531" s="283"/>
      <c r="P531" s="69">
        <f t="shared" si="190"/>
        <v>0</v>
      </c>
      <c r="Q531" s="283"/>
      <c r="R531" s="283"/>
      <c r="S531" s="69">
        <f t="shared" si="191"/>
        <v>0</v>
      </c>
      <c r="T531" s="283"/>
      <c r="U531" s="283"/>
      <c r="V531" s="69">
        <f t="shared" si="192"/>
        <v>0</v>
      </c>
      <c r="W531" s="349"/>
      <c r="X531" s="351">
        <f t="shared" si="193"/>
        <v>0</v>
      </c>
      <c r="Y531" s="336"/>
      <c r="Z531" s="210">
        <f>INDEX(MasterOutputs!$I$3:$I$63,MATCH('5 - Project Outputs'!C531,MasterOutputs!$B$3:$B$63,0))</f>
        <v>0</v>
      </c>
    </row>
    <row r="532" spans="3:26" outlineLevel="1">
      <c r="C532" s="67" t="s">
        <v>90</v>
      </c>
      <c r="D532" s="418" t="str">
        <f>INDEX(MasterOutputs!$C$3:$C$63,MATCH(C532,MasterOutputs!$B$3:$B$63,0))</f>
        <v>N/A</v>
      </c>
      <c r="E532" s="283"/>
      <c r="F532" s="283"/>
      <c r="G532" s="69">
        <f t="shared" si="187"/>
        <v>0</v>
      </c>
      <c r="H532" s="283"/>
      <c r="I532" s="283"/>
      <c r="J532" s="69">
        <f t="shared" si="188"/>
        <v>0</v>
      </c>
      <c r="K532" s="283"/>
      <c r="L532" s="283"/>
      <c r="M532" s="69">
        <f t="shared" si="189"/>
        <v>0</v>
      </c>
      <c r="N532" s="283"/>
      <c r="O532" s="283"/>
      <c r="P532" s="69">
        <f t="shared" si="190"/>
        <v>0</v>
      </c>
      <c r="Q532" s="283"/>
      <c r="R532" s="283"/>
      <c r="S532" s="69">
        <f t="shared" si="191"/>
        <v>0</v>
      </c>
      <c r="T532" s="283"/>
      <c r="U532" s="283"/>
      <c r="V532" s="69">
        <f t="shared" si="192"/>
        <v>0</v>
      </c>
      <c r="W532" s="349"/>
      <c r="X532" s="351">
        <f t="shared" si="193"/>
        <v>0</v>
      </c>
      <c r="Y532" s="336"/>
      <c r="Z532" s="210">
        <f>INDEX(MasterOutputs!$I$3:$I$63,MATCH('5 - Project Outputs'!C532,MasterOutputs!$B$3:$B$63,0))</f>
        <v>0</v>
      </c>
    </row>
    <row r="533" spans="3:26" outlineLevel="1">
      <c r="C533" s="67" t="s">
        <v>90</v>
      </c>
      <c r="D533" s="418" t="str">
        <f>INDEX(MasterOutputs!$C$3:$C$63,MATCH(C533,MasterOutputs!$B$3:$B$63,0))</f>
        <v>N/A</v>
      </c>
      <c r="E533" s="283"/>
      <c r="F533" s="283"/>
      <c r="G533" s="69">
        <f t="shared" si="187"/>
        <v>0</v>
      </c>
      <c r="H533" s="283"/>
      <c r="I533" s="283"/>
      <c r="J533" s="69">
        <f t="shared" si="188"/>
        <v>0</v>
      </c>
      <c r="K533" s="283"/>
      <c r="L533" s="283"/>
      <c r="M533" s="69">
        <f t="shared" si="189"/>
        <v>0</v>
      </c>
      <c r="N533" s="283"/>
      <c r="O533" s="283"/>
      <c r="P533" s="69">
        <f t="shared" si="190"/>
        <v>0</v>
      </c>
      <c r="Q533" s="283"/>
      <c r="R533" s="283"/>
      <c r="S533" s="69">
        <f t="shared" si="191"/>
        <v>0</v>
      </c>
      <c r="T533" s="283"/>
      <c r="U533" s="283"/>
      <c r="V533" s="69">
        <f t="shared" si="192"/>
        <v>0</v>
      </c>
      <c r="W533" s="349"/>
      <c r="X533" s="351">
        <f t="shared" si="193"/>
        <v>0</v>
      </c>
      <c r="Y533" s="336"/>
      <c r="Z533" s="210">
        <f>INDEX(MasterOutputs!$I$3:$I$63,MATCH('5 - Project Outputs'!C533,MasterOutputs!$B$3:$B$63,0))</f>
        <v>0</v>
      </c>
    </row>
    <row r="534" spans="3:26" outlineLevel="1">
      <c r="C534" s="67" t="s">
        <v>90</v>
      </c>
      <c r="D534" s="418" t="str">
        <f>INDEX(MasterOutputs!$C$3:$C$63,MATCH(C534,MasterOutputs!$B$3:$B$63,0))</f>
        <v>N/A</v>
      </c>
      <c r="E534" s="283"/>
      <c r="F534" s="283"/>
      <c r="G534" s="69">
        <f t="shared" si="187"/>
        <v>0</v>
      </c>
      <c r="H534" s="283"/>
      <c r="I534" s="283"/>
      <c r="J534" s="69">
        <f t="shared" si="188"/>
        <v>0</v>
      </c>
      <c r="K534" s="283"/>
      <c r="L534" s="283"/>
      <c r="M534" s="69">
        <f t="shared" si="189"/>
        <v>0</v>
      </c>
      <c r="N534" s="283"/>
      <c r="O534" s="283"/>
      <c r="P534" s="69">
        <f t="shared" si="190"/>
        <v>0</v>
      </c>
      <c r="Q534" s="283"/>
      <c r="R534" s="283"/>
      <c r="S534" s="69">
        <f t="shared" si="191"/>
        <v>0</v>
      </c>
      <c r="T534" s="283"/>
      <c r="U534" s="283"/>
      <c r="V534" s="69">
        <f t="shared" si="192"/>
        <v>0</v>
      </c>
      <c r="W534" s="349"/>
      <c r="X534" s="351">
        <f t="shared" si="193"/>
        <v>0</v>
      </c>
      <c r="Y534" s="336"/>
      <c r="Z534" s="210">
        <f>INDEX(MasterOutputs!$I$3:$I$63,MATCH('5 - Project Outputs'!C534,MasterOutputs!$B$3:$B$63,0))</f>
        <v>0</v>
      </c>
    </row>
    <row r="535" spans="3:26" outlineLevel="1">
      <c r="C535" s="67" t="s">
        <v>90</v>
      </c>
      <c r="D535" s="418" t="str">
        <f>INDEX(MasterOutputs!$C$3:$C$63,MATCH(C535,MasterOutputs!$B$3:$B$63,0))</f>
        <v>N/A</v>
      </c>
      <c r="E535" s="283"/>
      <c r="F535" s="283"/>
      <c r="G535" s="69">
        <f t="shared" si="187"/>
        <v>0</v>
      </c>
      <c r="H535" s="283"/>
      <c r="I535" s="283"/>
      <c r="J535" s="69">
        <f t="shared" si="188"/>
        <v>0</v>
      </c>
      <c r="K535" s="283"/>
      <c r="L535" s="283"/>
      <c r="M535" s="69">
        <f t="shared" si="189"/>
        <v>0</v>
      </c>
      <c r="N535" s="283"/>
      <c r="O535" s="283"/>
      <c r="P535" s="69">
        <f t="shared" si="190"/>
        <v>0</v>
      </c>
      <c r="Q535" s="283"/>
      <c r="R535" s="283"/>
      <c r="S535" s="69">
        <f t="shared" si="191"/>
        <v>0</v>
      </c>
      <c r="T535" s="283"/>
      <c r="U535" s="283"/>
      <c r="V535" s="69">
        <f t="shared" si="192"/>
        <v>0</v>
      </c>
      <c r="W535" s="349"/>
      <c r="X535" s="351">
        <f t="shared" si="193"/>
        <v>0</v>
      </c>
      <c r="Y535" s="336"/>
      <c r="Z535" s="210">
        <f>INDEX(MasterOutputs!$I$3:$I$63,MATCH('5 - Project Outputs'!C535,MasterOutputs!$B$3:$B$63,0))</f>
        <v>0</v>
      </c>
    </row>
    <row r="536" spans="3:26" ht="15.6" customHeight="1" outlineLevel="1" thickBot="1">
      <c r="C536" s="112" t="s">
        <v>90</v>
      </c>
      <c r="D536" s="419" t="str">
        <f>INDEX(MasterOutputs!$C$3:$C$63,MATCH(C536,MasterOutputs!$B$3:$B$63,0))</f>
        <v>N/A</v>
      </c>
      <c r="E536" s="366"/>
      <c r="F536" s="366"/>
      <c r="G536" s="147">
        <f t="shared" si="187"/>
        <v>0</v>
      </c>
      <c r="H536" s="366"/>
      <c r="I536" s="366"/>
      <c r="J536" s="147">
        <f t="shared" si="188"/>
        <v>0</v>
      </c>
      <c r="K536" s="366"/>
      <c r="L536" s="366"/>
      <c r="M536" s="147">
        <f t="shared" si="189"/>
        <v>0</v>
      </c>
      <c r="N536" s="366"/>
      <c r="O536" s="366"/>
      <c r="P536" s="147">
        <f t="shared" si="190"/>
        <v>0</v>
      </c>
      <c r="Q536" s="366"/>
      <c r="R536" s="366"/>
      <c r="S536" s="147">
        <f t="shared" si="191"/>
        <v>0</v>
      </c>
      <c r="T536" s="366"/>
      <c r="U536" s="366"/>
      <c r="V536" s="147">
        <f t="shared" si="192"/>
        <v>0</v>
      </c>
      <c r="W536" s="367"/>
      <c r="X536" s="368">
        <f t="shared" si="193"/>
        <v>0</v>
      </c>
      <c r="Y536" s="369"/>
      <c r="Z536" s="210">
        <f>INDEX(MasterOutputs!$I$3:$I$63,MATCH('5 - Project Outputs'!C536,MasterOutputs!$B$3:$B$63,0))</f>
        <v>0</v>
      </c>
    </row>
    <row r="537" spans="3:26" ht="16.5" customHeight="1" outlineLevel="1" thickBot="1">
      <c r="C537" s="495" t="s">
        <v>311</v>
      </c>
      <c r="D537" s="496"/>
      <c r="E537" s="496"/>
      <c r="F537" s="496"/>
      <c r="G537" s="496"/>
      <c r="H537" s="496"/>
      <c r="I537" s="496"/>
      <c r="J537" s="496"/>
      <c r="K537" s="496"/>
      <c r="L537" s="496"/>
      <c r="M537" s="496"/>
      <c r="N537" s="496"/>
      <c r="O537" s="496"/>
      <c r="P537" s="496"/>
      <c r="Q537" s="496"/>
      <c r="R537" s="496"/>
      <c r="S537" s="496"/>
      <c r="T537" s="496"/>
      <c r="U537" s="496"/>
      <c r="V537" s="496"/>
      <c r="W537" s="496"/>
      <c r="X537" s="496"/>
      <c r="Y537" s="497"/>
    </row>
    <row r="538" spans="3:26" outlineLevel="1">
      <c r="C538" s="370"/>
      <c r="D538" s="363"/>
      <c r="E538" s="364"/>
      <c r="F538" s="364"/>
      <c r="G538" s="358">
        <f t="shared" ref="G538:G543" si="194">SUM(E538:F538)</f>
        <v>0</v>
      </c>
      <c r="H538" s="364"/>
      <c r="I538" s="364"/>
      <c r="J538" s="358">
        <f t="shared" ref="J538:J543" si="195">SUM(H538:I538)</f>
        <v>0</v>
      </c>
      <c r="K538" s="364"/>
      <c r="L538" s="364"/>
      <c r="M538" s="358">
        <f t="shared" ref="M538:M543" si="196">SUM(K538:L538)</f>
        <v>0</v>
      </c>
      <c r="N538" s="364"/>
      <c r="O538" s="364"/>
      <c r="P538" s="358">
        <f t="shared" ref="P538:P543" si="197">SUM(N538:O538)</f>
        <v>0</v>
      </c>
      <c r="Q538" s="364"/>
      <c r="R538" s="364"/>
      <c r="S538" s="358">
        <f t="shared" ref="S538:S543" si="198">SUM(Q538:R538)</f>
        <v>0</v>
      </c>
      <c r="T538" s="364"/>
      <c r="U538" s="364"/>
      <c r="V538" s="358">
        <f t="shared" ref="V538:V543" si="199">SUM(T538:U538)</f>
        <v>0</v>
      </c>
      <c r="W538" s="365"/>
      <c r="X538" s="352">
        <f>SUM(P538+S538+M538+J538+G538+V538+W538)</f>
        <v>0</v>
      </c>
      <c r="Y538" s="359" t="s">
        <v>302</v>
      </c>
    </row>
    <row r="539" spans="3:26" outlineLevel="1">
      <c r="C539" s="73"/>
      <c r="D539" s="287"/>
      <c r="E539" s="283"/>
      <c r="F539" s="283"/>
      <c r="G539" s="69">
        <f t="shared" si="194"/>
        <v>0</v>
      </c>
      <c r="H539" s="283"/>
      <c r="I539" s="283"/>
      <c r="J539" s="69">
        <f t="shared" si="195"/>
        <v>0</v>
      </c>
      <c r="K539" s="283"/>
      <c r="L539" s="283"/>
      <c r="M539" s="69">
        <f t="shared" si="196"/>
        <v>0</v>
      </c>
      <c r="N539" s="283"/>
      <c r="O539" s="283"/>
      <c r="P539" s="69">
        <f t="shared" si="197"/>
        <v>0</v>
      </c>
      <c r="Q539" s="283"/>
      <c r="R539" s="283"/>
      <c r="S539" s="69">
        <f t="shared" si="198"/>
        <v>0</v>
      </c>
      <c r="T539" s="283"/>
      <c r="U539" s="283"/>
      <c r="V539" s="69">
        <f t="shared" si="199"/>
        <v>0</v>
      </c>
      <c r="W539" s="349"/>
      <c r="X539" s="351">
        <f>SUM(P539+S539+M539+J539+G539+V539+W539)</f>
        <v>0</v>
      </c>
      <c r="Y539" s="354" t="s">
        <v>302</v>
      </c>
    </row>
    <row r="540" spans="3:26" outlineLevel="1">
      <c r="C540" s="73"/>
      <c r="D540" s="287"/>
      <c r="E540" s="283"/>
      <c r="F540" s="283"/>
      <c r="G540" s="69">
        <f t="shared" si="194"/>
        <v>0</v>
      </c>
      <c r="H540" s="283"/>
      <c r="I540" s="283"/>
      <c r="J540" s="69">
        <f t="shared" si="195"/>
        <v>0</v>
      </c>
      <c r="K540" s="283"/>
      <c r="L540" s="283"/>
      <c r="M540" s="69">
        <f t="shared" si="196"/>
        <v>0</v>
      </c>
      <c r="N540" s="283"/>
      <c r="O540" s="283"/>
      <c r="P540" s="69">
        <f t="shared" si="197"/>
        <v>0</v>
      </c>
      <c r="Q540" s="283"/>
      <c r="R540" s="283"/>
      <c r="S540" s="69">
        <f t="shared" si="198"/>
        <v>0</v>
      </c>
      <c r="T540" s="283"/>
      <c r="U540" s="283"/>
      <c r="V540" s="69">
        <f t="shared" si="199"/>
        <v>0</v>
      </c>
      <c r="W540" s="349"/>
      <c r="X540" s="351">
        <f t="shared" ref="X540:X547" si="200">SUM(P540+S540+M540+J540+G540+V540+W540)</f>
        <v>0</v>
      </c>
      <c r="Y540" s="354" t="s">
        <v>302</v>
      </c>
    </row>
    <row r="541" spans="3:26" outlineLevel="1">
      <c r="C541" s="73"/>
      <c r="D541" s="287"/>
      <c r="E541" s="283"/>
      <c r="F541" s="283"/>
      <c r="G541" s="69">
        <f t="shared" si="194"/>
        <v>0</v>
      </c>
      <c r="H541" s="283"/>
      <c r="I541" s="283"/>
      <c r="J541" s="69">
        <f t="shared" si="195"/>
        <v>0</v>
      </c>
      <c r="K541" s="283"/>
      <c r="L541" s="283"/>
      <c r="M541" s="69">
        <f t="shared" si="196"/>
        <v>0</v>
      </c>
      <c r="N541" s="283"/>
      <c r="O541" s="283"/>
      <c r="P541" s="69">
        <f t="shared" si="197"/>
        <v>0</v>
      </c>
      <c r="Q541" s="283"/>
      <c r="R541" s="283"/>
      <c r="S541" s="69">
        <f t="shared" si="198"/>
        <v>0</v>
      </c>
      <c r="T541" s="283"/>
      <c r="U541" s="283"/>
      <c r="V541" s="69">
        <f t="shared" si="199"/>
        <v>0</v>
      </c>
      <c r="W541" s="349"/>
      <c r="X541" s="351">
        <f t="shared" si="200"/>
        <v>0</v>
      </c>
      <c r="Y541" s="354" t="s">
        <v>302</v>
      </c>
    </row>
    <row r="542" spans="3:26" outlineLevel="1">
      <c r="C542" s="73"/>
      <c r="D542" s="287"/>
      <c r="E542" s="283"/>
      <c r="F542" s="283"/>
      <c r="G542" s="69">
        <f t="shared" si="194"/>
        <v>0</v>
      </c>
      <c r="H542" s="283"/>
      <c r="I542" s="283"/>
      <c r="J542" s="69">
        <f t="shared" si="195"/>
        <v>0</v>
      </c>
      <c r="K542" s="283"/>
      <c r="L542" s="283"/>
      <c r="M542" s="69">
        <f t="shared" si="196"/>
        <v>0</v>
      </c>
      <c r="N542" s="283"/>
      <c r="O542" s="283"/>
      <c r="P542" s="69">
        <f t="shared" si="197"/>
        <v>0</v>
      </c>
      <c r="Q542" s="283"/>
      <c r="R542" s="283"/>
      <c r="S542" s="69">
        <f t="shared" si="198"/>
        <v>0</v>
      </c>
      <c r="T542" s="283"/>
      <c r="U542" s="283"/>
      <c r="V542" s="69">
        <f t="shared" si="199"/>
        <v>0</v>
      </c>
      <c r="W542" s="349"/>
      <c r="X542" s="351">
        <f t="shared" si="200"/>
        <v>0</v>
      </c>
      <c r="Y542" s="354" t="s">
        <v>302</v>
      </c>
    </row>
    <row r="543" spans="3:26" outlineLevel="1">
      <c r="C543" s="73"/>
      <c r="D543" s="287"/>
      <c r="E543" s="283"/>
      <c r="F543" s="283"/>
      <c r="G543" s="69">
        <f t="shared" si="194"/>
        <v>0</v>
      </c>
      <c r="H543" s="283"/>
      <c r="I543" s="283"/>
      <c r="J543" s="69">
        <f t="shared" si="195"/>
        <v>0</v>
      </c>
      <c r="K543" s="283"/>
      <c r="L543" s="283"/>
      <c r="M543" s="69">
        <f t="shared" si="196"/>
        <v>0</v>
      </c>
      <c r="N543" s="283"/>
      <c r="O543" s="283"/>
      <c r="P543" s="69">
        <f t="shared" si="197"/>
        <v>0</v>
      </c>
      <c r="Q543" s="283"/>
      <c r="R543" s="283"/>
      <c r="S543" s="69">
        <f t="shared" si="198"/>
        <v>0</v>
      </c>
      <c r="T543" s="283"/>
      <c r="U543" s="283"/>
      <c r="V543" s="69">
        <f t="shared" si="199"/>
        <v>0</v>
      </c>
      <c r="W543" s="349"/>
      <c r="X543" s="351">
        <f t="shared" si="200"/>
        <v>0</v>
      </c>
      <c r="Y543" s="354" t="s">
        <v>302</v>
      </c>
    </row>
    <row r="544" spans="3:26" outlineLevel="1">
      <c r="C544" s="73"/>
      <c r="D544" s="287"/>
      <c r="E544" s="283"/>
      <c r="F544" s="283"/>
      <c r="G544" s="69">
        <f>SUM(E544:F544)</f>
        <v>0</v>
      </c>
      <c r="H544" s="283"/>
      <c r="I544" s="283"/>
      <c r="J544" s="69">
        <f>SUM(H544:I544)</f>
        <v>0</v>
      </c>
      <c r="K544" s="283"/>
      <c r="L544" s="283"/>
      <c r="M544" s="69">
        <f>SUM(K544:L544)</f>
        <v>0</v>
      </c>
      <c r="N544" s="283"/>
      <c r="O544" s="283"/>
      <c r="P544" s="69">
        <f>SUM(N544:O544)</f>
        <v>0</v>
      </c>
      <c r="Q544" s="283"/>
      <c r="R544" s="283"/>
      <c r="S544" s="69">
        <f>SUM(Q544:R544)</f>
        <v>0</v>
      </c>
      <c r="T544" s="283"/>
      <c r="U544" s="283"/>
      <c r="V544" s="69">
        <f>SUM(T544:U544)</f>
        <v>0</v>
      </c>
      <c r="W544" s="349"/>
      <c r="X544" s="351">
        <f t="shared" si="200"/>
        <v>0</v>
      </c>
      <c r="Y544" s="354" t="s">
        <v>302</v>
      </c>
    </row>
    <row r="545" spans="1:26" outlineLevel="1">
      <c r="C545" s="73"/>
      <c r="D545" s="287"/>
      <c r="E545" s="283"/>
      <c r="F545" s="283"/>
      <c r="G545" s="69">
        <f>SUM(E545:F545)</f>
        <v>0</v>
      </c>
      <c r="H545" s="283"/>
      <c r="I545" s="283"/>
      <c r="J545" s="69">
        <f>SUM(H545:I545)</f>
        <v>0</v>
      </c>
      <c r="K545" s="283"/>
      <c r="L545" s="283"/>
      <c r="M545" s="69">
        <f>SUM(K545:L545)</f>
        <v>0</v>
      </c>
      <c r="N545" s="283"/>
      <c r="O545" s="283"/>
      <c r="P545" s="69">
        <f>SUM(N545:O545)</f>
        <v>0</v>
      </c>
      <c r="Q545" s="283"/>
      <c r="R545" s="283"/>
      <c r="S545" s="69">
        <f>SUM(Q545:R545)</f>
        <v>0</v>
      </c>
      <c r="T545" s="283"/>
      <c r="U545" s="283"/>
      <c r="V545" s="69">
        <f>SUM(T545:U545)</f>
        <v>0</v>
      </c>
      <c r="W545" s="349"/>
      <c r="X545" s="351">
        <f t="shared" si="200"/>
        <v>0</v>
      </c>
      <c r="Y545" s="354" t="s">
        <v>302</v>
      </c>
    </row>
    <row r="546" spans="1:26" outlineLevel="1">
      <c r="C546" s="73"/>
      <c r="D546" s="287"/>
      <c r="E546" s="283"/>
      <c r="F546" s="283"/>
      <c r="G546" s="69">
        <f>SUM(E546:F546)</f>
        <v>0</v>
      </c>
      <c r="H546" s="283"/>
      <c r="I546" s="283"/>
      <c r="J546" s="69">
        <f>SUM(H546:I546)</f>
        <v>0</v>
      </c>
      <c r="K546" s="283"/>
      <c r="L546" s="283"/>
      <c r="M546" s="69">
        <f>SUM(K546:L546)</f>
        <v>0</v>
      </c>
      <c r="N546" s="283"/>
      <c r="O546" s="283"/>
      <c r="P546" s="69">
        <f>SUM(N546:O546)</f>
        <v>0</v>
      </c>
      <c r="Q546" s="283"/>
      <c r="R546" s="283"/>
      <c r="S546" s="69">
        <f>SUM(Q546:R546)</f>
        <v>0</v>
      </c>
      <c r="T546" s="283"/>
      <c r="U546" s="283"/>
      <c r="V546" s="69">
        <f>SUM(T546:U546)</f>
        <v>0</v>
      </c>
      <c r="W546" s="349"/>
      <c r="X546" s="351">
        <f t="shared" si="200"/>
        <v>0</v>
      </c>
      <c r="Y546" s="354" t="s">
        <v>302</v>
      </c>
    </row>
    <row r="547" spans="1:26" ht="15.75" outlineLevel="1" thickBot="1">
      <c r="C547" s="74"/>
      <c r="D547" s="288"/>
      <c r="E547" s="284"/>
      <c r="F547" s="284"/>
      <c r="G547" s="71">
        <f>SUM(E547:F547)</f>
        <v>0</v>
      </c>
      <c r="H547" s="284"/>
      <c r="I547" s="284"/>
      <c r="J547" s="71">
        <f>SUM(H547:I547)</f>
        <v>0</v>
      </c>
      <c r="K547" s="284"/>
      <c r="L547" s="284"/>
      <c r="M547" s="71">
        <f>SUM(K547:L547)</f>
        <v>0</v>
      </c>
      <c r="N547" s="284"/>
      <c r="O547" s="284"/>
      <c r="P547" s="71">
        <f>SUM(N547:O547)</f>
        <v>0</v>
      </c>
      <c r="Q547" s="284"/>
      <c r="R547" s="284"/>
      <c r="S547" s="71">
        <f>SUM(Q547:R547)</f>
        <v>0</v>
      </c>
      <c r="T547" s="284"/>
      <c r="U547" s="284"/>
      <c r="V547" s="71">
        <f>SUM(T547:U547)</f>
        <v>0</v>
      </c>
      <c r="W547" s="350"/>
      <c r="X547" s="353">
        <f t="shared" si="200"/>
        <v>0</v>
      </c>
      <c r="Y547" s="355" t="s">
        <v>302</v>
      </c>
    </row>
    <row r="548" spans="1:26" ht="15.75" thickBot="1">
      <c r="C548" s="286"/>
      <c r="D548" s="285"/>
      <c r="E548" s="3"/>
      <c r="F548" s="3"/>
      <c r="G548" s="3"/>
      <c r="H548" s="3"/>
      <c r="I548" s="3"/>
      <c r="J548" s="3"/>
      <c r="K548" s="3"/>
      <c r="L548" s="3"/>
      <c r="M548" s="3"/>
      <c r="N548" s="3"/>
      <c r="O548" s="3"/>
      <c r="P548" s="3"/>
      <c r="Q548" s="3"/>
      <c r="R548" s="3"/>
      <c r="S548" s="3"/>
      <c r="T548" s="3"/>
      <c r="U548" s="3"/>
      <c r="V548" s="3"/>
      <c r="W548" s="3"/>
      <c r="X548" s="3"/>
    </row>
    <row r="549" spans="1:26" ht="102.75" thickBot="1">
      <c r="A549" s="590" t="s">
        <v>260</v>
      </c>
      <c r="B549" s="60"/>
      <c r="C549" s="839" t="str">
        <f>IF(OR('2 - Project Admin'!E41="", '2 - Project Admin'!E41="n/a"),"Project 15: Not Applicable", CONCATENATE("Project 15: ", '2 - Project Admin'!E41))</f>
        <v>Project 15: Not Applicable</v>
      </c>
      <c r="D549" s="840"/>
      <c r="E549" s="840"/>
      <c r="F549" s="840"/>
      <c r="G549" s="840"/>
      <c r="H549" s="840"/>
      <c r="I549" s="840"/>
      <c r="J549" s="840"/>
      <c r="K549" s="840"/>
      <c r="L549" s="840"/>
      <c r="M549" s="840"/>
      <c r="N549" s="840"/>
      <c r="O549" s="840"/>
      <c r="P549" s="840"/>
      <c r="Q549" s="840"/>
      <c r="R549" s="840"/>
      <c r="S549" s="840"/>
      <c r="T549" s="840"/>
      <c r="U549" s="840"/>
      <c r="V549" s="840"/>
      <c r="W549" s="840"/>
      <c r="X549" s="840"/>
      <c r="Y549" s="841"/>
    </row>
    <row r="550" spans="1:26" ht="15.75" thickBot="1">
      <c r="C550" s="148"/>
      <c r="D550" s="149"/>
      <c r="E550" s="150"/>
      <c r="F550" s="150"/>
      <c r="G550" s="150"/>
      <c r="H550" s="150"/>
      <c r="I550" s="150"/>
      <c r="J550" s="150"/>
      <c r="K550" s="150"/>
    </row>
    <row r="551" spans="1:26" ht="15.75" customHeight="1" outlineLevel="1">
      <c r="C551" s="806" t="s">
        <v>289</v>
      </c>
      <c r="D551" s="806" t="s">
        <v>290</v>
      </c>
      <c r="E551" s="809" t="s">
        <v>291</v>
      </c>
      <c r="F551" s="810"/>
      <c r="G551" s="811"/>
      <c r="H551" s="809" t="s">
        <v>292</v>
      </c>
      <c r="I551" s="810"/>
      <c r="J551" s="811"/>
      <c r="K551" s="809" t="s">
        <v>293</v>
      </c>
      <c r="L551" s="810"/>
      <c r="M551" s="811"/>
      <c r="N551" s="809" t="s">
        <v>294</v>
      </c>
      <c r="O551" s="810"/>
      <c r="P551" s="811"/>
      <c r="Q551" s="809" t="s">
        <v>295</v>
      </c>
      <c r="R551" s="810"/>
      <c r="S551" s="811"/>
      <c r="T551" s="809" t="s">
        <v>296</v>
      </c>
      <c r="U551" s="810"/>
      <c r="V551" s="811"/>
      <c r="W551" s="665" t="s">
        <v>297</v>
      </c>
      <c r="X551" s="820" t="s">
        <v>236</v>
      </c>
      <c r="Y551" s="815" t="s">
        <v>298</v>
      </c>
    </row>
    <row r="552" spans="1:26" ht="15.75" customHeight="1" outlineLevel="1" thickBot="1">
      <c r="C552" s="807"/>
      <c r="D552" s="807"/>
      <c r="E552" s="812"/>
      <c r="F552" s="813"/>
      <c r="G552" s="814"/>
      <c r="H552" s="812"/>
      <c r="I552" s="813"/>
      <c r="J552" s="814"/>
      <c r="K552" s="812"/>
      <c r="L552" s="813"/>
      <c r="M552" s="814"/>
      <c r="N552" s="812"/>
      <c r="O552" s="813"/>
      <c r="P552" s="814"/>
      <c r="Q552" s="812"/>
      <c r="R552" s="813"/>
      <c r="S552" s="814"/>
      <c r="T552" s="812"/>
      <c r="U552" s="813"/>
      <c r="V552" s="814"/>
      <c r="W552" s="666"/>
      <c r="X552" s="821"/>
      <c r="Y552" s="816"/>
    </row>
    <row r="553" spans="1:26" ht="15" customHeight="1" outlineLevel="1" thickBot="1">
      <c r="C553" s="807"/>
      <c r="D553" s="807"/>
      <c r="E553" s="588" t="s">
        <v>237</v>
      </c>
      <c r="F553" s="205" t="s">
        <v>238</v>
      </c>
      <c r="G553" s="665" t="s">
        <v>281</v>
      </c>
      <c r="H553" s="588" t="s">
        <v>237</v>
      </c>
      <c r="I553" s="205" t="s">
        <v>238</v>
      </c>
      <c r="J553" s="665" t="s">
        <v>281</v>
      </c>
      <c r="K553" s="588" t="s">
        <v>237</v>
      </c>
      <c r="L553" s="205" t="s">
        <v>238</v>
      </c>
      <c r="M553" s="665" t="s">
        <v>281</v>
      </c>
      <c r="N553" s="588" t="s">
        <v>237</v>
      </c>
      <c r="O553" s="205" t="s">
        <v>238</v>
      </c>
      <c r="P553" s="818" t="s">
        <v>281</v>
      </c>
      <c r="Q553" s="588" t="s">
        <v>237</v>
      </c>
      <c r="R553" s="205" t="s">
        <v>238</v>
      </c>
      <c r="S553" s="818" t="s">
        <v>281</v>
      </c>
      <c r="T553" s="588" t="s">
        <v>237</v>
      </c>
      <c r="U553" s="205" t="s">
        <v>238</v>
      </c>
      <c r="V553" s="818" t="s">
        <v>281</v>
      </c>
      <c r="W553" s="818" t="s">
        <v>281</v>
      </c>
      <c r="X553" s="821"/>
      <c r="Y553" s="816"/>
    </row>
    <row r="554" spans="1:26" ht="15" customHeight="1" outlineLevel="1" thickBot="1">
      <c r="C554" s="808"/>
      <c r="D554" s="807"/>
      <c r="E554" s="206" t="s">
        <v>240</v>
      </c>
      <c r="F554" s="206" t="s">
        <v>240</v>
      </c>
      <c r="G554" s="704"/>
      <c r="H554" s="206" t="s">
        <v>240</v>
      </c>
      <c r="I554" s="216" t="str">
        <f>IF(INDEX('Reference Data'!$G$5:$G$18,MATCH('Reference Data'!$C$4,'Reference Data'!$F$5:$F$21,0),1)&gt;=I$18,"Actual","Forecast")</f>
        <v>Actual</v>
      </c>
      <c r="J554" s="704"/>
      <c r="K554" s="216" t="str">
        <f>IF(INDEX('Reference Data'!$G$5:$G$18,MATCH('Reference Data'!$C$4,'Reference Data'!$F$5:$F$21,0),1)&gt;=K$18,"Actual","Forecast")</f>
        <v>Actual</v>
      </c>
      <c r="L554" s="216" t="str">
        <f>IF(INDEX('Reference Data'!$G$5:$G$18,MATCH('Reference Data'!$C$4,'Reference Data'!$F$5:$F$21,0),1)&gt;=L$18,"Actual","Forecast")</f>
        <v>Actual</v>
      </c>
      <c r="M554" s="704"/>
      <c r="N554" s="216" t="str">
        <f>IF(INDEX('Reference Data'!$G$5:$G$18,MATCH('Reference Data'!$C$4,'Reference Data'!$F$5:$F$21,0),1)&gt;=N$18,"Actual","Forecast")</f>
        <v>Actual</v>
      </c>
      <c r="O554" s="216" t="str">
        <f>IF(INDEX('Reference Data'!$G$5:$G$18,MATCH('Reference Data'!$C$4,'Reference Data'!$F$5:$F$21,0),1)&gt;=O$18,"Actual","Forecast")</f>
        <v>Actual</v>
      </c>
      <c r="P554" s="819"/>
      <c r="Q554" s="216" t="str">
        <f>IF(INDEX('Reference Data'!$G$5:$G$18,MATCH('Reference Data'!$C$4,'Reference Data'!$F$5:$F$21,0),1)&gt;=Q$18,"Actual","Forecast")</f>
        <v>Actual</v>
      </c>
      <c r="R554" s="216" t="str">
        <f>IF(INDEX('Reference Data'!$G$5:$G$18,MATCH('Reference Data'!$C$4,'Reference Data'!$F$5:$F$21,0),1)&gt;=R$18,"Actual","Forecast")</f>
        <v>Forecast</v>
      </c>
      <c r="S554" s="819"/>
      <c r="T554" s="216" t="str">
        <f>IF(INDEX('Reference Data'!$G$5:$G$18,MATCH('Reference Data'!$C$4,'Reference Data'!$F$5:$F$21,0),1)&gt;=T$18,"Actual","Forecast")</f>
        <v>Forecast</v>
      </c>
      <c r="U554" s="216" t="str">
        <f>IF(INDEX('Reference Data'!$G$5:$G$18,MATCH('Reference Data'!$C$4,'Reference Data'!$F$5:$F$21,0),1)&gt;=U$18,"Actual","Forecast")</f>
        <v>Forecast</v>
      </c>
      <c r="V554" s="819"/>
      <c r="W554" s="819"/>
      <c r="X554" s="821"/>
      <c r="Y554" s="817"/>
    </row>
    <row r="555" spans="1:26" ht="15" customHeight="1" outlineLevel="1" thickBot="1">
      <c r="C555" s="116" t="s">
        <v>299</v>
      </c>
      <c r="D555" s="274"/>
      <c r="E555" s="274"/>
      <c r="F555" s="274"/>
      <c r="G555" s="274"/>
      <c r="H555" s="274"/>
      <c r="I555" s="274"/>
      <c r="J555" s="274"/>
      <c r="K555" s="274"/>
      <c r="L555" s="274"/>
      <c r="M555" s="274"/>
      <c r="N555" s="274"/>
      <c r="O555" s="274"/>
      <c r="P555" s="274"/>
      <c r="Q555" s="274"/>
      <c r="R555" s="274"/>
      <c r="S555" s="274"/>
      <c r="T555" s="274"/>
      <c r="U555" s="274"/>
      <c r="V555" s="274"/>
      <c r="W555" s="274"/>
      <c r="X555" s="274"/>
      <c r="Y555" s="498"/>
    </row>
    <row r="556" spans="1:26" outlineLevel="1">
      <c r="C556" s="155" t="s">
        <v>300</v>
      </c>
      <c r="D556" s="420" t="s">
        <v>301</v>
      </c>
      <c r="E556" s="356"/>
      <c r="F556" s="357"/>
      <c r="G556" s="358">
        <f>SUM(E556:F556)</f>
        <v>0</v>
      </c>
      <c r="H556" s="356"/>
      <c r="I556" s="357"/>
      <c r="J556" s="358">
        <f>SUM(H556:I556)</f>
        <v>0</v>
      </c>
      <c r="K556" s="356"/>
      <c r="L556" s="357"/>
      <c r="M556" s="358">
        <f>SUM(K556:L556)</f>
        <v>0</v>
      </c>
      <c r="N556" s="356"/>
      <c r="O556" s="357"/>
      <c r="P556" s="358">
        <f>SUM(N556:O556)</f>
        <v>0</v>
      </c>
      <c r="Q556" s="356"/>
      <c r="R556" s="357"/>
      <c r="S556" s="358">
        <f>SUM(Q556:R556)</f>
        <v>0</v>
      </c>
      <c r="T556" s="356"/>
      <c r="U556" s="357"/>
      <c r="V556" s="358">
        <f>SUM(T556:U556)</f>
        <v>0</v>
      </c>
      <c r="W556" s="340"/>
      <c r="X556" s="352">
        <f>SUM(P556+S556+M556+J556+G556+V556+W556)</f>
        <v>0</v>
      </c>
      <c r="Y556" s="359" t="s">
        <v>302</v>
      </c>
    </row>
    <row r="557" spans="1:26" ht="28.5" outlineLevel="1">
      <c r="C557" s="155" t="s">
        <v>303</v>
      </c>
      <c r="D557" s="420" t="s">
        <v>304</v>
      </c>
      <c r="E557" s="67"/>
      <c r="F557" s="68"/>
      <c r="G557" s="69">
        <f>SUM(E557:F557)</f>
        <v>0</v>
      </c>
      <c r="H557" s="67"/>
      <c r="I557" s="68"/>
      <c r="J557" s="69">
        <f>SUM(H557:I557)</f>
        <v>0</v>
      </c>
      <c r="K557" s="67"/>
      <c r="L557" s="68"/>
      <c r="M557" s="69">
        <f>SUM(K557:L557)</f>
        <v>0</v>
      </c>
      <c r="N557" s="67"/>
      <c r="O557" s="68"/>
      <c r="P557" s="69">
        <f>SUM(N557:O557)</f>
        <v>0</v>
      </c>
      <c r="Q557" s="67"/>
      <c r="R557" s="68"/>
      <c r="S557" s="69">
        <f>SUM(Q557:R557)</f>
        <v>0</v>
      </c>
      <c r="T557" s="67"/>
      <c r="U557" s="68"/>
      <c r="V557" s="69">
        <f>SUM(T557:U557)</f>
        <v>0</v>
      </c>
      <c r="W557" s="334"/>
      <c r="X557" s="351">
        <f>SUM(P557+S557+M557+J557+G557+V557+W557)</f>
        <v>0</v>
      </c>
      <c r="Y557" s="354" t="s">
        <v>302</v>
      </c>
    </row>
    <row r="558" spans="1:26" ht="29.25" outlineLevel="1" thickBot="1">
      <c r="C558" s="360" t="s">
        <v>305</v>
      </c>
      <c r="D558" s="421" t="s">
        <v>304</v>
      </c>
      <c r="E558" s="112"/>
      <c r="F558" s="113"/>
      <c r="G558" s="147">
        <f>SUM(E558:F558)</f>
        <v>0</v>
      </c>
      <c r="H558" s="112"/>
      <c r="I558" s="113"/>
      <c r="J558" s="147">
        <f>SUM(H558:I558)</f>
        <v>0</v>
      </c>
      <c r="K558" s="112"/>
      <c r="L558" s="113"/>
      <c r="M558" s="147">
        <f>SUM(K558:L558)</f>
        <v>0</v>
      </c>
      <c r="N558" s="112"/>
      <c r="O558" s="113"/>
      <c r="P558" s="147">
        <f>SUM(N558:O558)</f>
        <v>0</v>
      </c>
      <c r="Q558" s="112"/>
      <c r="R558" s="113"/>
      <c r="S558" s="147">
        <f>SUM(Q558:R558)</f>
        <v>0</v>
      </c>
      <c r="T558" s="112"/>
      <c r="U558" s="113"/>
      <c r="V558" s="147">
        <f>SUM(T558:U558)</f>
        <v>0</v>
      </c>
      <c r="W558" s="348"/>
      <c r="X558" s="361">
        <f>SUM(P558+S558+M558+J558+G558+V558+W558)</f>
        <v>0</v>
      </c>
      <c r="Y558" s="362" t="s">
        <v>302</v>
      </c>
    </row>
    <row r="559" spans="1:26" ht="15" customHeight="1" outlineLevel="1" thickBot="1">
      <c r="C559" s="494" t="s">
        <v>306</v>
      </c>
      <c r="D559" s="492"/>
      <c r="E559" s="492"/>
      <c r="F559" s="492"/>
      <c r="G559" s="492"/>
      <c r="H559" s="492"/>
      <c r="I559" s="492"/>
      <c r="J559" s="492"/>
      <c r="K559" s="492"/>
      <c r="L559" s="492"/>
      <c r="M559" s="492"/>
      <c r="N559" s="492"/>
      <c r="O559" s="492"/>
      <c r="P559" s="492"/>
      <c r="Q559" s="492"/>
      <c r="R559" s="492"/>
      <c r="S559" s="492"/>
      <c r="T559" s="492"/>
      <c r="U559" s="492"/>
      <c r="V559" s="492"/>
      <c r="W559" s="492"/>
      <c r="X559" s="492"/>
      <c r="Y559" s="493"/>
    </row>
    <row r="560" spans="1:26" outlineLevel="1">
      <c r="C560" s="356" t="s">
        <v>90</v>
      </c>
      <c r="D560" s="417" t="str">
        <f>INDEX(MasterOutputs!$C$3:$C$63,MATCH(C560,MasterOutputs!$B$3:$B$63,0))</f>
        <v>N/A</v>
      </c>
      <c r="E560" s="364"/>
      <c r="F560" s="364"/>
      <c r="G560" s="358">
        <f>SUM(E560:F560)</f>
        <v>0</v>
      </c>
      <c r="H560" s="364"/>
      <c r="I560" s="364"/>
      <c r="J560" s="358">
        <f>SUM(H560:I560)</f>
        <v>0</v>
      </c>
      <c r="K560" s="364"/>
      <c r="L560" s="364"/>
      <c r="M560" s="358">
        <f>SUM(K560:L560)</f>
        <v>0</v>
      </c>
      <c r="N560" s="364"/>
      <c r="O560" s="364"/>
      <c r="P560" s="358">
        <f>SUM(N560:O560)</f>
        <v>0</v>
      </c>
      <c r="Q560" s="364"/>
      <c r="R560" s="364"/>
      <c r="S560" s="358">
        <f>SUM(Q560:R560)</f>
        <v>0</v>
      </c>
      <c r="T560" s="364"/>
      <c r="U560" s="364"/>
      <c r="V560" s="358">
        <f>SUM(T560:U560)</f>
        <v>0</v>
      </c>
      <c r="W560" s="365"/>
      <c r="X560" s="352">
        <f>SUM(P560+S560+M560+J560+G560+V560+W560)</f>
        <v>0</v>
      </c>
      <c r="Y560" s="341"/>
      <c r="Z560" s="210">
        <f>INDEX(MasterOutputs!$I$3:$I$63,MATCH('5 - Project Outputs'!C560,MasterOutputs!$B$3:$B$63,0))</f>
        <v>0</v>
      </c>
    </row>
    <row r="561" spans="3:26" outlineLevel="1">
      <c r="C561" s="67" t="s">
        <v>90</v>
      </c>
      <c r="D561" s="418" t="str">
        <f>INDEX(MasterOutputs!$C$3:$C$63,MATCH(C561,MasterOutputs!$B$3:$B$63,0))</f>
        <v>N/A</v>
      </c>
      <c r="E561" s="283"/>
      <c r="F561" s="283"/>
      <c r="G561" s="69">
        <f>SUM(E561:F561)</f>
        <v>0</v>
      </c>
      <c r="H561" s="283"/>
      <c r="I561" s="283"/>
      <c r="J561" s="69">
        <f>SUM(H561:I561)</f>
        <v>0</v>
      </c>
      <c r="K561" s="283"/>
      <c r="L561" s="283"/>
      <c r="M561" s="69">
        <f>SUM(K561:L561)</f>
        <v>0</v>
      </c>
      <c r="N561" s="283"/>
      <c r="O561" s="283"/>
      <c r="P561" s="69">
        <f>SUM(N561:O561)</f>
        <v>0</v>
      </c>
      <c r="Q561" s="283"/>
      <c r="R561" s="283"/>
      <c r="S561" s="69">
        <f>SUM(Q561:R561)</f>
        <v>0</v>
      </c>
      <c r="T561" s="283"/>
      <c r="U561" s="283"/>
      <c r="V561" s="69">
        <f>SUM(T561:U561)</f>
        <v>0</v>
      </c>
      <c r="W561" s="349"/>
      <c r="X561" s="351">
        <f>SUM(P561+S561+M561+J561+G561+V561+W561)</f>
        <v>0</v>
      </c>
      <c r="Y561" s="336"/>
      <c r="Z561" s="210">
        <f>INDEX(MasterOutputs!$I$3:$I$63,MATCH('5 - Project Outputs'!C561,MasterOutputs!$B$3:$B$63,0))</f>
        <v>0</v>
      </c>
    </row>
    <row r="562" spans="3:26" outlineLevel="1">
      <c r="C562" s="67" t="s">
        <v>90</v>
      </c>
      <c r="D562" s="418" t="str">
        <f>INDEX(MasterOutputs!$C$3:$C$63,MATCH(C562,MasterOutputs!$B$3:$B$63,0))</f>
        <v>N/A</v>
      </c>
      <c r="E562" s="283"/>
      <c r="F562" s="283"/>
      <c r="G562" s="69">
        <f t="shared" ref="G562:G574" si="201">SUM(E562:F562)</f>
        <v>0</v>
      </c>
      <c r="H562" s="283"/>
      <c r="I562" s="283"/>
      <c r="J562" s="69">
        <f t="shared" ref="J562:J574" si="202">SUM(H562:I562)</f>
        <v>0</v>
      </c>
      <c r="K562" s="283"/>
      <c r="L562" s="283"/>
      <c r="M562" s="69">
        <f t="shared" ref="M562:M574" si="203">SUM(K562:L562)</f>
        <v>0</v>
      </c>
      <c r="N562" s="283"/>
      <c r="O562" s="283"/>
      <c r="P562" s="69">
        <f t="shared" ref="P562:P574" si="204">SUM(N562:O562)</f>
        <v>0</v>
      </c>
      <c r="Q562" s="283"/>
      <c r="R562" s="283"/>
      <c r="S562" s="69">
        <f t="shared" ref="S562:S574" si="205">SUM(Q562:R562)</f>
        <v>0</v>
      </c>
      <c r="T562" s="283"/>
      <c r="U562" s="283"/>
      <c r="V562" s="69">
        <f t="shared" ref="V562:V574" si="206">SUM(T562:U562)</f>
        <v>0</v>
      </c>
      <c r="W562" s="349"/>
      <c r="X562" s="351">
        <f t="shared" ref="X562:X574" si="207">SUM(P562+S562+M562+J562+G562+V562+W562)</f>
        <v>0</v>
      </c>
      <c r="Y562" s="336"/>
      <c r="Z562" s="210">
        <f>INDEX(MasterOutputs!$I$3:$I$63,MATCH('5 - Project Outputs'!C562,MasterOutputs!$B$3:$B$63,0))</f>
        <v>0</v>
      </c>
    </row>
    <row r="563" spans="3:26" outlineLevel="1">
      <c r="C563" s="67" t="s">
        <v>90</v>
      </c>
      <c r="D563" s="418" t="str">
        <f>INDEX(MasterOutputs!$C$3:$C$63,MATCH(C563,MasterOutputs!$B$3:$B$63,0))</f>
        <v>N/A</v>
      </c>
      <c r="E563" s="283"/>
      <c r="F563" s="283"/>
      <c r="G563" s="69">
        <f t="shared" si="201"/>
        <v>0</v>
      </c>
      <c r="H563" s="283"/>
      <c r="I563" s="283"/>
      <c r="J563" s="69">
        <f t="shared" si="202"/>
        <v>0</v>
      </c>
      <c r="K563" s="283"/>
      <c r="L563" s="283"/>
      <c r="M563" s="69">
        <f t="shared" si="203"/>
        <v>0</v>
      </c>
      <c r="N563" s="283"/>
      <c r="O563" s="283"/>
      <c r="P563" s="69">
        <f t="shared" si="204"/>
        <v>0</v>
      </c>
      <c r="Q563" s="283"/>
      <c r="R563" s="283"/>
      <c r="S563" s="69">
        <f t="shared" si="205"/>
        <v>0</v>
      </c>
      <c r="T563" s="283"/>
      <c r="U563" s="283"/>
      <c r="V563" s="69">
        <f t="shared" si="206"/>
        <v>0</v>
      </c>
      <c r="W563" s="349"/>
      <c r="X563" s="351">
        <f t="shared" si="207"/>
        <v>0</v>
      </c>
      <c r="Y563" s="336"/>
      <c r="Z563" s="210">
        <f>INDEX(MasterOutputs!$I$3:$I$63,MATCH('5 - Project Outputs'!C563,MasterOutputs!$B$3:$B$63,0))</f>
        <v>0</v>
      </c>
    </row>
    <row r="564" spans="3:26" outlineLevel="1">
      <c r="C564" s="67" t="s">
        <v>90</v>
      </c>
      <c r="D564" s="418" t="str">
        <f>INDEX(MasterOutputs!$C$3:$C$63,MATCH(C564,MasterOutputs!$B$3:$B$63,0))</f>
        <v>N/A</v>
      </c>
      <c r="E564" s="283"/>
      <c r="F564" s="283"/>
      <c r="G564" s="69">
        <f t="shared" si="201"/>
        <v>0</v>
      </c>
      <c r="H564" s="283"/>
      <c r="I564" s="283"/>
      <c r="J564" s="69">
        <f t="shared" si="202"/>
        <v>0</v>
      </c>
      <c r="K564" s="283"/>
      <c r="L564" s="283"/>
      <c r="M564" s="69">
        <f t="shared" si="203"/>
        <v>0</v>
      </c>
      <c r="N564" s="283"/>
      <c r="O564" s="283"/>
      <c r="P564" s="69">
        <f t="shared" si="204"/>
        <v>0</v>
      </c>
      <c r="Q564" s="283"/>
      <c r="R564" s="283"/>
      <c r="S564" s="69">
        <f t="shared" si="205"/>
        <v>0</v>
      </c>
      <c r="T564" s="283"/>
      <c r="U564" s="283"/>
      <c r="V564" s="69">
        <f t="shared" si="206"/>
        <v>0</v>
      </c>
      <c r="W564" s="349"/>
      <c r="X564" s="351">
        <f t="shared" si="207"/>
        <v>0</v>
      </c>
      <c r="Y564" s="336"/>
      <c r="Z564" s="210">
        <f>INDEX(MasterOutputs!$I$3:$I$63,MATCH('5 - Project Outputs'!C564,MasterOutputs!$B$3:$B$63,0))</f>
        <v>0</v>
      </c>
    </row>
    <row r="565" spans="3:26" outlineLevel="1">
      <c r="C565" s="67" t="s">
        <v>90</v>
      </c>
      <c r="D565" s="418" t="str">
        <f>INDEX(MasterOutputs!$C$3:$C$63,MATCH(C565,MasterOutputs!$B$3:$B$63,0))</f>
        <v>N/A</v>
      </c>
      <c r="E565" s="283"/>
      <c r="F565" s="283"/>
      <c r="G565" s="69">
        <f t="shared" si="201"/>
        <v>0</v>
      </c>
      <c r="H565" s="283"/>
      <c r="I565" s="283"/>
      <c r="J565" s="69">
        <f t="shared" si="202"/>
        <v>0</v>
      </c>
      <c r="K565" s="283"/>
      <c r="L565" s="283"/>
      <c r="M565" s="69">
        <f t="shared" si="203"/>
        <v>0</v>
      </c>
      <c r="N565" s="283"/>
      <c r="O565" s="283"/>
      <c r="P565" s="69">
        <f t="shared" si="204"/>
        <v>0</v>
      </c>
      <c r="Q565" s="283"/>
      <c r="R565" s="283"/>
      <c r="S565" s="69">
        <f t="shared" si="205"/>
        <v>0</v>
      </c>
      <c r="T565" s="283"/>
      <c r="U565" s="283"/>
      <c r="V565" s="69">
        <f t="shared" si="206"/>
        <v>0</v>
      </c>
      <c r="W565" s="349"/>
      <c r="X565" s="351">
        <f t="shared" si="207"/>
        <v>0</v>
      </c>
      <c r="Y565" s="336"/>
      <c r="Z565" s="210">
        <f>INDEX(MasterOutputs!$I$3:$I$63,MATCH('5 - Project Outputs'!C565,MasterOutputs!$B$3:$B$63,0))</f>
        <v>0</v>
      </c>
    </row>
    <row r="566" spans="3:26" outlineLevel="1">
      <c r="C566" s="67" t="s">
        <v>90</v>
      </c>
      <c r="D566" s="418" t="str">
        <f>INDEX(MasterOutputs!$C$3:$C$63,MATCH(C566,MasterOutputs!$B$3:$B$63,0))</f>
        <v>N/A</v>
      </c>
      <c r="E566" s="283"/>
      <c r="F566" s="283"/>
      <c r="G566" s="69">
        <f t="shared" si="201"/>
        <v>0</v>
      </c>
      <c r="H566" s="283"/>
      <c r="I566" s="283"/>
      <c r="J566" s="69">
        <f t="shared" si="202"/>
        <v>0</v>
      </c>
      <c r="K566" s="283"/>
      <c r="L566" s="283"/>
      <c r="M566" s="69">
        <f t="shared" si="203"/>
        <v>0</v>
      </c>
      <c r="N566" s="283"/>
      <c r="O566" s="283"/>
      <c r="P566" s="69">
        <f t="shared" si="204"/>
        <v>0</v>
      </c>
      <c r="Q566" s="283"/>
      <c r="R566" s="283"/>
      <c r="S566" s="69">
        <f t="shared" si="205"/>
        <v>0</v>
      </c>
      <c r="T566" s="283"/>
      <c r="U566" s="283"/>
      <c r="V566" s="69">
        <f t="shared" si="206"/>
        <v>0</v>
      </c>
      <c r="W566" s="349"/>
      <c r="X566" s="351">
        <f t="shared" si="207"/>
        <v>0</v>
      </c>
      <c r="Y566" s="336"/>
      <c r="Z566" s="210">
        <f>INDEX(MasterOutputs!$I$3:$I$63,MATCH('5 - Project Outputs'!C566,MasterOutputs!$B$3:$B$63,0))</f>
        <v>0</v>
      </c>
    </row>
    <row r="567" spans="3:26" outlineLevel="1">
      <c r="C567" s="67" t="s">
        <v>90</v>
      </c>
      <c r="D567" s="418" t="str">
        <f>INDEX(MasterOutputs!$C$3:$C$63,MATCH(C567,MasterOutputs!$B$3:$B$63,0))</f>
        <v>N/A</v>
      </c>
      <c r="E567" s="283"/>
      <c r="F567" s="283"/>
      <c r="G567" s="69">
        <f t="shared" si="201"/>
        <v>0</v>
      </c>
      <c r="H567" s="283"/>
      <c r="I567" s="283"/>
      <c r="J567" s="69">
        <f t="shared" si="202"/>
        <v>0</v>
      </c>
      <c r="K567" s="283"/>
      <c r="L567" s="283"/>
      <c r="M567" s="69">
        <f t="shared" si="203"/>
        <v>0</v>
      </c>
      <c r="N567" s="283"/>
      <c r="O567" s="283"/>
      <c r="P567" s="69">
        <f t="shared" si="204"/>
        <v>0</v>
      </c>
      <c r="Q567" s="283"/>
      <c r="R567" s="283"/>
      <c r="S567" s="69">
        <f t="shared" si="205"/>
        <v>0</v>
      </c>
      <c r="T567" s="283"/>
      <c r="U567" s="283"/>
      <c r="V567" s="69">
        <f t="shared" si="206"/>
        <v>0</v>
      </c>
      <c r="W567" s="349"/>
      <c r="X567" s="351">
        <f t="shared" si="207"/>
        <v>0</v>
      </c>
      <c r="Y567" s="336"/>
      <c r="Z567" s="210">
        <f>INDEX(MasterOutputs!$I$3:$I$63,MATCH('5 - Project Outputs'!C567,MasterOutputs!$B$3:$B$63,0))</f>
        <v>0</v>
      </c>
    </row>
    <row r="568" spans="3:26" outlineLevel="1">
      <c r="C568" s="67" t="s">
        <v>90</v>
      </c>
      <c r="D568" s="418" t="str">
        <f>INDEX(MasterOutputs!$C$3:$C$63,MATCH(C568,MasterOutputs!$B$3:$B$63,0))</f>
        <v>N/A</v>
      </c>
      <c r="E568" s="283"/>
      <c r="F568" s="283"/>
      <c r="G568" s="69">
        <f t="shared" si="201"/>
        <v>0</v>
      </c>
      <c r="H568" s="283"/>
      <c r="I568" s="283"/>
      <c r="J568" s="69">
        <f t="shared" si="202"/>
        <v>0</v>
      </c>
      <c r="K568" s="283"/>
      <c r="L568" s="283"/>
      <c r="M568" s="69">
        <f t="shared" si="203"/>
        <v>0</v>
      </c>
      <c r="N568" s="283"/>
      <c r="O568" s="283"/>
      <c r="P568" s="69">
        <f t="shared" si="204"/>
        <v>0</v>
      </c>
      <c r="Q568" s="283"/>
      <c r="R568" s="283"/>
      <c r="S568" s="69">
        <f t="shared" si="205"/>
        <v>0</v>
      </c>
      <c r="T568" s="283"/>
      <c r="U568" s="283"/>
      <c r="V568" s="69">
        <f t="shared" si="206"/>
        <v>0</v>
      </c>
      <c r="W568" s="349"/>
      <c r="X568" s="351">
        <f t="shared" si="207"/>
        <v>0</v>
      </c>
      <c r="Y568" s="336"/>
      <c r="Z568" s="210">
        <f>INDEX(MasterOutputs!$I$3:$I$63,MATCH('5 - Project Outputs'!C568,MasterOutputs!$B$3:$B$63,0))</f>
        <v>0</v>
      </c>
    </row>
    <row r="569" spans="3:26" outlineLevel="1">
      <c r="C569" s="67" t="s">
        <v>90</v>
      </c>
      <c r="D569" s="418" t="str">
        <f>INDEX(MasterOutputs!$C$3:$C$63,MATCH(C569,MasterOutputs!$B$3:$B$63,0))</f>
        <v>N/A</v>
      </c>
      <c r="E569" s="283"/>
      <c r="F569" s="283"/>
      <c r="G569" s="69">
        <f t="shared" si="201"/>
        <v>0</v>
      </c>
      <c r="H569" s="283"/>
      <c r="I569" s="283"/>
      <c r="J569" s="69">
        <f t="shared" si="202"/>
        <v>0</v>
      </c>
      <c r="K569" s="283"/>
      <c r="L569" s="283"/>
      <c r="M569" s="69">
        <f t="shared" si="203"/>
        <v>0</v>
      </c>
      <c r="N569" s="283"/>
      <c r="O569" s="283"/>
      <c r="P569" s="69">
        <f t="shared" si="204"/>
        <v>0</v>
      </c>
      <c r="Q569" s="283"/>
      <c r="R569" s="283"/>
      <c r="S569" s="69">
        <f t="shared" si="205"/>
        <v>0</v>
      </c>
      <c r="T569" s="283"/>
      <c r="U569" s="283"/>
      <c r="V569" s="69">
        <f t="shared" si="206"/>
        <v>0</v>
      </c>
      <c r="W569" s="349"/>
      <c r="X569" s="351">
        <f t="shared" si="207"/>
        <v>0</v>
      </c>
      <c r="Y569" s="336"/>
      <c r="Z569" s="210">
        <f>INDEX(MasterOutputs!$I$3:$I$63,MATCH('5 - Project Outputs'!C569,MasterOutputs!$B$3:$B$63,0))</f>
        <v>0</v>
      </c>
    </row>
    <row r="570" spans="3:26" outlineLevel="1">
      <c r="C570" s="67" t="s">
        <v>90</v>
      </c>
      <c r="D570" s="418" t="str">
        <f>INDEX(MasterOutputs!$C$3:$C$63,MATCH(C570,MasterOutputs!$B$3:$B$63,0))</f>
        <v>N/A</v>
      </c>
      <c r="E570" s="283"/>
      <c r="F570" s="283"/>
      <c r="G570" s="69">
        <f t="shared" si="201"/>
        <v>0</v>
      </c>
      <c r="H570" s="283"/>
      <c r="I570" s="283"/>
      <c r="J570" s="69">
        <f t="shared" si="202"/>
        <v>0</v>
      </c>
      <c r="K570" s="283"/>
      <c r="L570" s="283"/>
      <c r="M570" s="69">
        <f t="shared" si="203"/>
        <v>0</v>
      </c>
      <c r="N570" s="283"/>
      <c r="O570" s="283"/>
      <c r="P570" s="69">
        <f t="shared" si="204"/>
        <v>0</v>
      </c>
      <c r="Q570" s="283"/>
      <c r="R570" s="283"/>
      <c r="S570" s="69">
        <f t="shared" si="205"/>
        <v>0</v>
      </c>
      <c r="T570" s="283"/>
      <c r="U570" s="283"/>
      <c r="V570" s="69">
        <f t="shared" si="206"/>
        <v>0</v>
      </c>
      <c r="W570" s="349"/>
      <c r="X570" s="351">
        <f t="shared" si="207"/>
        <v>0</v>
      </c>
      <c r="Y570" s="336"/>
      <c r="Z570" s="210">
        <f>INDEX(MasterOutputs!$I$3:$I$63,MATCH('5 - Project Outputs'!C570,MasterOutputs!$B$3:$B$63,0))</f>
        <v>0</v>
      </c>
    </row>
    <row r="571" spans="3:26" outlineLevel="1">
      <c r="C571" s="67" t="s">
        <v>90</v>
      </c>
      <c r="D571" s="418" t="str">
        <f>INDEX(MasterOutputs!$C$3:$C$63,MATCH(C571,MasterOutputs!$B$3:$B$63,0))</f>
        <v>N/A</v>
      </c>
      <c r="E571" s="283"/>
      <c r="F571" s="283"/>
      <c r="G571" s="69">
        <f t="shared" si="201"/>
        <v>0</v>
      </c>
      <c r="H571" s="283"/>
      <c r="I571" s="283"/>
      <c r="J571" s="69">
        <f t="shared" si="202"/>
        <v>0</v>
      </c>
      <c r="K571" s="283"/>
      <c r="L571" s="283"/>
      <c r="M571" s="69">
        <f t="shared" si="203"/>
        <v>0</v>
      </c>
      <c r="N571" s="283"/>
      <c r="O571" s="283"/>
      <c r="P571" s="69">
        <f t="shared" si="204"/>
        <v>0</v>
      </c>
      <c r="Q571" s="283"/>
      <c r="R571" s="283"/>
      <c r="S571" s="69">
        <f t="shared" si="205"/>
        <v>0</v>
      </c>
      <c r="T571" s="283"/>
      <c r="U571" s="283"/>
      <c r="V571" s="69">
        <f t="shared" si="206"/>
        <v>0</v>
      </c>
      <c r="W571" s="349"/>
      <c r="X571" s="351">
        <f t="shared" si="207"/>
        <v>0</v>
      </c>
      <c r="Y571" s="336"/>
      <c r="Z571" s="210">
        <f>INDEX(MasterOutputs!$I$3:$I$63,MATCH('5 - Project Outputs'!C571,MasterOutputs!$B$3:$B$63,0))</f>
        <v>0</v>
      </c>
    </row>
    <row r="572" spans="3:26" outlineLevel="1">
      <c r="C572" s="67" t="s">
        <v>90</v>
      </c>
      <c r="D572" s="418" t="str">
        <f>INDEX(MasterOutputs!$C$3:$C$63,MATCH(C572,MasterOutputs!$B$3:$B$63,0))</f>
        <v>N/A</v>
      </c>
      <c r="E572" s="283"/>
      <c r="F572" s="283"/>
      <c r="G572" s="69">
        <f t="shared" si="201"/>
        <v>0</v>
      </c>
      <c r="H572" s="283"/>
      <c r="I572" s="283"/>
      <c r="J572" s="69">
        <f t="shared" si="202"/>
        <v>0</v>
      </c>
      <c r="K572" s="283"/>
      <c r="L572" s="283"/>
      <c r="M572" s="69">
        <f t="shared" si="203"/>
        <v>0</v>
      </c>
      <c r="N572" s="283"/>
      <c r="O572" s="283"/>
      <c r="P572" s="69">
        <f t="shared" si="204"/>
        <v>0</v>
      </c>
      <c r="Q572" s="283"/>
      <c r="R572" s="283"/>
      <c r="S572" s="69">
        <f t="shared" si="205"/>
        <v>0</v>
      </c>
      <c r="T572" s="283"/>
      <c r="U572" s="283"/>
      <c r="V572" s="69">
        <f t="shared" si="206"/>
        <v>0</v>
      </c>
      <c r="W572" s="349"/>
      <c r="X572" s="351">
        <f t="shared" si="207"/>
        <v>0</v>
      </c>
      <c r="Y572" s="336"/>
      <c r="Z572" s="210">
        <f>INDEX(MasterOutputs!$I$3:$I$63,MATCH('5 - Project Outputs'!C572,MasterOutputs!$B$3:$B$63,0))</f>
        <v>0</v>
      </c>
    </row>
    <row r="573" spans="3:26" outlineLevel="1">
      <c r="C573" s="67" t="s">
        <v>90</v>
      </c>
      <c r="D573" s="418" t="str">
        <f>INDEX(MasterOutputs!$C$3:$C$63,MATCH(C573,MasterOutputs!$B$3:$B$63,0))</f>
        <v>N/A</v>
      </c>
      <c r="E573" s="283"/>
      <c r="F573" s="283"/>
      <c r="G573" s="69">
        <f t="shared" si="201"/>
        <v>0</v>
      </c>
      <c r="H573" s="283"/>
      <c r="I573" s="283"/>
      <c r="J573" s="69">
        <f t="shared" si="202"/>
        <v>0</v>
      </c>
      <c r="K573" s="283"/>
      <c r="L573" s="283"/>
      <c r="M573" s="69">
        <f t="shared" si="203"/>
        <v>0</v>
      </c>
      <c r="N573" s="283"/>
      <c r="O573" s="283"/>
      <c r="P573" s="69">
        <f t="shared" si="204"/>
        <v>0</v>
      </c>
      <c r="Q573" s="283"/>
      <c r="R573" s="283"/>
      <c r="S573" s="69">
        <f t="shared" si="205"/>
        <v>0</v>
      </c>
      <c r="T573" s="283"/>
      <c r="U573" s="283"/>
      <c r="V573" s="69">
        <f t="shared" si="206"/>
        <v>0</v>
      </c>
      <c r="W573" s="349"/>
      <c r="X573" s="351">
        <f t="shared" si="207"/>
        <v>0</v>
      </c>
      <c r="Y573" s="336"/>
      <c r="Z573" s="210">
        <f>INDEX(MasterOutputs!$I$3:$I$63,MATCH('5 - Project Outputs'!C573,MasterOutputs!$B$3:$B$63,0))</f>
        <v>0</v>
      </c>
    </row>
    <row r="574" spans="3:26" ht="15.6" customHeight="1" outlineLevel="1" thickBot="1">
      <c r="C574" s="112" t="s">
        <v>90</v>
      </c>
      <c r="D574" s="419" t="str">
        <f>INDEX(MasterOutputs!$C$3:$C$63,MATCH(C574,MasterOutputs!$B$3:$B$63,0))</f>
        <v>N/A</v>
      </c>
      <c r="E574" s="366"/>
      <c r="F574" s="366"/>
      <c r="G574" s="147">
        <f t="shared" si="201"/>
        <v>0</v>
      </c>
      <c r="H574" s="366"/>
      <c r="I574" s="366"/>
      <c r="J574" s="147">
        <f t="shared" si="202"/>
        <v>0</v>
      </c>
      <c r="K574" s="366"/>
      <c r="L574" s="366"/>
      <c r="M574" s="147">
        <f t="shared" si="203"/>
        <v>0</v>
      </c>
      <c r="N574" s="366"/>
      <c r="O574" s="366"/>
      <c r="P574" s="147">
        <f t="shared" si="204"/>
        <v>0</v>
      </c>
      <c r="Q574" s="366"/>
      <c r="R574" s="366"/>
      <c r="S574" s="147">
        <f t="shared" si="205"/>
        <v>0</v>
      </c>
      <c r="T574" s="366"/>
      <c r="U574" s="366"/>
      <c r="V574" s="147">
        <f t="shared" si="206"/>
        <v>0</v>
      </c>
      <c r="W574" s="367"/>
      <c r="X574" s="368">
        <f t="shared" si="207"/>
        <v>0</v>
      </c>
      <c r="Y574" s="369"/>
      <c r="Z574" s="210">
        <f>INDEX(MasterOutputs!$I$3:$I$63,MATCH('5 - Project Outputs'!C574,MasterOutputs!$B$3:$B$63,0))</f>
        <v>0</v>
      </c>
    </row>
    <row r="575" spans="3:26" ht="16.5" customHeight="1" outlineLevel="1" thickBot="1">
      <c r="C575" s="495" t="s">
        <v>311</v>
      </c>
      <c r="D575" s="496"/>
      <c r="E575" s="496"/>
      <c r="F575" s="496"/>
      <c r="G575" s="496"/>
      <c r="H575" s="496"/>
      <c r="I575" s="496"/>
      <c r="J575" s="496"/>
      <c r="K575" s="496"/>
      <c r="L575" s="496"/>
      <c r="M575" s="496"/>
      <c r="N575" s="496"/>
      <c r="O575" s="496"/>
      <c r="P575" s="496"/>
      <c r="Q575" s="496"/>
      <c r="R575" s="496"/>
      <c r="S575" s="496"/>
      <c r="T575" s="496"/>
      <c r="U575" s="496"/>
      <c r="V575" s="496"/>
      <c r="W575" s="496"/>
      <c r="X575" s="496"/>
      <c r="Y575" s="497"/>
    </row>
    <row r="576" spans="3:26" outlineLevel="1">
      <c r="C576" s="370"/>
      <c r="D576" s="363"/>
      <c r="E576" s="364"/>
      <c r="F576" s="364"/>
      <c r="G576" s="358">
        <f t="shared" ref="G576:G581" si="208">SUM(E576:F576)</f>
        <v>0</v>
      </c>
      <c r="H576" s="364"/>
      <c r="I576" s="364"/>
      <c r="J576" s="358">
        <f t="shared" ref="J576:J581" si="209">SUM(H576:I576)</f>
        <v>0</v>
      </c>
      <c r="K576" s="364"/>
      <c r="L576" s="364"/>
      <c r="M576" s="358">
        <f t="shared" ref="M576:M581" si="210">SUM(K576:L576)</f>
        <v>0</v>
      </c>
      <c r="N576" s="364"/>
      <c r="O576" s="364"/>
      <c r="P576" s="358">
        <f t="shared" ref="P576:P581" si="211">SUM(N576:O576)</f>
        <v>0</v>
      </c>
      <c r="Q576" s="364"/>
      <c r="R576" s="364"/>
      <c r="S576" s="358">
        <f t="shared" ref="S576:S581" si="212">SUM(Q576:R576)</f>
        <v>0</v>
      </c>
      <c r="T576" s="364"/>
      <c r="U576" s="364"/>
      <c r="V576" s="358">
        <f t="shared" ref="V576:V581" si="213">SUM(T576:U576)</f>
        <v>0</v>
      </c>
      <c r="W576" s="365"/>
      <c r="X576" s="352">
        <f>SUM(P576+S576+M576+J576+G576+V576+W576)</f>
        <v>0</v>
      </c>
      <c r="Y576" s="359" t="s">
        <v>302</v>
      </c>
    </row>
    <row r="577" spans="1:25" outlineLevel="1">
      <c r="C577" s="73"/>
      <c r="D577" s="287"/>
      <c r="E577" s="283"/>
      <c r="F577" s="283"/>
      <c r="G577" s="69">
        <f t="shared" si="208"/>
        <v>0</v>
      </c>
      <c r="H577" s="283"/>
      <c r="I577" s="283"/>
      <c r="J577" s="69">
        <f t="shared" si="209"/>
        <v>0</v>
      </c>
      <c r="K577" s="283"/>
      <c r="L577" s="283"/>
      <c r="M577" s="69">
        <f t="shared" si="210"/>
        <v>0</v>
      </c>
      <c r="N577" s="283"/>
      <c r="O577" s="283"/>
      <c r="P577" s="69">
        <f t="shared" si="211"/>
        <v>0</v>
      </c>
      <c r="Q577" s="283"/>
      <c r="R577" s="283"/>
      <c r="S577" s="69">
        <f t="shared" si="212"/>
        <v>0</v>
      </c>
      <c r="T577" s="283"/>
      <c r="U577" s="283"/>
      <c r="V577" s="69">
        <f t="shared" si="213"/>
        <v>0</v>
      </c>
      <c r="W577" s="349"/>
      <c r="X577" s="351">
        <f>SUM(P577+S577+M577+J577+G577+V577+W577)</f>
        <v>0</v>
      </c>
      <c r="Y577" s="354" t="s">
        <v>302</v>
      </c>
    </row>
    <row r="578" spans="1:25" outlineLevel="1">
      <c r="C578" s="73"/>
      <c r="D578" s="287"/>
      <c r="E578" s="283"/>
      <c r="F578" s="283"/>
      <c r="G578" s="69">
        <f t="shared" si="208"/>
        <v>0</v>
      </c>
      <c r="H578" s="283"/>
      <c r="I578" s="283"/>
      <c r="J578" s="69">
        <f t="shared" si="209"/>
        <v>0</v>
      </c>
      <c r="K578" s="283"/>
      <c r="L578" s="283"/>
      <c r="M578" s="69">
        <f t="shared" si="210"/>
        <v>0</v>
      </c>
      <c r="N578" s="283"/>
      <c r="O578" s="283"/>
      <c r="P578" s="69">
        <f t="shared" si="211"/>
        <v>0</v>
      </c>
      <c r="Q578" s="283"/>
      <c r="R578" s="283"/>
      <c r="S578" s="69">
        <f t="shared" si="212"/>
        <v>0</v>
      </c>
      <c r="T578" s="283"/>
      <c r="U578" s="283"/>
      <c r="V578" s="69">
        <f t="shared" si="213"/>
        <v>0</v>
      </c>
      <c r="W578" s="349"/>
      <c r="X578" s="351">
        <f t="shared" ref="X578:X585" si="214">SUM(P578+S578+M578+J578+G578+V578+W578)</f>
        <v>0</v>
      </c>
      <c r="Y578" s="354" t="s">
        <v>302</v>
      </c>
    </row>
    <row r="579" spans="1:25" outlineLevel="1">
      <c r="C579" s="73"/>
      <c r="D579" s="287"/>
      <c r="E579" s="283"/>
      <c r="F579" s="283"/>
      <c r="G579" s="69">
        <f t="shared" si="208"/>
        <v>0</v>
      </c>
      <c r="H579" s="283"/>
      <c r="I579" s="283"/>
      <c r="J579" s="69">
        <f t="shared" si="209"/>
        <v>0</v>
      </c>
      <c r="K579" s="283"/>
      <c r="L579" s="283"/>
      <c r="M579" s="69">
        <f t="shared" si="210"/>
        <v>0</v>
      </c>
      <c r="N579" s="283"/>
      <c r="O579" s="283"/>
      <c r="P579" s="69">
        <f t="shared" si="211"/>
        <v>0</v>
      </c>
      <c r="Q579" s="283"/>
      <c r="R579" s="283"/>
      <c r="S579" s="69">
        <f t="shared" si="212"/>
        <v>0</v>
      </c>
      <c r="T579" s="283"/>
      <c r="U579" s="283"/>
      <c r="V579" s="69">
        <f t="shared" si="213"/>
        <v>0</v>
      </c>
      <c r="W579" s="349"/>
      <c r="X579" s="351">
        <f t="shared" si="214"/>
        <v>0</v>
      </c>
      <c r="Y579" s="354" t="s">
        <v>302</v>
      </c>
    </row>
    <row r="580" spans="1:25" outlineLevel="1">
      <c r="C580" s="73"/>
      <c r="D580" s="287"/>
      <c r="E580" s="283"/>
      <c r="F580" s="283"/>
      <c r="G580" s="69">
        <f t="shared" si="208"/>
        <v>0</v>
      </c>
      <c r="H580" s="283"/>
      <c r="I580" s="283"/>
      <c r="J580" s="69">
        <f t="shared" si="209"/>
        <v>0</v>
      </c>
      <c r="K580" s="283"/>
      <c r="L580" s="283"/>
      <c r="M580" s="69">
        <f t="shared" si="210"/>
        <v>0</v>
      </c>
      <c r="N580" s="283"/>
      <c r="O580" s="283"/>
      <c r="P580" s="69">
        <f t="shared" si="211"/>
        <v>0</v>
      </c>
      <c r="Q580" s="283"/>
      <c r="R580" s="283"/>
      <c r="S580" s="69">
        <f t="shared" si="212"/>
        <v>0</v>
      </c>
      <c r="T580" s="283"/>
      <c r="U580" s="283"/>
      <c r="V580" s="69">
        <f t="shared" si="213"/>
        <v>0</v>
      </c>
      <c r="W580" s="349"/>
      <c r="X580" s="351">
        <f t="shared" si="214"/>
        <v>0</v>
      </c>
      <c r="Y580" s="354" t="s">
        <v>302</v>
      </c>
    </row>
    <row r="581" spans="1:25" outlineLevel="1">
      <c r="C581" s="73"/>
      <c r="D581" s="287"/>
      <c r="E581" s="283"/>
      <c r="F581" s="283"/>
      <c r="G581" s="69">
        <f t="shared" si="208"/>
        <v>0</v>
      </c>
      <c r="H581" s="283"/>
      <c r="I581" s="283"/>
      <c r="J581" s="69">
        <f t="shared" si="209"/>
        <v>0</v>
      </c>
      <c r="K581" s="283"/>
      <c r="L581" s="283"/>
      <c r="M581" s="69">
        <f t="shared" si="210"/>
        <v>0</v>
      </c>
      <c r="N581" s="283"/>
      <c r="O581" s="283"/>
      <c r="P581" s="69">
        <f t="shared" si="211"/>
        <v>0</v>
      </c>
      <c r="Q581" s="283"/>
      <c r="R581" s="283"/>
      <c r="S581" s="69">
        <f t="shared" si="212"/>
        <v>0</v>
      </c>
      <c r="T581" s="283"/>
      <c r="U581" s="283"/>
      <c r="V581" s="69">
        <f t="shared" si="213"/>
        <v>0</v>
      </c>
      <c r="W581" s="349"/>
      <c r="X581" s="351">
        <f t="shared" si="214"/>
        <v>0</v>
      </c>
      <c r="Y581" s="354" t="s">
        <v>302</v>
      </c>
    </row>
    <row r="582" spans="1:25" outlineLevel="1">
      <c r="C582" s="73"/>
      <c r="D582" s="287"/>
      <c r="E582" s="283"/>
      <c r="F582" s="283"/>
      <c r="G582" s="69">
        <f>SUM(E582:F582)</f>
        <v>0</v>
      </c>
      <c r="H582" s="283"/>
      <c r="I582" s="283"/>
      <c r="J582" s="69">
        <f>SUM(H582:I582)</f>
        <v>0</v>
      </c>
      <c r="K582" s="283"/>
      <c r="L582" s="283"/>
      <c r="M582" s="69">
        <f>SUM(K582:L582)</f>
        <v>0</v>
      </c>
      <c r="N582" s="283"/>
      <c r="O582" s="283"/>
      <c r="P582" s="69">
        <f>SUM(N582:O582)</f>
        <v>0</v>
      </c>
      <c r="Q582" s="283"/>
      <c r="R582" s="283"/>
      <c r="S582" s="69">
        <f>SUM(Q582:R582)</f>
        <v>0</v>
      </c>
      <c r="T582" s="283"/>
      <c r="U582" s="283"/>
      <c r="V582" s="69">
        <f>SUM(T582:U582)</f>
        <v>0</v>
      </c>
      <c r="W582" s="349"/>
      <c r="X582" s="351">
        <f t="shared" si="214"/>
        <v>0</v>
      </c>
      <c r="Y582" s="354" t="s">
        <v>302</v>
      </c>
    </row>
    <row r="583" spans="1:25" outlineLevel="1">
      <c r="C583" s="73"/>
      <c r="D583" s="287"/>
      <c r="E583" s="283"/>
      <c r="F583" s="283"/>
      <c r="G583" s="69">
        <f>SUM(E583:F583)</f>
        <v>0</v>
      </c>
      <c r="H583" s="283"/>
      <c r="I583" s="283"/>
      <c r="J583" s="69">
        <f>SUM(H583:I583)</f>
        <v>0</v>
      </c>
      <c r="K583" s="283"/>
      <c r="L583" s="283"/>
      <c r="M583" s="69">
        <f>SUM(K583:L583)</f>
        <v>0</v>
      </c>
      <c r="N583" s="283"/>
      <c r="O583" s="283"/>
      <c r="P583" s="69">
        <f>SUM(N583:O583)</f>
        <v>0</v>
      </c>
      <c r="Q583" s="283"/>
      <c r="R583" s="283"/>
      <c r="S583" s="69">
        <f>SUM(Q583:R583)</f>
        <v>0</v>
      </c>
      <c r="T583" s="283"/>
      <c r="U583" s="283"/>
      <c r="V583" s="69">
        <f>SUM(T583:U583)</f>
        <v>0</v>
      </c>
      <c r="W583" s="349"/>
      <c r="X583" s="351">
        <f t="shared" si="214"/>
        <v>0</v>
      </c>
      <c r="Y583" s="354" t="s">
        <v>302</v>
      </c>
    </row>
    <row r="584" spans="1:25" outlineLevel="1">
      <c r="C584" s="73"/>
      <c r="D584" s="287"/>
      <c r="E584" s="283"/>
      <c r="F584" s="283"/>
      <c r="G584" s="69">
        <f>SUM(E584:F584)</f>
        <v>0</v>
      </c>
      <c r="H584" s="283"/>
      <c r="I584" s="283"/>
      <c r="J584" s="69">
        <f>SUM(H584:I584)</f>
        <v>0</v>
      </c>
      <c r="K584" s="283"/>
      <c r="L584" s="283"/>
      <c r="M584" s="69">
        <f>SUM(K584:L584)</f>
        <v>0</v>
      </c>
      <c r="N584" s="283"/>
      <c r="O584" s="283"/>
      <c r="P584" s="69">
        <f>SUM(N584:O584)</f>
        <v>0</v>
      </c>
      <c r="Q584" s="283"/>
      <c r="R584" s="283"/>
      <c r="S584" s="69">
        <f>SUM(Q584:R584)</f>
        <v>0</v>
      </c>
      <c r="T584" s="283"/>
      <c r="U584" s="283"/>
      <c r="V584" s="69">
        <f>SUM(T584:U584)</f>
        <v>0</v>
      </c>
      <c r="W584" s="349"/>
      <c r="X584" s="351">
        <f t="shared" si="214"/>
        <v>0</v>
      </c>
      <c r="Y584" s="354" t="s">
        <v>302</v>
      </c>
    </row>
    <row r="585" spans="1:25" ht="15.75" outlineLevel="1" thickBot="1">
      <c r="C585" s="74"/>
      <c r="D585" s="288"/>
      <c r="E585" s="284"/>
      <c r="F585" s="284"/>
      <c r="G585" s="71">
        <f>SUM(E585:F585)</f>
        <v>0</v>
      </c>
      <c r="H585" s="284"/>
      <c r="I585" s="284"/>
      <c r="J585" s="71">
        <f>SUM(H585:I585)</f>
        <v>0</v>
      </c>
      <c r="K585" s="284"/>
      <c r="L585" s="284"/>
      <c r="M585" s="71">
        <f>SUM(K585:L585)</f>
        <v>0</v>
      </c>
      <c r="N585" s="284"/>
      <c r="O585" s="284"/>
      <c r="P585" s="71">
        <f>SUM(N585:O585)</f>
        <v>0</v>
      </c>
      <c r="Q585" s="284"/>
      <c r="R585" s="284"/>
      <c r="S585" s="71">
        <f>SUM(Q585:R585)</f>
        <v>0</v>
      </c>
      <c r="T585" s="284"/>
      <c r="U585" s="284"/>
      <c r="V585" s="71">
        <f>SUM(T585:U585)</f>
        <v>0</v>
      </c>
      <c r="W585" s="350"/>
      <c r="X585" s="353">
        <f t="shared" si="214"/>
        <v>0</v>
      </c>
      <c r="Y585" s="355" t="s">
        <v>302</v>
      </c>
    </row>
    <row r="586" spans="1:25" ht="15.75" thickBot="1">
      <c r="C586" s="286"/>
      <c r="D586" s="285"/>
      <c r="E586" s="3"/>
      <c r="F586" s="3"/>
      <c r="G586" s="3"/>
      <c r="H586" s="3"/>
      <c r="I586" s="3"/>
      <c r="J586" s="3"/>
      <c r="K586" s="3"/>
      <c r="L586" s="3"/>
      <c r="M586" s="3"/>
      <c r="N586" s="3"/>
      <c r="O586" s="3"/>
      <c r="P586" s="3"/>
      <c r="Q586" s="3"/>
      <c r="R586" s="3"/>
      <c r="S586" s="3"/>
      <c r="T586" s="3"/>
      <c r="U586" s="3"/>
      <c r="V586" s="3"/>
      <c r="W586" s="3"/>
      <c r="X586" s="3"/>
    </row>
    <row r="587" spans="1:25" ht="102.75" thickBot="1">
      <c r="A587" s="590" t="s">
        <v>260</v>
      </c>
      <c r="B587" s="60"/>
      <c r="C587" s="839" t="str">
        <f>IF(OR('2 - Project Admin'!E42="", '2 - Project Admin'!E42="n/a"),"Project 16: Not Applicable", CONCATENATE("Project 16: ", '2 - Project Admin'!E42))</f>
        <v>Project 16: Not Applicable</v>
      </c>
      <c r="D587" s="840"/>
      <c r="E587" s="840"/>
      <c r="F587" s="840"/>
      <c r="G587" s="840"/>
      <c r="H587" s="840"/>
      <c r="I587" s="840"/>
      <c r="J587" s="840"/>
      <c r="K587" s="840"/>
      <c r="L587" s="840"/>
      <c r="M587" s="840"/>
      <c r="N587" s="840"/>
      <c r="O587" s="840"/>
      <c r="P587" s="840"/>
      <c r="Q587" s="840"/>
      <c r="R587" s="840"/>
      <c r="S587" s="840"/>
      <c r="T587" s="840"/>
      <c r="U587" s="840"/>
      <c r="V587" s="840"/>
      <c r="W587" s="840"/>
      <c r="X587" s="840"/>
      <c r="Y587" s="841"/>
    </row>
    <row r="588" spans="1:25" ht="15.75" thickBot="1">
      <c r="C588" s="148"/>
      <c r="D588" s="149"/>
      <c r="E588" s="150"/>
      <c r="F588" s="150"/>
      <c r="G588" s="150"/>
      <c r="H588" s="150"/>
      <c r="I588" s="150"/>
      <c r="J588" s="150"/>
      <c r="K588" s="150"/>
    </row>
    <row r="589" spans="1:25" ht="15.75" customHeight="1" outlineLevel="1">
      <c r="C589" s="806" t="s">
        <v>289</v>
      </c>
      <c r="D589" s="806" t="s">
        <v>290</v>
      </c>
      <c r="E589" s="809" t="s">
        <v>291</v>
      </c>
      <c r="F589" s="810"/>
      <c r="G589" s="811"/>
      <c r="H589" s="809" t="s">
        <v>292</v>
      </c>
      <c r="I589" s="810"/>
      <c r="J589" s="811"/>
      <c r="K589" s="809" t="s">
        <v>293</v>
      </c>
      <c r="L589" s="810"/>
      <c r="M589" s="811"/>
      <c r="N589" s="809" t="s">
        <v>294</v>
      </c>
      <c r="O589" s="810"/>
      <c r="P589" s="811"/>
      <c r="Q589" s="809" t="s">
        <v>295</v>
      </c>
      <c r="R589" s="810"/>
      <c r="S589" s="811"/>
      <c r="T589" s="809" t="s">
        <v>296</v>
      </c>
      <c r="U589" s="810"/>
      <c r="V589" s="811"/>
      <c r="W589" s="665" t="s">
        <v>297</v>
      </c>
      <c r="X589" s="820" t="s">
        <v>236</v>
      </c>
      <c r="Y589" s="815" t="s">
        <v>298</v>
      </c>
    </row>
    <row r="590" spans="1:25" ht="15.75" customHeight="1" outlineLevel="1" thickBot="1">
      <c r="C590" s="807"/>
      <c r="D590" s="807"/>
      <c r="E590" s="812"/>
      <c r="F590" s="813"/>
      <c r="G590" s="814"/>
      <c r="H590" s="812"/>
      <c r="I590" s="813"/>
      <c r="J590" s="814"/>
      <c r="K590" s="812"/>
      <c r="L590" s="813"/>
      <c r="M590" s="814"/>
      <c r="N590" s="812"/>
      <c r="O590" s="813"/>
      <c r="P590" s="814"/>
      <c r="Q590" s="812"/>
      <c r="R590" s="813"/>
      <c r="S590" s="814"/>
      <c r="T590" s="812"/>
      <c r="U590" s="813"/>
      <c r="V590" s="814"/>
      <c r="W590" s="666"/>
      <c r="X590" s="821"/>
      <c r="Y590" s="816"/>
    </row>
    <row r="591" spans="1:25" ht="15" customHeight="1" outlineLevel="1" thickBot="1">
      <c r="C591" s="807"/>
      <c r="D591" s="807"/>
      <c r="E591" s="588" t="s">
        <v>237</v>
      </c>
      <c r="F591" s="205" t="s">
        <v>238</v>
      </c>
      <c r="G591" s="665" t="s">
        <v>281</v>
      </c>
      <c r="H591" s="588" t="s">
        <v>237</v>
      </c>
      <c r="I591" s="205" t="s">
        <v>238</v>
      </c>
      <c r="J591" s="665" t="s">
        <v>281</v>
      </c>
      <c r="K591" s="588" t="s">
        <v>237</v>
      </c>
      <c r="L591" s="205" t="s">
        <v>238</v>
      </c>
      <c r="M591" s="665" t="s">
        <v>281</v>
      </c>
      <c r="N591" s="588" t="s">
        <v>237</v>
      </c>
      <c r="O591" s="205" t="s">
        <v>238</v>
      </c>
      <c r="P591" s="818" t="s">
        <v>281</v>
      </c>
      <c r="Q591" s="588" t="s">
        <v>237</v>
      </c>
      <c r="R591" s="205" t="s">
        <v>238</v>
      </c>
      <c r="S591" s="818" t="s">
        <v>281</v>
      </c>
      <c r="T591" s="588" t="s">
        <v>237</v>
      </c>
      <c r="U591" s="205" t="s">
        <v>238</v>
      </c>
      <c r="V591" s="818" t="s">
        <v>281</v>
      </c>
      <c r="W591" s="818" t="s">
        <v>281</v>
      </c>
      <c r="X591" s="821"/>
      <c r="Y591" s="816"/>
    </row>
    <row r="592" spans="1:25" ht="15" customHeight="1" outlineLevel="1" thickBot="1">
      <c r="C592" s="808"/>
      <c r="D592" s="807"/>
      <c r="E592" s="206" t="s">
        <v>240</v>
      </c>
      <c r="F592" s="206" t="s">
        <v>240</v>
      </c>
      <c r="G592" s="704"/>
      <c r="H592" s="206" t="s">
        <v>240</v>
      </c>
      <c r="I592" s="216" t="str">
        <f>IF(INDEX('Reference Data'!$G$5:$G$18,MATCH('Reference Data'!$C$4,'Reference Data'!$F$5:$F$21,0),1)&gt;=I$18,"Actual","Forecast")</f>
        <v>Actual</v>
      </c>
      <c r="J592" s="704"/>
      <c r="K592" s="216" t="str">
        <f>IF(INDEX('Reference Data'!$G$5:$G$18,MATCH('Reference Data'!$C$4,'Reference Data'!$F$5:$F$21,0),1)&gt;=K$18,"Actual","Forecast")</f>
        <v>Actual</v>
      </c>
      <c r="L592" s="216" t="str">
        <f>IF(INDEX('Reference Data'!$G$5:$G$18,MATCH('Reference Data'!$C$4,'Reference Data'!$F$5:$F$21,0),1)&gt;=L$18,"Actual","Forecast")</f>
        <v>Actual</v>
      </c>
      <c r="M592" s="704"/>
      <c r="N592" s="216" t="str">
        <f>IF(INDEX('Reference Data'!$G$5:$G$18,MATCH('Reference Data'!$C$4,'Reference Data'!$F$5:$F$21,0),1)&gt;=N$18,"Actual","Forecast")</f>
        <v>Actual</v>
      </c>
      <c r="O592" s="216" t="str">
        <f>IF(INDEX('Reference Data'!$G$5:$G$18,MATCH('Reference Data'!$C$4,'Reference Data'!$F$5:$F$21,0),1)&gt;=O$18,"Actual","Forecast")</f>
        <v>Actual</v>
      </c>
      <c r="P592" s="819"/>
      <c r="Q592" s="216" t="str">
        <f>IF(INDEX('Reference Data'!$G$5:$G$18,MATCH('Reference Data'!$C$4,'Reference Data'!$F$5:$F$21,0),1)&gt;=Q$18,"Actual","Forecast")</f>
        <v>Actual</v>
      </c>
      <c r="R592" s="216" t="str">
        <f>IF(INDEX('Reference Data'!$G$5:$G$18,MATCH('Reference Data'!$C$4,'Reference Data'!$F$5:$F$21,0),1)&gt;=R$18,"Actual","Forecast")</f>
        <v>Forecast</v>
      </c>
      <c r="S592" s="819"/>
      <c r="T592" s="216" t="str">
        <f>IF(INDEX('Reference Data'!$G$5:$G$18,MATCH('Reference Data'!$C$4,'Reference Data'!$F$5:$F$21,0),1)&gt;=T$18,"Actual","Forecast")</f>
        <v>Forecast</v>
      </c>
      <c r="U592" s="216" t="str">
        <f>IF(INDEX('Reference Data'!$G$5:$G$18,MATCH('Reference Data'!$C$4,'Reference Data'!$F$5:$F$21,0),1)&gt;=U$18,"Actual","Forecast")</f>
        <v>Forecast</v>
      </c>
      <c r="V592" s="819"/>
      <c r="W592" s="819"/>
      <c r="X592" s="821"/>
      <c r="Y592" s="817"/>
    </row>
    <row r="593" spans="3:26" ht="15" customHeight="1" outlineLevel="1" thickBot="1">
      <c r="C593" s="116" t="s">
        <v>299</v>
      </c>
      <c r="D593" s="274"/>
      <c r="E593" s="274"/>
      <c r="F593" s="274"/>
      <c r="G593" s="274"/>
      <c r="H593" s="274"/>
      <c r="I593" s="274"/>
      <c r="J593" s="274"/>
      <c r="K593" s="274"/>
      <c r="L593" s="274"/>
      <c r="M593" s="274"/>
      <c r="N593" s="274"/>
      <c r="O593" s="274"/>
      <c r="P593" s="274"/>
      <c r="Q593" s="274"/>
      <c r="R593" s="274"/>
      <c r="S593" s="274"/>
      <c r="T593" s="274"/>
      <c r="U593" s="274"/>
      <c r="V593" s="274"/>
      <c r="W593" s="274"/>
      <c r="X593" s="274"/>
      <c r="Y593" s="498"/>
    </row>
    <row r="594" spans="3:26" outlineLevel="1">
      <c r="C594" s="155" t="s">
        <v>300</v>
      </c>
      <c r="D594" s="420" t="s">
        <v>301</v>
      </c>
      <c r="E594" s="356"/>
      <c r="F594" s="357"/>
      <c r="G594" s="358">
        <f>SUM(E594:F594)</f>
        <v>0</v>
      </c>
      <c r="H594" s="356"/>
      <c r="I594" s="357"/>
      <c r="J594" s="358">
        <f>SUM(H594:I594)</f>
        <v>0</v>
      </c>
      <c r="K594" s="356"/>
      <c r="L594" s="357"/>
      <c r="M594" s="358">
        <f>SUM(K594:L594)</f>
        <v>0</v>
      </c>
      <c r="N594" s="356"/>
      <c r="O594" s="357"/>
      <c r="P594" s="358">
        <f>SUM(N594:O594)</f>
        <v>0</v>
      </c>
      <c r="Q594" s="356"/>
      <c r="R594" s="357"/>
      <c r="S594" s="358">
        <f>SUM(Q594:R594)</f>
        <v>0</v>
      </c>
      <c r="T594" s="356"/>
      <c r="U594" s="357"/>
      <c r="V594" s="358">
        <f>SUM(T594:U594)</f>
        <v>0</v>
      </c>
      <c r="W594" s="340"/>
      <c r="X594" s="352">
        <f>SUM(P594+S594+M594+J594+G594+V594+W594)</f>
        <v>0</v>
      </c>
      <c r="Y594" s="359" t="s">
        <v>302</v>
      </c>
    </row>
    <row r="595" spans="3:26" ht="28.5" outlineLevel="1">
      <c r="C595" s="155" t="s">
        <v>303</v>
      </c>
      <c r="D595" s="420" t="s">
        <v>304</v>
      </c>
      <c r="E595" s="67"/>
      <c r="F595" s="68"/>
      <c r="G595" s="69">
        <f>SUM(E595:F595)</f>
        <v>0</v>
      </c>
      <c r="H595" s="67"/>
      <c r="I595" s="68"/>
      <c r="J595" s="69">
        <f>SUM(H595:I595)</f>
        <v>0</v>
      </c>
      <c r="K595" s="67"/>
      <c r="L595" s="68"/>
      <c r="M595" s="69">
        <f>SUM(K595:L595)</f>
        <v>0</v>
      </c>
      <c r="N595" s="67"/>
      <c r="O595" s="68"/>
      <c r="P595" s="69">
        <f>SUM(N595:O595)</f>
        <v>0</v>
      </c>
      <c r="Q595" s="67"/>
      <c r="R595" s="68"/>
      <c r="S595" s="69">
        <f>SUM(Q595:R595)</f>
        <v>0</v>
      </c>
      <c r="T595" s="67"/>
      <c r="U595" s="68"/>
      <c r="V595" s="69">
        <f>SUM(T595:U595)</f>
        <v>0</v>
      </c>
      <c r="W595" s="334"/>
      <c r="X595" s="351">
        <f>SUM(P595+S595+M595+J595+G595+V595+W595)</f>
        <v>0</v>
      </c>
      <c r="Y595" s="354" t="s">
        <v>302</v>
      </c>
    </row>
    <row r="596" spans="3:26" ht="29.25" outlineLevel="1" thickBot="1">
      <c r="C596" s="360" t="s">
        <v>305</v>
      </c>
      <c r="D596" s="421" t="s">
        <v>304</v>
      </c>
      <c r="E596" s="112"/>
      <c r="F596" s="113"/>
      <c r="G596" s="147">
        <f>SUM(E596:F596)</f>
        <v>0</v>
      </c>
      <c r="H596" s="112"/>
      <c r="I596" s="113"/>
      <c r="J596" s="147">
        <f>SUM(H596:I596)</f>
        <v>0</v>
      </c>
      <c r="K596" s="112"/>
      <c r="L596" s="113"/>
      <c r="M596" s="147">
        <f>SUM(K596:L596)</f>
        <v>0</v>
      </c>
      <c r="N596" s="112"/>
      <c r="O596" s="113"/>
      <c r="P596" s="147">
        <f>SUM(N596:O596)</f>
        <v>0</v>
      </c>
      <c r="Q596" s="112"/>
      <c r="R596" s="113"/>
      <c r="S596" s="147">
        <f>SUM(Q596:R596)</f>
        <v>0</v>
      </c>
      <c r="T596" s="112"/>
      <c r="U596" s="113"/>
      <c r="V596" s="147">
        <f>SUM(T596:U596)</f>
        <v>0</v>
      </c>
      <c r="W596" s="348"/>
      <c r="X596" s="361">
        <f>SUM(P596+S596+M596+J596+G596+V596+W596)</f>
        <v>0</v>
      </c>
      <c r="Y596" s="362" t="s">
        <v>302</v>
      </c>
    </row>
    <row r="597" spans="3:26" ht="15" customHeight="1" outlineLevel="1" thickBot="1">
      <c r="C597" s="494" t="s">
        <v>306</v>
      </c>
      <c r="D597" s="492"/>
      <c r="E597" s="492"/>
      <c r="F597" s="492"/>
      <c r="G597" s="492"/>
      <c r="H597" s="492"/>
      <c r="I597" s="492"/>
      <c r="J597" s="492"/>
      <c r="K597" s="492"/>
      <c r="L597" s="492"/>
      <c r="M597" s="492"/>
      <c r="N597" s="492"/>
      <c r="O597" s="492"/>
      <c r="P597" s="492"/>
      <c r="Q597" s="492"/>
      <c r="R597" s="492"/>
      <c r="S597" s="492"/>
      <c r="T597" s="492"/>
      <c r="U597" s="492"/>
      <c r="V597" s="492"/>
      <c r="W597" s="492"/>
      <c r="X597" s="492"/>
      <c r="Y597" s="493"/>
    </row>
    <row r="598" spans="3:26" outlineLevel="1">
      <c r="C598" s="356" t="s">
        <v>90</v>
      </c>
      <c r="D598" s="417" t="str">
        <f>INDEX(MasterOutputs!$C$3:$C$63,MATCH(C598,MasterOutputs!$B$3:$B$63,0))</f>
        <v>N/A</v>
      </c>
      <c r="E598" s="364"/>
      <c r="F598" s="364"/>
      <c r="G598" s="358">
        <f>SUM(E598:F598)</f>
        <v>0</v>
      </c>
      <c r="H598" s="364"/>
      <c r="I598" s="364"/>
      <c r="J598" s="358">
        <f>SUM(H598:I598)</f>
        <v>0</v>
      </c>
      <c r="K598" s="364"/>
      <c r="L598" s="364"/>
      <c r="M598" s="358">
        <f>SUM(K598:L598)</f>
        <v>0</v>
      </c>
      <c r="N598" s="364"/>
      <c r="O598" s="364"/>
      <c r="P598" s="358">
        <f>SUM(N598:O598)</f>
        <v>0</v>
      </c>
      <c r="Q598" s="364"/>
      <c r="R598" s="364"/>
      <c r="S598" s="358">
        <f>SUM(Q598:R598)</f>
        <v>0</v>
      </c>
      <c r="T598" s="364"/>
      <c r="U598" s="364"/>
      <c r="V598" s="358">
        <f>SUM(T598:U598)</f>
        <v>0</v>
      </c>
      <c r="W598" s="365"/>
      <c r="X598" s="352">
        <f>SUM(P598+S598+M598+J598+G598+V598+W598)</f>
        <v>0</v>
      </c>
      <c r="Y598" s="341"/>
      <c r="Z598" s="210">
        <f>INDEX(MasterOutputs!$I$3:$I$63,MATCH('5 - Project Outputs'!C598,MasterOutputs!$B$3:$B$63,0))</f>
        <v>0</v>
      </c>
    </row>
    <row r="599" spans="3:26" outlineLevel="1">
      <c r="C599" s="67" t="s">
        <v>90</v>
      </c>
      <c r="D599" s="418" t="str">
        <f>INDEX(MasterOutputs!$C$3:$C$63,MATCH(C599,MasterOutputs!$B$3:$B$63,0))</f>
        <v>N/A</v>
      </c>
      <c r="E599" s="283"/>
      <c r="F599" s="283"/>
      <c r="G599" s="69">
        <f>SUM(E599:F599)</f>
        <v>0</v>
      </c>
      <c r="H599" s="283"/>
      <c r="I599" s="283"/>
      <c r="J599" s="69">
        <f>SUM(H599:I599)</f>
        <v>0</v>
      </c>
      <c r="K599" s="283"/>
      <c r="L599" s="283"/>
      <c r="M599" s="69">
        <f>SUM(K599:L599)</f>
        <v>0</v>
      </c>
      <c r="N599" s="283"/>
      <c r="O599" s="283"/>
      <c r="P599" s="69">
        <f>SUM(N599:O599)</f>
        <v>0</v>
      </c>
      <c r="Q599" s="283"/>
      <c r="R599" s="283"/>
      <c r="S599" s="69">
        <f>SUM(Q599:R599)</f>
        <v>0</v>
      </c>
      <c r="T599" s="283"/>
      <c r="U599" s="283"/>
      <c r="V599" s="69">
        <f>SUM(T599:U599)</f>
        <v>0</v>
      </c>
      <c r="W599" s="349"/>
      <c r="X599" s="351">
        <f>SUM(P599+S599+M599+J599+G599+V599+W599)</f>
        <v>0</v>
      </c>
      <c r="Y599" s="336"/>
      <c r="Z599" s="210">
        <f>INDEX(MasterOutputs!$I$3:$I$63,MATCH('5 - Project Outputs'!C599,MasterOutputs!$B$3:$B$63,0))</f>
        <v>0</v>
      </c>
    </row>
    <row r="600" spans="3:26" outlineLevel="1">
      <c r="C600" s="67" t="s">
        <v>90</v>
      </c>
      <c r="D600" s="418" t="str">
        <f>INDEX(MasterOutputs!$C$3:$C$63,MATCH(C600,MasterOutputs!$B$3:$B$63,0))</f>
        <v>N/A</v>
      </c>
      <c r="E600" s="283"/>
      <c r="F600" s="283"/>
      <c r="G600" s="69">
        <f t="shared" ref="G600:G612" si="215">SUM(E600:F600)</f>
        <v>0</v>
      </c>
      <c r="H600" s="283"/>
      <c r="I600" s="283"/>
      <c r="J600" s="69">
        <f t="shared" ref="J600:J612" si="216">SUM(H600:I600)</f>
        <v>0</v>
      </c>
      <c r="K600" s="283"/>
      <c r="L600" s="283"/>
      <c r="M600" s="69">
        <f t="shared" ref="M600:M612" si="217">SUM(K600:L600)</f>
        <v>0</v>
      </c>
      <c r="N600" s="283"/>
      <c r="O600" s="283"/>
      <c r="P600" s="69">
        <f t="shared" ref="P600:P612" si="218">SUM(N600:O600)</f>
        <v>0</v>
      </c>
      <c r="Q600" s="283"/>
      <c r="R600" s="283"/>
      <c r="S600" s="69">
        <f t="shared" ref="S600:S612" si="219">SUM(Q600:R600)</f>
        <v>0</v>
      </c>
      <c r="T600" s="283"/>
      <c r="U600" s="283"/>
      <c r="V600" s="69">
        <f t="shared" ref="V600:V612" si="220">SUM(T600:U600)</f>
        <v>0</v>
      </c>
      <c r="W600" s="349"/>
      <c r="X600" s="351">
        <f t="shared" ref="X600:X612" si="221">SUM(P600+S600+M600+J600+G600+V600+W600)</f>
        <v>0</v>
      </c>
      <c r="Y600" s="336"/>
      <c r="Z600" s="210">
        <f>INDEX(MasterOutputs!$I$3:$I$63,MATCH('5 - Project Outputs'!C600,MasterOutputs!$B$3:$B$63,0))</f>
        <v>0</v>
      </c>
    </row>
    <row r="601" spans="3:26" outlineLevel="1">
      <c r="C601" s="67" t="s">
        <v>90</v>
      </c>
      <c r="D601" s="418" t="str">
        <f>INDEX(MasterOutputs!$C$3:$C$63,MATCH(C601,MasterOutputs!$B$3:$B$63,0))</f>
        <v>N/A</v>
      </c>
      <c r="E601" s="283"/>
      <c r="F601" s="283"/>
      <c r="G601" s="69">
        <f t="shared" si="215"/>
        <v>0</v>
      </c>
      <c r="H601" s="283"/>
      <c r="I601" s="283"/>
      <c r="J601" s="69">
        <f t="shared" si="216"/>
        <v>0</v>
      </c>
      <c r="K601" s="283"/>
      <c r="L601" s="283"/>
      <c r="M601" s="69">
        <f t="shared" si="217"/>
        <v>0</v>
      </c>
      <c r="N601" s="283"/>
      <c r="O601" s="283"/>
      <c r="P601" s="69">
        <f t="shared" si="218"/>
        <v>0</v>
      </c>
      <c r="Q601" s="283"/>
      <c r="R601" s="283"/>
      <c r="S601" s="69">
        <f t="shared" si="219"/>
        <v>0</v>
      </c>
      <c r="T601" s="283"/>
      <c r="U601" s="283"/>
      <c r="V601" s="69">
        <f t="shared" si="220"/>
        <v>0</v>
      </c>
      <c r="W601" s="349"/>
      <c r="X601" s="351">
        <f t="shared" si="221"/>
        <v>0</v>
      </c>
      <c r="Y601" s="336"/>
      <c r="Z601" s="210">
        <f>INDEX(MasterOutputs!$I$3:$I$63,MATCH('5 - Project Outputs'!C601,MasterOutputs!$B$3:$B$63,0))</f>
        <v>0</v>
      </c>
    </row>
    <row r="602" spans="3:26" outlineLevel="1">
      <c r="C602" s="67" t="s">
        <v>90</v>
      </c>
      <c r="D602" s="418" t="str">
        <f>INDEX(MasterOutputs!$C$3:$C$63,MATCH(C602,MasterOutputs!$B$3:$B$63,0))</f>
        <v>N/A</v>
      </c>
      <c r="E602" s="283"/>
      <c r="F602" s="283"/>
      <c r="G602" s="69">
        <f t="shared" si="215"/>
        <v>0</v>
      </c>
      <c r="H602" s="283"/>
      <c r="I602" s="283"/>
      <c r="J602" s="69">
        <f t="shared" si="216"/>
        <v>0</v>
      </c>
      <c r="K602" s="283"/>
      <c r="L602" s="283"/>
      <c r="M602" s="69">
        <f t="shared" si="217"/>
        <v>0</v>
      </c>
      <c r="N602" s="283"/>
      <c r="O602" s="283"/>
      <c r="P602" s="69">
        <f t="shared" si="218"/>
        <v>0</v>
      </c>
      <c r="Q602" s="283"/>
      <c r="R602" s="283"/>
      <c r="S602" s="69">
        <f t="shared" si="219"/>
        <v>0</v>
      </c>
      <c r="T602" s="283"/>
      <c r="U602" s="283"/>
      <c r="V602" s="69">
        <f t="shared" si="220"/>
        <v>0</v>
      </c>
      <c r="W602" s="349"/>
      <c r="X602" s="351">
        <f t="shared" si="221"/>
        <v>0</v>
      </c>
      <c r="Y602" s="336"/>
      <c r="Z602" s="210">
        <f>INDEX(MasterOutputs!$I$3:$I$63,MATCH('5 - Project Outputs'!C602,MasterOutputs!$B$3:$B$63,0))</f>
        <v>0</v>
      </c>
    </row>
    <row r="603" spans="3:26" outlineLevel="1">
      <c r="C603" s="67" t="s">
        <v>90</v>
      </c>
      <c r="D603" s="418" t="str">
        <f>INDEX(MasterOutputs!$C$3:$C$63,MATCH(C603,MasterOutputs!$B$3:$B$63,0))</f>
        <v>N/A</v>
      </c>
      <c r="E603" s="283"/>
      <c r="F603" s="283"/>
      <c r="G603" s="69">
        <f t="shared" si="215"/>
        <v>0</v>
      </c>
      <c r="H603" s="283"/>
      <c r="I603" s="283"/>
      <c r="J603" s="69">
        <f t="shared" si="216"/>
        <v>0</v>
      </c>
      <c r="K603" s="283"/>
      <c r="L603" s="283"/>
      <c r="M603" s="69">
        <f t="shared" si="217"/>
        <v>0</v>
      </c>
      <c r="N603" s="283"/>
      <c r="O603" s="283"/>
      <c r="P603" s="69">
        <f t="shared" si="218"/>
        <v>0</v>
      </c>
      <c r="Q603" s="283"/>
      <c r="R603" s="283"/>
      <c r="S603" s="69">
        <f t="shared" si="219"/>
        <v>0</v>
      </c>
      <c r="T603" s="283"/>
      <c r="U603" s="283"/>
      <c r="V603" s="69">
        <f t="shared" si="220"/>
        <v>0</v>
      </c>
      <c r="W603" s="349"/>
      <c r="X603" s="351">
        <f t="shared" si="221"/>
        <v>0</v>
      </c>
      <c r="Y603" s="336"/>
      <c r="Z603" s="210">
        <f>INDEX(MasterOutputs!$I$3:$I$63,MATCH('5 - Project Outputs'!C603,MasterOutputs!$B$3:$B$63,0))</f>
        <v>0</v>
      </c>
    </row>
    <row r="604" spans="3:26" outlineLevel="1">
      <c r="C604" s="67" t="s">
        <v>90</v>
      </c>
      <c r="D604" s="418" t="str">
        <f>INDEX(MasterOutputs!$C$3:$C$63,MATCH(C604,MasterOutputs!$B$3:$B$63,0))</f>
        <v>N/A</v>
      </c>
      <c r="E604" s="283"/>
      <c r="F604" s="283"/>
      <c r="G604" s="69">
        <f t="shared" si="215"/>
        <v>0</v>
      </c>
      <c r="H604" s="283"/>
      <c r="I604" s="283"/>
      <c r="J604" s="69">
        <f t="shared" si="216"/>
        <v>0</v>
      </c>
      <c r="K604" s="283"/>
      <c r="L604" s="283"/>
      <c r="M604" s="69">
        <f t="shared" si="217"/>
        <v>0</v>
      </c>
      <c r="N604" s="283"/>
      <c r="O604" s="283"/>
      <c r="P604" s="69">
        <f t="shared" si="218"/>
        <v>0</v>
      </c>
      <c r="Q604" s="283"/>
      <c r="R604" s="283"/>
      <c r="S604" s="69">
        <f t="shared" si="219"/>
        <v>0</v>
      </c>
      <c r="T604" s="283"/>
      <c r="U604" s="283"/>
      <c r="V604" s="69">
        <f t="shared" si="220"/>
        <v>0</v>
      </c>
      <c r="W604" s="349"/>
      <c r="X604" s="351">
        <f t="shared" si="221"/>
        <v>0</v>
      </c>
      <c r="Y604" s="336"/>
      <c r="Z604" s="210">
        <f>INDEX(MasterOutputs!$I$3:$I$63,MATCH('5 - Project Outputs'!C604,MasterOutputs!$B$3:$B$63,0))</f>
        <v>0</v>
      </c>
    </row>
    <row r="605" spans="3:26" outlineLevel="1">
      <c r="C605" s="67" t="s">
        <v>90</v>
      </c>
      <c r="D605" s="418" t="str">
        <f>INDEX(MasterOutputs!$C$3:$C$63,MATCH(C605,MasterOutputs!$B$3:$B$63,0))</f>
        <v>N/A</v>
      </c>
      <c r="E605" s="283"/>
      <c r="F605" s="283"/>
      <c r="G605" s="69">
        <f t="shared" si="215"/>
        <v>0</v>
      </c>
      <c r="H605" s="283"/>
      <c r="I605" s="283"/>
      <c r="J605" s="69">
        <f t="shared" si="216"/>
        <v>0</v>
      </c>
      <c r="K605" s="283"/>
      <c r="L605" s="283"/>
      <c r="M605" s="69">
        <f t="shared" si="217"/>
        <v>0</v>
      </c>
      <c r="N605" s="283"/>
      <c r="O605" s="283"/>
      <c r="P605" s="69">
        <f t="shared" si="218"/>
        <v>0</v>
      </c>
      <c r="Q605" s="283"/>
      <c r="R605" s="283"/>
      <c r="S605" s="69">
        <f t="shared" si="219"/>
        <v>0</v>
      </c>
      <c r="T605" s="283"/>
      <c r="U605" s="283"/>
      <c r="V605" s="69">
        <f t="shared" si="220"/>
        <v>0</v>
      </c>
      <c r="W605" s="349"/>
      <c r="X605" s="351">
        <f t="shared" si="221"/>
        <v>0</v>
      </c>
      <c r="Y605" s="336"/>
      <c r="Z605" s="210">
        <f>INDEX(MasterOutputs!$I$3:$I$63,MATCH('5 - Project Outputs'!C605,MasterOutputs!$B$3:$B$63,0))</f>
        <v>0</v>
      </c>
    </row>
    <row r="606" spans="3:26" outlineLevel="1">
      <c r="C606" s="67" t="s">
        <v>90</v>
      </c>
      <c r="D606" s="418" t="str">
        <f>INDEX(MasterOutputs!$C$3:$C$63,MATCH(C606,MasterOutputs!$B$3:$B$63,0))</f>
        <v>N/A</v>
      </c>
      <c r="E606" s="283"/>
      <c r="F606" s="283"/>
      <c r="G606" s="69">
        <f t="shared" si="215"/>
        <v>0</v>
      </c>
      <c r="H606" s="283"/>
      <c r="I606" s="283"/>
      <c r="J606" s="69">
        <f t="shared" si="216"/>
        <v>0</v>
      </c>
      <c r="K606" s="283"/>
      <c r="L606" s="283"/>
      <c r="M606" s="69">
        <f t="shared" si="217"/>
        <v>0</v>
      </c>
      <c r="N606" s="283"/>
      <c r="O606" s="283"/>
      <c r="P606" s="69">
        <f t="shared" si="218"/>
        <v>0</v>
      </c>
      <c r="Q606" s="283"/>
      <c r="R606" s="283"/>
      <c r="S606" s="69">
        <f t="shared" si="219"/>
        <v>0</v>
      </c>
      <c r="T606" s="283"/>
      <c r="U606" s="283"/>
      <c r="V606" s="69">
        <f t="shared" si="220"/>
        <v>0</v>
      </c>
      <c r="W606" s="349"/>
      <c r="X606" s="351">
        <f t="shared" si="221"/>
        <v>0</v>
      </c>
      <c r="Y606" s="336"/>
      <c r="Z606" s="210">
        <f>INDEX(MasterOutputs!$I$3:$I$63,MATCH('5 - Project Outputs'!C606,MasterOutputs!$B$3:$B$63,0))</f>
        <v>0</v>
      </c>
    </row>
    <row r="607" spans="3:26" outlineLevel="1">
      <c r="C607" s="67" t="s">
        <v>90</v>
      </c>
      <c r="D607" s="418" t="str">
        <f>INDEX(MasterOutputs!$C$3:$C$63,MATCH(C607,MasterOutputs!$B$3:$B$63,0))</f>
        <v>N/A</v>
      </c>
      <c r="E607" s="283"/>
      <c r="F607" s="283"/>
      <c r="G607" s="69">
        <f t="shared" si="215"/>
        <v>0</v>
      </c>
      <c r="H607" s="283"/>
      <c r="I607" s="283"/>
      <c r="J607" s="69">
        <f t="shared" si="216"/>
        <v>0</v>
      </c>
      <c r="K607" s="283"/>
      <c r="L607" s="283"/>
      <c r="M607" s="69">
        <f t="shared" si="217"/>
        <v>0</v>
      </c>
      <c r="N607" s="283"/>
      <c r="O607" s="283"/>
      <c r="P607" s="69">
        <f t="shared" si="218"/>
        <v>0</v>
      </c>
      <c r="Q607" s="283"/>
      <c r="R607" s="283"/>
      <c r="S607" s="69">
        <f t="shared" si="219"/>
        <v>0</v>
      </c>
      <c r="T607" s="283"/>
      <c r="U607" s="283"/>
      <c r="V607" s="69">
        <f t="shared" si="220"/>
        <v>0</v>
      </c>
      <c r="W607" s="349"/>
      <c r="X607" s="351">
        <f t="shared" si="221"/>
        <v>0</v>
      </c>
      <c r="Y607" s="336"/>
      <c r="Z607" s="210">
        <f>INDEX(MasterOutputs!$I$3:$I$63,MATCH('5 - Project Outputs'!C607,MasterOutputs!$B$3:$B$63,0))</f>
        <v>0</v>
      </c>
    </row>
    <row r="608" spans="3:26" outlineLevel="1">
      <c r="C608" s="67" t="s">
        <v>90</v>
      </c>
      <c r="D608" s="418" t="str">
        <f>INDEX(MasterOutputs!$C$3:$C$63,MATCH(C608,MasterOutputs!$B$3:$B$63,0))</f>
        <v>N/A</v>
      </c>
      <c r="E608" s="283"/>
      <c r="F608" s="283"/>
      <c r="G608" s="69">
        <f t="shared" si="215"/>
        <v>0</v>
      </c>
      <c r="H608" s="283"/>
      <c r="I608" s="283"/>
      <c r="J608" s="69">
        <f t="shared" si="216"/>
        <v>0</v>
      </c>
      <c r="K608" s="283"/>
      <c r="L608" s="283"/>
      <c r="M608" s="69">
        <f t="shared" si="217"/>
        <v>0</v>
      </c>
      <c r="N608" s="283"/>
      <c r="O608" s="283"/>
      <c r="P608" s="69">
        <f t="shared" si="218"/>
        <v>0</v>
      </c>
      <c r="Q608" s="283"/>
      <c r="R608" s="283"/>
      <c r="S608" s="69">
        <f t="shared" si="219"/>
        <v>0</v>
      </c>
      <c r="T608" s="283"/>
      <c r="U608" s="283"/>
      <c r="V608" s="69">
        <f t="shared" si="220"/>
        <v>0</v>
      </c>
      <c r="W608" s="349"/>
      <c r="X608" s="351">
        <f t="shared" si="221"/>
        <v>0</v>
      </c>
      <c r="Y608" s="336"/>
      <c r="Z608" s="210">
        <f>INDEX(MasterOutputs!$I$3:$I$63,MATCH('5 - Project Outputs'!C608,MasterOutputs!$B$3:$B$63,0))</f>
        <v>0</v>
      </c>
    </row>
    <row r="609" spans="3:26" outlineLevel="1">
      <c r="C609" s="67" t="s">
        <v>90</v>
      </c>
      <c r="D609" s="418" t="str">
        <f>INDEX(MasterOutputs!$C$3:$C$63,MATCH(C609,MasterOutputs!$B$3:$B$63,0))</f>
        <v>N/A</v>
      </c>
      <c r="E609" s="283"/>
      <c r="F609" s="283"/>
      <c r="G609" s="69">
        <f t="shared" si="215"/>
        <v>0</v>
      </c>
      <c r="H609" s="283"/>
      <c r="I609" s="283"/>
      <c r="J609" s="69">
        <f t="shared" si="216"/>
        <v>0</v>
      </c>
      <c r="K609" s="283"/>
      <c r="L609" s="283"/>
      <c r="M609" s="69">
        <f t="shared" si="217"/>
        <v>0</v>
      </c>
      <c r="N609" s="283"/>
      <c r="O609" s="283"/>
      <c r="P609" s="69">
        <f t="shared" si="218"/>
        <v>0</v>
      </c>
      <c r="Q609" s="283"/>
      <c r="R609" s="283"/>
      <c r="S609" s="69">
        <f t="shared" si="219"/>
        <v>0</v>
      </c>
      <c r="T609" s="283"/>
      <c r="U609" s="283"/>
      <c r="V609" s="69">
        <f t="shared" si="220"/>
        <v>0</v>
      </c>
      <c r="W609" s="349"/>
      <c r="X609" s="351">
        <f t="shared" si="221"/>
        <v>0</v>
      </c>
      <c r="Y609" s="336"/>
      <c r="Z609" s="210">
        <f>INDEX(MasterOutputs!$I$3:$I$63,MATCH('5 - Project Outputs'!C609,MasterOutputs!$B$3:$B$63,0))</f>
        <v>0</v>
      </c>
    </row>
    <row r="610" spans="3:26" outlineLevel="1">
      <c r="C610" s="67" t="s">
        <v>90</v>
      </c>
      <c r="D610" s="418" t="str">
        <f>INDEX(MasterOutputs!$C$3:$C$63,MATCH(C610,MasterOutputs!$B$3:$B$63,0))</f>
        <v>N/A</v>
      </c>
      <c r="E610" s="283"/>
      <c r="F610" s="283"/>
      <c r="G610" s="69">
        <f t="shared" si="215"/>
        <v>0</v>
      </c>
      <c r="H610" s="283"/>
      <c r="I610" s="283"/>
      <c r="J610" s="69">
        <f t="shared" si="216"/>
        <v>0</v>
      </c>
      <c r="K610" s="283"/>
      <c r="L610" s="283"/>
      <c r="M610" s="69">
        <f t="shared" si="217"/>
        <v>0</v>
      </c>
      <c r="N610" s="283"/>
      <c r="O610" s="283"/>
      <c r="P610" s="69">
        <f t="shared" si="218"/>
        <v>0</v>
      </c>
      <c r="Q610" s="283"/>
      <c r="R610" s="283"/>
      <c r="S610" s="69">
        <f t="shared" si="219"/>
        <v>0</v>
      </c>
      <c r="T610" s="283"/>
      <c r="U610" s="283"/>
      <c r="V610" s="69">
        <f t="shared" si="220"/>
        <v>0</v>
      </c>
      <c r="W610" s="349"/>
      <c r="X610" s="351">
        <f t="shared" si="221"/>
        <v>0</v>
      </c>
      <c r="Y610" s="336"/>
      <c r="Z610" s="210">
        <f>INDEX(MasterOutputs!$I$3:$I$63,MATCH('5 - Project Outputs'!C610,MasterOutputs!$B$3:$B$63,0))</f>
        <v>0</v>
      </c>
    </row>
    <row r="611" spans="3:26" outlineLevel="1">
      <c r="C611" s="67" t="s">
        <v>90</v>
      </c>
      <c r="D611" s="418" t="str">
        <f>INDEX(MasterOutputs!$C$3:$C$63,MATCH(C611,MasterOutputs!$B$3:$B$63,0))</f>
        <v>N/A</v>
      </c>
      <c r="E611" s="283"/>
      <c r="F611" s="283"/>
      <c r="G611" s="69">
        <f t="shared" si="215"/>
        <v>0</v>
      </c>
      <c r="H611" s="283"/>
      <c r="I611" s="283"/>
      <c r="J611" s="69">
        <f t="shared" si="216"/>
        <v>0</v>
      </c>
      <c r="K611" s="283"/>
      <c r="L611" s="283"/>
      <c r="M611" s="69">
        <f t="shared" si="217"/>
        <v>0</v>
      </c>
      <c r="N611" s="283"/>
      <c r="O611" s="283"/>
      <c r="P611" s="69">
        <f t="shared" si="218"/>
        <v>0</v>
      </c>
      <c r="Q611" s="283"/>
      <c r="R611" s="283"/>
      <c r="S611" s="69">
        <f t="shared" si="219"/>
        <v>0</v>
      </c>
      <c r="T611" s="283"/>
      <c r="U611" s="283"/>
      <c r="V611" s="69">
        <f t="shared" si="220"/>
        <v>0</v>
      </c>
      <c r="W611" s="349"/>
      <c r="X611" s="351">
        <f t="shared" si="221"/>
        <v>0</v>
      </c>
      <c r="Y611" s="336"/>
      <c r="Z611" s="210">
        <f>INDEX(MasterOutputs!$I$3:$I$63,MATCH('5 - Project Outputs'!C611,MasterOutputs!$B$3:$B$63,0))</f>
        <v>0</v>
      </c>
    </row>
    <row r="612" spans="3:26" ht="15.6" customHeight="1" outlineLevel="1" thickBot="1">
      <c r="C612" s="112" t="s">
        <v>90</v>
      </c>
      <c r="D612" s="419" t="str">
        <f>INDEX(MasterOutputs!$C$3:$C$63,MATCH(C612,MasterOutputs!$B$3:$B$63,0))</f>
        <v>N/A</v>
      </c>
      <c r="E612" s="366"/>
      <c r="F612" s="366"/>
      <c r="G612" s="147">
        <f t="shared" si="215"/>
        <v>0</v>
      </c>
      <c r="H612" s="366"/>
      <c r="I612" s="366"/>
      <c r="J612" s="147">
        <f t="shared" si="216"/>
        <v>0</v>
      </c>
      <c r="K612" s="366"/>
      <c r="L612" s="366"/>
      <c r="M612" s="147">
        <f t="shared" si="217"/>
        <v>0</v>
      </c>
      <c r="N612" s="366"/>
      <c r="O612" s="366"/>
      <c r="P612" s="147">
        <f t="shared" si="218"/>
        <v>0</v>
      </c>
      <c r="Q612" s="366"/>
      <c r="R612" s="366"/>
      <c r="S612" s="147">
        <f t="shared" si="219"/>
        <v>0</v>
      </c>
      <c r="T612" s="366"/>
      <c r="U612" s="366"/>
      <c r="V612" s="147">
        <f t="shared" si="220"/>
        <v>0</v>
      </c>
      <c r="W612" s="367"/>
      <c r="X612" s="368">
        <f t="shared" si="221"/>
        <v>0</v>
      </c>
      <c r="Y612" s="369"/>
      <c r="Z612" s="210">
        <f>INDEX(MasterOutputs!$I$3:$I$63,MATCH('5 - Project Outputs'!C612,MasterOutputs!$B$3:$B$63,0))</f>
        <v>0</v>
      </c>
    </row>
    <row r="613" spans="3:26" ht="16.5" customHeight="1" outlineLevel="1" thickBot="1">
      <c r="C613" s="495" t="s">
        <v>311</v>
      </c>
      <c r="D613" s="496"/>
      <c r="E613" s="496"/>
      <c r="F613" s="496"/>
      <c r="G613" s="496"/>
      <c r="H613" s="496"/>
      <c r="I613" s="496"/>
      <c r="J613" s="496"/>
      <c r="K613" s="496"/>
      <c r="L613" s="496"/>
      <c r="M613" s="496"/>
      <c r="N613" s="496"/>
      <c r="O613" s="496"/>
      <c r="P613" s="496"/>
      <c r="Q613" s="496"/>
      <c r="R613" s="496"/>
      <c r="S613" s="496"/>
      <c r="T613" s="496"/>
      <c r="U613" s="496"/>
      <c r="V613" s="496"/>
      <c r="W613" s="496"/>
      <c r="X613" s="496"/>
      <c r="Y613" s="497"/>
    </row>
    <row r="614" spans="3:26" outlineLevel="1">
      <c r="C614" s="370"/>
      <c r="D614" s="363"/>
      <c r="E614" s="364"/>
      <c r="F614" s="364"/>
      <c r="G614" s="358">
        <f t="shared" ref="G614:G619" si="222">SUM(E614:F614)</f>
        <v>0</v>
      </c>
      <c r="H614" s="364"/>
      <c r="I614" s="364"/>
      <c r="J614" s="358">
        <f t="shared" ref="J614:J619" si="223">SUM(H614:I614)</f>
        <v>0</v>
      </c>
      <c r="K614" s="364"/>
      <c r="L614" s="364"/>
      <c r="M614" s="358">
        <f t="shared" ref="M614:M619" si="224">SUM(K614:L614)</f>
        <v>0</v>
      </c>
      <c r="N614" s="364"/>
      <c r="O614" s="364"/>
      <c r="P614" s="358">
        <f t="shared" ref="P614:P619" si="225">SUM(N614:O614)</f>
        <v>0</v>
      </c>
      <c r="Q614" s="364"/>
      <c r="R614" s="364"/>
      <c r="S614" s="358">
        <f t="shared" ref="S614:S619" si="226">SUM(Q614:R614)</f>
        <v>0</v>
      </c>
      <c r="T614" s="364"/>
      <c r="U614" s="364"/>
      <c r="V614" s="358">
        <f t="shared" ref="V614:V619" si="227">SUM(T614:U614)</f>
        <v>0</v>
      </c>
      <c r="W614" s="365"/>
      <c r="X614" s="352">
        <f>SUM(P614+S614+M614+J614+G614+V614+W614)</f>
        <v>0</v>
      </c>
      <c r="Y614" s="359" t="s">
        <v>302</v>
      </c>
    </row>
    <row r="615" spans="3:26" outlineLevel="1">
      <c r="C615" s="73"/>
      <c r="D615" s="287"/>
      <c r="E615" s="283"/>
      <c r="F615" s="283"/>
      <c r="G615" s="69">
        <f t="shared" si="222"/>
        <v>0</v>
      </c>
      <c r="H615" s="283"/>
      <c r="I615" s="283"/>
      <c r="J615" s="69">
        <f t="shared" si="223"/>
        <v>0</v>
      </c>
      <c r="K615" s="283"/>
      <c r="L615" s="283"/>
      <c r="M615" s="69">
        <f t="shared" si="224"/>
        <v>0</v>
      </c>
      <c r="N615" s="283"/>
      <c r="O615" s="283"/>
      <c r="P615" s="69">
        <f t="shared" si="225"/>
        <v>0</v>
      </c>
      <c r="Q615" s="283"/>
      <c r="R615" s="283"/>
      <c r="S615" s="69">
        <f t="shared" si="226"/>
        <v>0</v>
      </c>
      <c r="T615" s="283"/>
      <c r="U615" s="283"/>
      <c r="V615" s="69">
        <f t="shared" si="227"/>
        <v>0</v>
      </c>
      <c r="W615" s="349"/>
      <c r="X615" s="351">
        <f>SUM(P615+S615+M615+J615+G615+V615+W615)</f>
        <v>0</v>
      </c>
      <c r="Y615" s="354" t="s">
        <v>302</v>
      </c>
    </row>
    <row r="616" spans="3:26" outlineLevel="1">
      <c r="C616" s="73"/>
      <c r="D616" s="287"/>
      <c r="E616" s="283"/>
      <c r="F616" s="283"/>
      <c r="G616" s="69">
        <f t="shared" si="222"/>
        <v>0</v>
      </c>
      <c r="H616" s="283"/>
      <c r="I616" s="283"/>
      <c r="J616" s="69">
        <f t="shared" si="223"/>
        <v>0</v>
      </c>
      <c r="K616" s="283"/>
      <c r="L616" s="283"/>
      <c r="M616" s="69">
        <f t="shared" si="224"/>
        <v>0</v>
      </c>
      <c r="N616" s="283"/>
      <c r="O616" s="283"/>
      <c r="P616" s="69">
        <f t="shared" si="225"/>
        <v>0</v>
      </c>
      <c r="Q616" s="283"/>
      <c r="R616" s="283"/>
      <c r="S616" s="69">
        <f t="shared" si="226"/>
        <v>0</v>
      </c>
      <c r="T616" s="283"/>
      <c r="U616" s="283"/>
      <c r="V616" s="69">
        <f t="shared" si="227"/>
        <v>0</v>
      </c>
      <c r="W616" s="349"/>
      <c r="X616" s="351">
        <f t="shared" ref="X616:X623" si="228">SUM(P616+S616+M616+J616+G616+V616+W616)</f>
        <v>0</v>
      </c>
      <c r="Y616" s="354" t="s">
        <v>302</v>
      </c>
    </row>
    <row r="617" spans="3:26" outlineLevel="1">
      <c r="C617" s="73"/>
      <c r="D617" s="287"/>
      <c r="E617" s="283"/>
      <c r="F617" s="283"/>
      <c r="G617" s="69">
        <f t="shared" si="222"/>
        <v>0</v>
      </c>
      <c r="H617" s="283"/>
      <c r="I617" s="283"/>
      <c r="J617" s="69">
        <f t="shared" si="223"/>
        <v>0</v>
      </c>
      <c r="K617" s="283"/>
      <c r="L617" s="283"/>
      <c r="M617" s="69">
        <f t="shared" si="224"/>
        <v>0</v>
      </c>
      <c r="N617" s="283"/>
      <c r="O617" s="283"/>
      <c r="P617" s="69">
        <f t="shared" si="225"/>
        <v>0</v>
      </c>
      <c r="Q617" s="283"/>
      <c r="R617" s="283"/>
      <c r="S617" s="69">
        <f t="shared" si="226"/>
        <v>0</v>
      </c>
      <c r="T617" s="283"/>
      <c r="U617" s="283"/>
      <c r="V617" s="69">
        <f t="shared" si="227"/>
        <v>0</v>
      </c>
      <c r="W617" s="349"/>
      <c r="X617" s="351">
        <f t="shared" si="228"/>
        <v>0</v>
      </c>
      <c r="Y617" s="354" t="s">
        <v>302</v>
      </c>
    </row>
    <row r="618" spans="3:26" outlineLevel="1">
      <c r="C618" s="73"/>
      <c r="D618" s="287"/>
      <c r="E618" s="283"/>
      <c r="F618" s="283"/>
      <c r="G618" s="69">
        <f t="shared" si="222"/>
        <v>0</v>
      </c>
      <c r="H618" s="283"/>
      <c r="I618" s="283"/>
      <c r="J618" s="69">
        <f t="shared" si="223"/>
        <v>0</v>
      </c>
      <c r="K618" s="283"/>
      <c r="L618" s="283"/>
      <c r="M618" s="69">
        <f t="shared" si="224"/>
        <v>0</v>
      </c>
      <c r="N618" s="283"/>
      <c r="O618" s="283"/>
      <c r="P618" s="69">
        <f t="shared" si="225"/>
        <v>0</v>
      </c>
      <c r="Q618" s="283"/>
      <c r="R618" s="283"/>
      <c r="S618" s="69">
        <f t="shared" si="226"/>
        <v>0</v>
      </c>
      <c r="T618" s="283"/>
      <c r="U618" s="283"/>
      <c r="V618" s="69">
        <f t="shared" si="227"/>
        <v>0</v>
      </c>
      <c r="W618" s="349"/>
      <c r="X618" s="351">
        <f t="shared" si="228"/>
        <v>0</v>
      </c>
      <c r="Y618" s="354" t="s">
        <v>302</v>
      </c>
    </row>
    <row r="619" spans="3:26" outlineLevel="1">
      <c r="C619" s="73"/>
      <c r="D619" s="287"/>
      <c r="E619" s="283"/>
      <c r="F619" s="283"/>
      <c r="G619" s="69">
        <f t="shared" si="222"/>
        <v>0</v>
      </c>
      <c r="H619" s="283"/>
      <c r="I619" s="283"/>
      <c r="J619" s="69">
        <f t="shared" si="223"/>
        <v>0</v>
      </c>
      <c r="K619" s="283"/>
      <c r="L619" s="283"/>
      <c r="M619" s="69">
        <f t="shared" si="224"/>
        <v>0</v>
      </c>
      <c r="N619" s="283"/>
      <c r="O619" s="283"/>
      <c r="P619" s="69">
        <f t="shared" si="225"/>
        <v>0</v>
      </c>
      <c r="Q619" s="283"/>
      <c r="R619" s="283"/>
      <c r="S619" s="69">
        <f t="shared" si="226"/>
        <v>0</v>
      </c>
      <c r="T619" s="283"/>
      <c r="U619" s="283"/>
      <c r="V619" s="69">
        <f t="shared" si="227"/>
        <v>0</v>
      </c>
      <c r="W619" s="349"/>
      <c r="X619" s="351">
        <f t="shared" si="228"/>
        <v>0</v>
      </c>
      <c r="Y619" s="354" t="s">
        <v>302</v>
      </c>
    </row>
    <row r="620" spans="3:26" outlineLevel="1">
      <c r="C620" s="73"/>
      <c r="D620" s="287"/>
      <c r="E620" s="283"/>
      <c r="F620" s="283"/>
      <c r="G620" s="69">
        <f>SUM(E620:F620)</f>
        <v>0</v>
      </c>
      <c r="H620" s="283"/>
      <c r="I620" s="283"/>
      <c r="J620" s="69">
        <f>SUM(H620:I620)</f>
        <v>0</v>
      </c>
      <c r="K620" s="283"/>
      <c r="L620" s="283"/>
      <c r="M620" s="69">
        <f>SUM(K620:L620)</f>
        <v>0</v>
      </c>
      <c r="N620" s="283"/>
      <c r="O620" s="283"/>
      <c r="P620" s="69">
        <f>SUM(N620:O620)</f>
        <v>0</v>
      </c>
      <c r="Q620" s="283"/>
      <c r="R620" s="283"/>
      <c r="S620" s="69">
        <f>SUM(Q620:R620)</f>
        <v>0</v>
      </c>
      <c r="T620" s="283"/>
      <c r="U620" s="283"/>
      <c r="V620" s="69">
        <f>SUM(T620:U620)</f>
        <v>0</v>
      </c>
      <c r="W620" s="349"/>
      <c r="X620" s="351">
        <f t="shared" si="228"/>
        <v>0</v>
      </c>
      <c r="Y620" s="354" t="s">
        <v>302</v>
      </c>
    </row>
    <row r="621" spans="3:26" outlineLevel="1">
      <c r="C621" s="73"/>
      <c r="D621" s="287"/>
      <c r="E621" s="283"/>
      <c r="F621" s="283"/>
      <c r="G621" s="69">
        <f>SUM(E621:F621)</f>
        <v>0</v>
      </c>
      <c r="H621" s="283"/>
      <c r="I621" s="283"/>
      <c r="J621" s="69">
        <f>SUM(H621:I621)</f>
        <v>0</v>
      </c>
      <c r="K621" s="283"/>
      <c r="L621" s="283"/>
      <c r="M621" s="69">
        <f>SUM(K621:L621)</f>
        <v>0</v>
      </c>
      <c r="N621" s="283"/>
      <c r="O621" s="283"/>
      <c r="P621" s="69">
        <f>SUM(N621:O621)</f>
        <v>0</v>
      </c>
      <c r="Q621" s="283"/>
      <c r="R621" s="283"/>
      <c r="S621" s="69">
        <f>SUM(Q621:R621)</f>
        <v>0</v>
      </c>
      <c r="T621" s="283"/>
      <c r="U621" s="283"/>
      <c r="V621" s="69">
        <f>SUM(T621:U621)</f>
        <v>0</v>
      </c>
      <c r="W621" s="349"/>
      <c r="X621" s="351">
        <f t="shared" si="228"/>
        <v>0</v>
      </c>
      <c r="Y621" s="354" t="s">
        <v>302</v>
      </c>
    </row>
    <row r="622" spans="3:26" outlineLevel="1">
      <c r="C622" s="73"/>
      <c r="D622" s="287"/>
      <c r="E622" s="283"/>
      <c r="F622" s="283"/>
      <c r="G622" s="69">
        <f>SUM(E622:F622)</f>
        <v>0</v>
      </c>
      <c r="H622" s="283"/>
      <c r="I622" s="283"/>
      <c r="J622" s="69">
        <f>SUM(H622:I622)</f>
        <v>0</v>
      </c>
      <c r="K622" s="283"/>
      <c r="L622" s="283"/>
      <c r="M622" s="69">
        <f>SUM(K622:L622)</f>
        <v>0</v>
      </c>
      <c r="N622" s="283"/>
      <c r="O622" s="283"/>
      <c r="P622" s="69">
        <f>SUM(N622:O622)</f>
        <v>0</v>
      </c>
      <c r="Q622" s="283"/>
      <c r="R622" s="283"/>
      <c r="S622" s="69">
        <f>SUM(Q622:R622)</f>
        <v>0</v>
      </c>
      <c r="T622" s="283"/>
      <c r="U622" s="283"/>
      <c r="V622" s="69">
        <f>SUM(T622:U622)</f>
        <v>0</v>
      </c>
      <c r="W622" s="349"/>
      <c r="X622" s="351">
        <f t="shared" si="228"/>
        <v>0</v>
      </c>
      <c r="Y622" s="354" t="s">
        <v>302</v>
      </c>
    </row>
    <row r="623" spans="3:26" ht="15.75" outlineLevel="1" thickBot="1">
      <c r="C623" s="74"/>
      <c r="D623" s="288"/>
      <c r="E623" s="284"/>
      <c r="F623" s="284"/>
      <c r="G623" s="71">
        <f>SUM(E623:F623)</f>
        <v>0</v>
      </c>
      <c r="H623" s="284"/>
      <c r="I623" s="284"/>
      <c r="J623" s="71">
        <f>SUM(H623:I623)</f>
        <v>0</v>
      </c>
      <c r="K623" s="284"/>
      <c r="L623" s="284"/>
      <c r="M623" s="71">
        <f>SUM(K623:L623)</f>
        <v>0</v>
      </c>
      <c r="N623" s="284"/>
      <c r="O623" s="284"/>
      <c r="P623" s="71">
        <f>SUM(N623:O623)</f>
        <v>0</v>
      </c>
      <c r="Q623" s="284"/>
      <c r="R623" s="284"/>
      <c r="S623" s="71">
        <f>SUM(Q623:R623)</f>
        <v>0</v>
      </c>
      <c r="T623" s="284"/>
      <c r="U623" s="284"/>
      <c r="V623" s="71">
        <f>SUM(T623:U623)</f>
        <v>0</v>
      </c>
      <c r="W623" s="350"/>
      <c r="X623" s="353">
        <f t="shared" si="228"/>
        <v>0</v>
      </c>
      <c r="Y623" s="355" t="s">
        <v>302</v>
      </c>
    </row>
    <row r="624" spans="3:26" ht="15.75" thickBot="1">
      <c r="C624" s="286"/>
      <c r="D624" s="285"/>
      <c r="E624" s="3"/>
      <c r="F624" s="3"/>
      <c r="G624" s="3"/>
      <c r="H624" s="3"/>
      <c r="I624" s="3"/>
      <c r="J624" s="3"/>
      <c r="K624" s="3"/>
      <c r="L624" s="3"/>
      <c r="M624" s="3"/>
      <c r="N624" s="3"/>
      <c r="O624" s="3"/>
      <c r="P624" s="3"/>
      <c r="Q624" s="3"/>
      <c r="R624" s="3"/>
      <c r="S624" s="3"/>
      <c r="T624" s="3"/>
      <c r="U624" s="3"/>
      <c r="V624" s="3"/>
      <c r="W624" s="3"/>
      <c r="X624" s="3"/>
    </row>
    <row r="625" spans="1:26" ht="102.75" thickBot="1">
      <c r="A625" s="590" t="s">
        <v>260</v>
      </c>
      <c r="B625" s="60"/>
      <c r="C625" s="839" t="str">
        <f>IF(OR('2 - Project Admin'!E43="", '2 - Project Admin'!E43="n/a"),"Project 17: Not Applicable", CONCATENATE("Project 17: ", '2 - Project Admin'!E43))</f>
        <v>Project 17: Not Applicable</v>
      </c>
      <c r="D625" s="840"/>
      <c r="E625" s="840"/>
      <c r="F625" s="840"/>
      <c r="G625" s="840"/>
      <c r="H625" s="840"/>
      <c r="I625" s="840"/>
      <c r="J625" s="840"/>
      <c r="K625" s="840"/>
      <c r="L625" s="840"/>
      <c r="M625" s="840"/>
      <c r="N625" s="840"/>
      <c r="O625" s="840"/>
      <c r="P625" s="840"/>
      <c r="Q625" s="840"/>
      <c r="R625" s="840"/>
      <c r="S625" s="840"/>
      <c r="T625" s="840"/>
      <c r="U625" s="840"/>
      <c r="V625" s="840"/>
      <c r="W625" s="840"/>
      <c r="X625" s="840"/>
      <c r="Y625" s="841"/>
    </row>
    <row r="626" spans="1:26" ht="15.75" thickBot="1">
      <c r="C626" s="148"/>
      <c r="D626" s="149"/>
      <c r="E626" s="150"/>
      <c r="F626" s="150"/>
      <c r="G626" s="150"/>
      <c r="H626" s="150"/>
      <c r="I626" s="150"/>
      <c r="J626" s="150"/>
      <c r="K626" s="150"/>
    </row>
    <row r="627" spans="1:26" ht="15.75" customHeight="1" outlineLevel="1">
      <c r="C627" s="806" t="s">
        <v>289</v>
      </c>
      <c r="D627" s="806" t="s">
        <v>290</v>
      </c>
      <c r="E627" s="809" t="s">
        <v>291</v>
      </c>
      <c r="F627" s="810"/>
      <c r="G627" s="811"/>
      <c r="H627" s="809" t="s">
        <v>292</v>
      </c>
      <c r="I627" s="810"/>
      <c r="J627" s="811"/>
      <c r="K627" s="809" t="s">
        <v>293</v>
      </c>
      <c r="L627" s="810"/>
      <c r="M627" s="811"/>
      <c r="N627" s="809" t="s">
        <v>294</v>
      </c>
      <c r="O627" s="810"/>
      <c r="P627" s="811"/>
      <c r="Q627" s="809" t="s">
        <v>295</v>
      </c>
      <c r="R627" s="810"/>
      <c r="S627" s="811"/>
      <c r="T627" s="809" t="s">
        <v>296</v>
      </c>
      <c r="U627" s="810"/>
      <c r="V627" s="811"/>
      <c r="W627" s="665" t="s">
        <v>297</v>
      </c>
      <c r="X627" s="820" t="s">
        <v>236</v>
      </c>
      <c r="Y627" s="815" t="s">
        <v>298</v>
      </c>
    </row>
    <row r="628" spans="1:26" ht="15.75" customHeight="1" outlineLevel="1" thickBot="1">
      <c r="C628" s="807"/>
      <c r="D628" s="807"/>
      <c r="E628" s="812"/>
      <c r="F628" s="813"/>
      <c r="G628" s="814"/>
      <c r="H628" s="812"/>
      <c r="I628" s="813"/>
      <c r="J628" s="814"/>
      <c r="K628" s="812"/>
      <c r="L628" s="813"/>
      <c r="M628" s="814"/>
      <c r="N628" s="812"/>
      <c r="O628" s="813"/>
      <c r="P628" s="814"/>
      <c r="Q628" s="812"/>
      <c r="R628" s="813"/>
      <c r="S628" s="814"/>
      <c r="T628" s="812"/>
      <c r="U628" s="813"/>
      <c r="V628" s="814"/>
      <c r="W628" s="666"/>
      <c r="X628" s="821"/>
      <c r="Y628" s="816"/>
    </row>
    <row r="629" spans="1:26" ht="15" customHeight="1" outlineLevel="1" thickBot="1">
      <c r="C629" s="807"/>
      <c r="D629" s="807"/>
      <c r="E629" s="588" t="s">
        <v>237</v>
      </c>
      <c r="F629" s="205" t="s">
        <v>238</v>
      </c>
      <c r="G629" s="665" t="s">
        <v>281</v>
      </c>
      <c r="H629" s="588" t="s">
        <v>237</v>
      </c>
      <c r="I629" s="205" t="s">
        <v>238</v>
      </c>
      <c r="J629" s="665" t="s">
        <v>281</v>
      </c>
      <c r="K629" s="588" t="s">
        <v>237</v>
      </c>
      <c r="L629" s="205" t="s">
        <v>238</v>
      </c>
      <c r="M629" s="665" t="s">
        <v>281</v>
      </c>
      <c r="N629" s="588" t="s">
        <v>237</v>
      </c>
      <c r="O629" s="205" t="s">
        <v>238</v>
      </c>
      <c r="P629" s="818" t="s">
        <v>281</v>
      </c>
      <c r="Q629" s="588" t="s">
        <v>237</v>
      </c>
      <c r="R629" s="205" t="s">
        <v>238</v>
      </c>
      <c r="S629" s="818" t="s">
        <v>281</v>
      </c>
      <c r="T629" s="588" t="s">
        <v>237</v>
      </c>
      <c r="U629" s="205" t="s">
        <v>238</v>
      </c>
      <c r="V629" s="818" t="s">
        <v>281</v>
      </c>
      <c r="W629" s="818" t="s">
        <v>281</v>
      </c>
      <c r="X629" s="821"/>
      <c r="Y629" s="816"/>
    </row>
    <row r="630" spans="1:26" ht="15" customHeight="1" outlineLevel="1" thickBot="1">
      <c r="C630" s="808"/>
      <c r="D630" s="807"/>
      <c r="E630" s="206" t="s">
        <v>240</v>
      </c>
      <c r="F630" s="206" t="s">
        <v>240</v>
      </c>
      <c r="G630" s="704"/>
      <c r="H630" s="206" t="s">
        <v>240</v>
      </c>
      <c r="I630" s="216" t="str">
        <f>IF(INDEX('Reference Data'!$G$5:$G$18,MATCH('Reference Data'!$C$4,'Reference Data'!$F$5:$F$21,0),1)&gt;=I$18,"Actual","Forecast")</f>
        <v>Actual</v>
      </c>
      <c r="J630" s="704"/>
      <c r="K630" s="216" t="str">
        <f>IF(INDEX('Reference Data'!$G$5:$G$18,MATCH('Reference Data'!$C$4,'Reference Data'!$F$5:$F$21,0),1)&gt;=K$18,"Actual","Forecast")</f>
        <v>Actual</v>
      </c>
      <c r="L630" s="216" t="str">
        <f>IF(INDEX('Reference Data'!$G$5:$G$18,MATCH('Reference Data'!$C$4,'Reference Data'!$F$5:$F$21,0),1)&gt;=L$18,"Actual","Forecast")</f>
        <v>Actual</v>
      </c>
      <c r="M630" s="704"/>
      <c r="N630" s="216" t="str">
        <f>IF(INDEX('Reference Data'!$G$5:$G$18,MATCH('Reference Data'!$C$4,'Reference Data'!$F$5:$F$21,0),1)&gt;=N$18,"Actual","Forecast")</f>
        <v>Actual</v>
      </c>
      <c r="O630" s="216" t="str">
        <f>IF(INDEX('Reference Data'!$G$5:$G$18,MATCH('Reference Data'!$C$4,'Reference Data'!$F$5:$F$21,0),1)&gt;=O$18,"Actual","Forecast")</f>
        <v>Actual</v>
      </c>
      <c r="P630" s="819"/>
      <c r="Q630" s="216" t="str">
        <f>IF(INDEX('Reference Data'!$G$5:$G$18,MATCH('Reference Data'!$C$4,'Reference Data'!$F$5:$F$21,0),1)&gt;=Q$18,"Actual","Forecast")</f>
        <v>Actual</v>
      </c>
      <c r="R630" s="216" t="str">
        <f>IF(INDEX('Reference Data'!$G$5:$G$18,MATCH('Reference Data'!$C$4,'Reference Data'!$F$5:$F$21,0),1)&gt;=R$18,"Actual","Forecast")</f>
        <v>Forecast</v>
      </c>
      <c r="S630" s="819"/>
      <c r="T630" s="216" t="str">
        <f>IF(INDEX('Reference Data'!$G$5:$G$18,MATCH('Reference Data'!$C$4,'Reference Data'!$F$5:$F$21,0),1)&gt;=T$18,"Actual","Forecast")</f>
        <v>Forecast</v>
      </c>
      <c r="U630" s="216" t="str">
        <f>IF(INDEX('Reference Data'!$G$5:$G$18,MATCH('Reference Data'!$C$4,'Reference Data'!$F$5:$F$21,0),1)&gt;=U$18,"Actual","Forecast")</f>
        <v>Forecast</v>
      </c>
      <c r="V630" s="819"/>
      <c r="W630" s="819"/>
      <c r="X630" s="821"/>
      <c r="Y630" s="817"/>
    </row>
    <row r="631" spans="1:26" ht="15" customHeight="1" outlineLevel="1" thickBot="1">
      <c r="C631" s="116" t="s">
        <v>299</v>
      </c>
      <c r="D631" s="274"/>
      <c r="E631" s="274"/>
      <c r="F631" s="274"/>
      <c r="G631" s="274"/>
      <c r="H631" s="274"/>
      <c r="I631" s="274"/>
      <c r="J631" s="274"/>
      <c r="K631" s="274"/>
      <c r="L631" s="274"/>
      <c r="M631" s="274"/>
      <c r="N631" s="274"/>
      <c r="O631" s="274"/>
      <c r="P631" s="274"/>
      <c r="Q631" s="274"/>
      <c r="R631" s="274"/>
      <c r="S631" s="274"/>
      <c r="T631" s="274"/>
      <c r="U631" s="274"/>
      <c r="V631" s="274"/>
      <c r="W631" s="274"/>
      <c r="X631" s="274"/>
      <c r="Y631" s="498"/>
    </row>
    <row r="632" spans="1:26" outlineLevel="1">
      <c r="C632" s="155" t="s">
        <v>300</v>
      </c>
      <c r="D632" s="420" t="s">
        <v>301</v>
      </c>
      <c r="E632" s="356"/>
      <c r="F632" s="357"/>
      <c r="G632" s="358">
        <f>SUM(E632:F632)</f>
        <v>0</v>
      </c>
      <c r="H632" s="356"/>
      <c r="I632" s="357"/>
      <c r="J632" s="358">
        <f>SUM(H632:I632)</f>
        <v>0</v>
      </c>
      <c r="K632" s="356"/>
      <c r="L632" s="357"/>
      <c r="M632" s="358">
        <f>SUM(K632:L632)</f>
        <v>0</v>
      </c>
      <c r="N632" s="356"/>
      <c r="O632" s="357"/>
      <c r="P632" s="358">
        <f>SUM(N632:O632)</f>
        <v>0</v>
      </c>
      <c r="Q632" s="356"/>
      <c r="R632" s="357"/>
      <c r="S632" s="358">
        <f>SUM(Q632:R632)</f>
        <v>0</v>
      </c>
      <c r="T632" s="356"/>
      <c r="U632" s="357"/>
      <c r="V632" s="358">
        <f>SUM(T632:U632)</f>
        <v>0</v>
      </c>
      <c r="W632" s="340"/>
      <c r="X632" s="352">
        <f>SUM(P632+S632+M632+J632+G632+V632+W632)</f>
        <v>0</v>
      </c>
      <c r="Y632" s="359" t="s">
        <v>302</v>
      </c>
    </row>
    <row r="633" spans="1:26" ht="28.5" outlineLevel="1">
      <c r="C633" s="155" t="s">
        <v>303</v>
      </c>
      <c r="D633" s="420" t="s">
        <v>304</v>
      </c>
      <c r="E633" s="67"/>
      <c r="F633" s="68"/>
      <c r="G633" s="69">
        <f>SUM(E633:F633)</f>
        <v>0</v>
      </c>
      <c r="H633" s="67"/>
      <c r="I633" s="68"/>
      <c r="J633" s="69">
        <f>SUM(H633:I633)</f>
        <v>0</v>
      </c>
      <c r="K633" s="67"/>
      <c r="L633" s="68"/>
      <c r="M633" s="69">
        <f>SUM(K633:L633)</f>
        <v>0</v>
      </c>
      <c r="N633" s="67"/>
      <c r="O633" s="68"/>
      <c r="P633" s="69">
        <f>SUM(N633:O633)</f>
        <v>0</v>
      </c>
      <c r="Q633" s="67"/>
      <c r="R633" s="68"/>
      <c r="S633" s="69">
        <f>SUM(Q633:R633)</f>
        <v>0</v>
      </c>
      <c r="T633" s="67"/>
      <c r="U633" s="68"/>
      <c r="V633" s="69">
        <f>SUM(T633:U633)</f>
        <v>0</v>
      </c>
      <c r="W633" s="334"/>
      <c r="X633" s="351">
        <f>SUM(P633+S633+M633+J633+G633+V633+W633)</f>
        <v>0</v>
      </c>
      <c r="Y633" s="354" t="s">
        <v>302</v>
      </c>
    </row>
    <row r="634" spans="1:26" ht="29.25" outlineLevel="1" thickBot="1">
      <c r="C634" s="360" t="s">
        <v>305</v>
      </c>
      <c r="D634" s="421" t="s">
        <v>304</v>
      </c>
      <c r="E634" s="112"/>
      <c r="F634" s="113"/>
      <c r="G634" s="147">
        <f>SUM(E634:F634)</f>
        <v>0</v>
      </c>
      <c r="H634" s="112"/>
      <c r="I634" s="113"/>
      <c r="J634" s="147">
        <f>SUM(H634:I634)</f>
        <v>0</v>
      </c>
      <c r="K634" s="112"/>
      <c r="L634" s="113"/>
      <c r="M634" s="147">
        <f>SUM(K634:L634)</f>
        <v>0</v>
      </c>
      <c r="N634" s="112"/>
      <c r="O634" s="113"/>
      <c r="P634" s="147">
        <f>SUM(N634:O634)</f>
        <v>0</v>
      </c>
      <c r="Q634" s="112"/>
      <c r="R634" s="113"/>
      <c r="S634" s="147">
        <f>SUM(Q634:R634)</f>
        <v>0</v>
      </c>
      <c r="T634" s="112"/>
      <c r="U634" s="113"/>
      <c r="V634" s="147">
        <f>SUM(T634:U634)</f>
        <v>0</v>
      </c>
      <c r="W634" s="348"/>
      <c r="X634" s="361">
        <f>SUM(P634+S634+M634+J634+G634+V634+W634)</f>
        <v>0</v>
      </c>
      <c r="Y634" s="362" t="s">
        <v>302</v>
      </c>
    </row>
    <row r="635" spans="1:26" ht="15" customHeight="1" outlineLevel="1" thickBot="1">
      <c r="C635" s="494" t="s">
        <v>306</v>
      </c>
      <c r="D635" s="492"/>
      <c r="E635" s="492"/>
      <c r="F635" s="492"/>
      <c r="G635" s="492"/>
      <c r="H635" s="492"/>
      <c r="I635" s="492"/>
      <c r="J635" s="492"/>
      <c r="K635" s="492"/>
      <c r="L635" s="492"/>
      <c r="M635" s="492"/>
      <c r="N635" s="492"/>
      <c r="O635" s="492"/>
      <c r="P635" s="492"/>
      <c r="Q635" s="492"/>
      <c r="R635" s="492"/>
      <c r="S635" s="492"/>
      <c r="T635" s="492"/>
      <c r="U635" s="492"/>
      <c r="V635" s="492"/>
      <c r="W635" s="492"/>
      <c r="X635" s="492"/>
      <c r="Y635" s="493"/>
    </row>
    <row r="636" spans="1:26" outlineLevel="1">
      <c r="C636" s="356" t="s">
        <v>90</v>
      </c>
      <c r="D636" s="417" t="str">
        <f>INDEX(MasterOutputs!$C$3:$C$63,MATCH(C636,MasterOutputs!$B$3:$B$63,0))</f>
        <v>N/A</v>
      </c>
      <c r="E636" s="364"/>
      <c r="F636" s="364"/>
      <c r="G636" s="358">
        <f>SUM(E636:F636)</f>
        <v>0</v>
      </c>
      <c r="H636" s="364"/>
      <c r="I636" s="364"/>
      <c r="J636" s="358">
        <f>SUM(H636:I636)</f>
        <v>0</v>
      </c>
      <c r="K636" s="364"/>
      <c r="L636" s="364"/>
      <c r="M636" s="358">
        <f>SUM(K636:L636)</f>
        <v>0</v>
      </c>
      <c r="N636" s="364"/>
      <c r="O636" s="364"/>
      <c r="P636" s="358">
        <f>SUM(N636:O636)</f>
        <v>0</v>
      </c>
      <c r="Q636" s="364"/>
      <c r="R636" s="364"/>
      <c r="S636" s="358">
        <f>SUM(Q636:R636)</f>
        <v>0</v>
      </c>
      <c r="T636" s="364"/>
      <c r="U636" s="364"/>
      <c r="V636" s="358">
        <f>SUM(T636:U636)</f>
        <v>0</v>
      </c>
      <c r="W636" s="365"/>
      <c r="X636" s="352">
        <f>SUM(P636+S636+M636+J636+G636+V636+W636)</f>
        <v>0</v>
      </c>
      <c r="Y636" s="341"/>
      <c r="Z636" s="210">
        <f>INDEX(MasterOutputs!$I$3:$I$63,MATCH('5 - Project Outputs'!C636,MasterOutputs!$B$3:$B$63,0))</f>
        <v>0</v>
      </c>
    </row>
    <row r="637" spans="1:26" outlineLevel="1">
      <c r="C637" s="67" t="s">
        <v>90</v>
      </c>
      <c r="D637" s="418" t="str">
        <f>INDEX(MasterOutputs!$C$3:$C$63,MATCH(C637,MasterOutputs!$B$3:$B$63,0))</f>
        <v>N/A</v>
      </c>
      <c r="E637" s="283"/>
      <c r="F637" s="283"/>
      <c r="G637" s="69">
        <f>SUM(E637:F637)</f>
        <v>0</v>
      </c>
      <c r="H637" s="283"/>
      <c r="I637" s="283"/>
      <c r="J637" s="69">
        <f>SUM(H637:I637)</f>
        <v>0</v>
      </c>
      <c r="K637" s="283"/>
      <c r="L637" s="283"/>
      <c r="M637" s="69">
        <f>SUM(K637:L637)</f>
        <v>0</v>
      </c>
      <c r="N637" s="283"/>
      <c r="O637" s="283"/>
      <c r="P637" s="69">
        <f>SUM(N637:O637)</f>
        <v>0</v>
      </c>
      <c r="Q637" s="283"/>
      <c r="R637" s="283"/>
      <c r="S637" s="69">
        <f>SUM(Q637:R637)</f>
        <v>0</v>
      </c>
      <c r="T637" s="283"/>
      <c r="U637" s="283"/>
      <c r="V637" s="69">
        <f>SUM(T637:U637)</f>
        <v>0</v>
      </c>
      <c r="W637" s="349"/>
      <c r="X637" s="351">
        <f>SUM(P637+S637+M637+J637+G637+V637+W637)</f>
        <v>0</v>
      </c>
      <c r="Y637" s="336"/>
      <c r="Z637" s="210">
        <f>INDEX(MasterOutputs!$I$3:$I$63,MATCH('5 - Project Outputs'!C637,MasterOutputs!$B$3:$B$63,0))</f>
        <v>0</v>
      </c>
    </row>
    <row r="638" spans="1:26" outlineLevel="1">
      <c r="C638" s="67" t="s">
        <v>90</v>
      </c>
      <c r="D638" s="418" t="str">
        <f>INDEX(MasterOutputs!$C$3:$C$63,MATCH(C638,MasterOutputs!$B$3:$B$63,0))</f>
        <v>N/A</v>
      </c>
      <c r="E638" s="283"/>
      <c r="F638" s="283"/>
      <c r="G638" s="69">
        <f t="shared" ref="G638:G650" si="229">SUM(E638:F638)</f>
        <v>0</v>
      </c>
      <c r="H638" s="283"/>
      <c r="I638" s="283"/>
      <c r="J638" s="69">
        <f t="shared" ref="J638:J650" si="230">SUM(H638:I638)</f>
        <v>0</v>
      </c>
      <c r="K638" s="283"/>
      <c r="L638" s="283"/>
      <c r="M638" s="69">
        <f t="shared" ref="M638:M650" si="231">SUM(K638:L638)</f>
        <v>0</v>
      </c>
      <c r="N638" s="283"/>
      <c r="O638" s="283"/>
      <c r="P638" s="69">
        <f t="shared" ref="P638:P650" si="232">SUM(N638:O638)</f>
        <v>0</v>
      </c>
      <c r="Q638" s="283"/>
      <c r="R638" s="283"/>
      <c r="S638" s="69">
        <f t="shared" ref="S638:S650" si="233">SUM(Q638:R638)</f>
        <v>0</v>
      </c>
      <c r="T638" s="283"/>
      <c r="U638" s="283"/>
      <c r="V638" s="69">
        <f t="shared" ref="V638:V650" si="234">SUM(T638:U638)</f>
        <v>0</v>
      </c>
      <c r="W638" s="349"/>
      <c r="X638" s="351">
        <f t="shared" ref="X638:X650" si="235">SUM(P638+S638+M638+J638+G638+V638+W638)</f>
        <v>0</v>
      </c>
      <c r="Y638" s="336"/>
      <c r="Z638" s="210">
        <f>INDEX(MasterOutputs!$I$3:$I$63,MATCH('5 - Project Outputs'!C638,MasterOutputs!$B$3:$B$63,0))</f>
        <v>0</v>
      </c>
    </row>
    <row r="639" spans="1:26" outlineLevel="1">
      <c r="C639" s="67" t="s">
        <v>90</v>
      </c>
      <c r="D639" s="418" t="str">
        <f>INDEX(MasterOutputs!$C$3:$C$63,MATCH(C639,MasterOutputs!$B$3:$B$63,0))</f>
        <v>N/A</v>
      </c>
      <c r="E639" s="283"/>
      <c r="F639" s="283"/>
      <c r="G639" s="69">
        <f t="shared" si="229"/>
        <v>0</v>
      </c>
      <c r="H639" s="283"/>
      <c r="I639" s="283"/>
      <c r="J639" s="69">
        <f t="shared" si="230"/>
        <v>0</v>
      </c>
      <c r="K639" s="283"/>
      <c r="L639" s="283"/>
      <c r="M639" s="69">
        <f t="shared" si="231"/>
        <v>0</v>
      </c>
      <c r="N639" s="283"/>
      <c r="O639" s="283"/>
      <c r="P639" s="69">
        <f t="shared" si="232"/>
        <v>0</v>
      </c>
      <c r="Q639" s="283"/>
      <c r="R639" s="283"/>
      <c r="S639" s="69">
        <f t="shared" si="233"/>
        <v>0</v>
      </c>
      <c r="T639" s="283"/>
      <c r="U639" s="283"/>
      <c r="V639" s="69">
        <f t="shared" si="234"/>
        <v>0</v>
      </c>
      <c r="W639" s="349"/>
      <c r="X639" s="351">
        <f t="shared" si="235"/>
        <v>0</v>
      </c>
      <c r="Y639" s="336"/>
      <c r="Z639" s="210">
        <f>INDEX(MasterOutputs!$I$3:$I$63,MATCH('5 - Project Outputs'!C639,MasterOutputs!$B$3:$B$63,0))</f>
        <v>0</v>
      </c>
    </row>
    <row r="640" spans="1:26" outlineLevel="1">
      <c r="C640" s="67" t="s">
        <v>90</v>
      </c>
      <c r="D640" s="418" t="str">
        <f>INDEX(MasterOutputs!$C$3:$C$63,MATCH(C640,MasterOutputs!$B$3:$B$63,0))</f>
        <v>N/A</v>
      </c>
      <c r="E640" s="283"/>
      <c r="F640" s="283"/>
      <c r="G640" s="69">
        <f t="shared" si="229"/>
        <v>0</v>
      </c>
      <c r="H640" s="283"/>
      <c r="I640" s="283"/>
      <c r="J640" s="69">
        <f t="shared" si="230"/>
        <v>0</v>
      </c>
      <c r="K640" s="283"/>
      <c r="L640" s="283"/>
      <c r="M640" s="69">
        <f t="shared" si="231"/>
        <v>0</v>
      </c>
      <c r="N640" s="283"/>
      <c r="O640" s="283"/>
      <c r="P640" s="69">
        <f t="shared" si="232"/>
        <v>0</v>
      </c>
      <c r="Q640" s="283"/>
      <c r="R640" s="283"/>
      <c r="S640" s="69">
        <f t="shared" si="233"/>
        <v>0</v>
      </c>
      <c r="T640" s="283"/>
      <c r="U640" s="283"/>
      <c r="V640" s="69">
        <f t="shared" si="234"/>
        <v>0</v>
      </c>
      <c r="W640" s="349"/>
      <c r="X640" s="351">
        <f t="shared" si="235"/>
        <v>0</v>
      </c>
      <c r="Y640" s="336"/>
      <c r="Z640" s="210">
        <f>INDEX(MasterOutputs!$I$3:$I$63,MATCH('5 - Project Outputs'!C640,MasterOutputs!$B$3:$B$63,0))</f>
        <v>0</v>
      </c>
    </row>
    <row r="641" spans="3:26" outlineLevel="1">
      <c r="C641" s="67" t="s">
        <v>90</v>
      </c>
      <c r="D641" s="418" t="str">
        <f>INDEX(MasterOutputs!$C$3:$C$63,MATCH(C641,MasterOutputs!$B$3:$B$63,0))</f>
        <v>N/A</v>
      </c>
      <c r="E641" s="283"/>
      <c r="F641" s="283"/>
      <c r="G641" s="69">
        <f t="shared" si="229"/>
        <v>0</v>
      </c>
      <c r="H641" s="283"/>
      <c r="I641" s="283"/>
      <c r="J641" s="69">
        <f t="shared" si="230"/>
        <v>0</v>
      </c>
      <c r="K641" s="283"/>
      <c r="L641" s="283"/>
      <c r="M641" s="69">
        <f t="shared" si="231"/>
        <v>0</v>
      </c>
      <c r="N641" s="283"/>
      <c r="O641" s="283"/>
      <c r="P641" s="69">
        <f t="shared" si="232"/>
        <v>0</v>
      </c>
      <c r="Q641" s="283"/>
      <c r="R641" s="283"/>
      <c r="S641" s="69">
        <f t="shared" si="233"/>
        <v>0</v>
      </c>
      <c r="T641" s="283"/>
      <c r="U641" s="283"/>
      <c r="V641" s="69">
        <f t="shared" si="234"/>
        <v>0</v>
      </c>
      <c r="W641" s="349"/>
      <c r="X641" s="351">
        <f t="shared" si="235"/>
        <v>0</v>
      </c>
      <c r="Y641" s="336"/>
      <c r="Z641" s="210">
        <f>INDEX(MasterOutputs!$I$3:$I$63,MATCH('5 - Project Outputs'!C641,MasterOutputs!$B$3:$B$63,0))</f>
        <v>0</v>
      </c>
    </row>
    <row r="642" spans="3:26" outlineLevel="1">
      <c r="C642" s="67" t="s">
        <v>90</v>
      </c>
      <c r="D642" s="418" t="str">
        <f>INDEX(MasterOutputs!$C$3:$C$63,MATCH(C642,MasterOutputs!$B$3:$B$63,0))</f>
        <v>N/A</v>
      </c>
      <c r="E642" s="283"/>
      <c r="F642" s="283"/>
      <c r="G642" s="69">
        <f t="shared" si="229"/>
        <v>0</v>
      </c>
      <c r="H642" s="283"/>
      <c r="I642" s="283"/>
      <c r="J642" s="69">
        <f t="shared" si="230"/>
        <v>0</v>
      </c>
      <c r="K642" s="283"/>
      <c r="L642" s="283"/>
      <c r="M642" s="69">
        <f t="shared" si="231"/>
        <v>0</v>
      </c>
      <c r="N642" s="283"/>
      <c r="O642" s="283"/>
      <c r="P642" s="69">
        <f t="shared" si="232"/>
        <v>0</v>
      </c>
      <c r="Q642" s="283"/>
      <c r="R642" s="283"/>
      <c r="S642" s="69">
        <f t="shared" si="233"/>
        <v>0</v>
      </c>
      <c r="T642" s="283"/>
      <c r="U642" s="283"/>
      <c r="V642" s="69">
        <f t="shared" si="234"/>
        <v>0</v>
      </c>
      <c r="W642" s="349"/>
      <c r="X642" s="351">
        <f t="shared" si="235"/>
        <v>0</v>
      </c>
      <c r="Y642" s="336"/>
      <c r="Z642" s="210">
        <f>INDEX(MasterOutputs!$I$3:$I$63,MATCH('5 - Project Outputs'!C642,MasterOutputs!$B$3:$B$63,0))</f>
        <v>0</v>
      </c>
    </row>
    <row r="643" spans="3:26" outlineLevel="1">
      <c r="C643" s="67" t="s">
        <v>90</v>
      </c>
      <c r="D643" s="418" t="str">
        <f>INDEX(MasterOutputs!$C$3:$C$63,MATCH(C643,MasterOutputs!$B$3:$B$63,0))</f>
        <v>N/A</v>
      </c>
      <c r="E643" s="283"/>
      <c r="F643" s="283"/>
      <c r="G643" s="69">
        <f t="shared" si="229"/>
        <v>0</v>
      </c>
      <c r="H643" s="283"/>
      <c r="I643" s="283"/>
      <c r="J643" s="69">
        <f t="shared" si="230"/>
        <v>0</v>
      </c>
      <c r="K643" s="283"/>
      <c r="L643" s="283"/>
      <c r="M643" s="69">
        <f t="shared" si="231"/>
        <v>0</v>
      </c>
      <c r="N643" s="283"/>
      <c r="O643" s="283"/>
      <c r="P643" s="69">
        <f t="shared" si="232"/>
        <v>0</v>
      </c>
      <c r="Q643" s="283"/>
      <c r="R643" s="283"/>
      <c r="S643" s="69">
        <f t="shared" si="233"/>
        <v>0</v>
      </c>
      <c r="T643" s="283"/>
      <c r="U643" s="283"/>
      <c r="V643" s="69">
        <f t="shared" si="234"/>
        <v>0</v>
      </c>
      <c r="W643" s="349"/>
      <c r="X643" s="351">
        <f t="shared" si="235"/>
        <v>0</v>
      </c>
      <c r="Y643" s="336"/>
      <c r="Z643" s="210">
        <f>INDEX(MasterOutputs!$I$3:$I$63,MATCH('5 - Project Outputs'!C643,MasterOutputs!$B$3:$B$63,0))</f>
        <v>0</v>
      </c>
    </row>
    <row r="644" spans="3:26" outlineLevel="1">
      <c r="C644" s="67" t="s">
        <v>90</v>
      </c>
      <c r="D644" s="418" t="str">
        <f>INDEX(MasterOutputs!$C$3:$C$63,MATCH(C644,MasterOutputs!$B$3:$B$63,0))</f>
        <v>N/A</v>
      </c>
      <c r="E644" s="283"/>
      <c r="F644" s="283"/>
      <c r="G644" s="69">
        <f t="shared" si="229"/>
        <v>0</v>
      </c>
      <c r="H644" s="283"/>
      <c r="I644" s="283"/>
      <c r="J644" s="69">
        <f t="shared" si="230"/>
        <v>0</v>
      </c>
      <c r="K644" s="283"/>
      <c r="L644" s="283"/>
      <c r="M644" s="69">
        <f t="shared" si="231"/>
        <v>0</v>
      </c>
      <c r="N644" s="283"/>
      <c r="O644" s="283"/>
      <c r="P644" s="69">
        <f t="shared" si="232"/>
        <v>0</v>
      </c>
      <c r="Q644" s="283"/>
      <c r="R644" s="283"/>
      <c r="S644" s="69">
        <f t="shared" si="233"/>
        <v>0</v>
      </c>
      <c r="T644" s="283"/>
      <c r="U644" s="283"/>
      <c r="V644" s="69">
        <f t="shared" si="234"/>
        <v>0</v>
      </c>
      <c r="W644" s="349"/>
      <c r="X644" s="351">
        <f t="shared" si="235"/>
        <v>0</v>
      </c>
      <c r="Y644" s="336"/>
      <c r="Z644" s="210">
        <f>INDEX(MasterOutputs!$I$3:$I$63,MATCH('5 - Project Outputs'!C644,MasterOutputs!$B$3:$B$63,0))</f>
        <v>0</v>
      </c>
    </row>
    <row r="645" spans="3:26" outlineLevel="1">
      <c r="C645" s="67" t="s">
        <v>90</v>
      </c>
      <c r="D645" s="418" t="str">
        <f>INDEX(MasterOutputs!$C$3:$C$63,MATCH(C645,MasterOutputs!$B$3:$B$63,0))</f>
        <v>N/A</v>
      </c>
      <c r="E645" s="283"/>
      <c r="F645" s="283"/>
      <c r="G645" s="69">
        <f t="shared" si="229"/>
        <v>0</v>
      </c>
      <c r="H645" s="283"/>
      <c r="I645" s="283"/>
      <c r="J645" s="69">
        <f t="shared" si="230"/>
        <v>0</v>
      </c>
      <c r="K645" s="283"/>
      <c r="L645" s="283"/>
      <c r="M645" s="69">
        <f t="shared" si="231"/>
        <v>0</v>
      </c>
      <c r="N645" s="283"/>
      <c r="O645" s="283"/>
      <c r="P645" s="69">
        <f t="shared" si="232"/>
        <v>0</v>
      </c>
      <c r="Q645" s="283"/>
      <c r="R645" s="283"/>
      <c r="S645" s="69">
        <f t="shared" si="233"/>
        <v>0</v>
      </c>
      <c r="T645" s="283"/>
      <c r="U645" s="283"/>
      <c r="V645" s="69">
        <f t="shared" si="234"/>
        <v>0</v>
      </c>
      <c r="W645" s="349"/>
      <c r="X645" s="351">
        <f t="shared" si="235"/>
        <v>0</v>
      </c>
      <c r="Y645" s="336"/>
      <c r="Z645" s="210">
        <f>INDEX(MasterOutputs!$I$3:$I$63,MATCH('5 - Project Outputs'!C645,MasterOutputs!$B$3:$B$63,0))</f>
        <v>0</v>
      </c>
    </row>
    <row r="646" spans="3:26" outlineLevel="1">
      <c r="C646" s="67" t="s">
        <v>90</v>
      </c>
      <c r="D646" s="418" t="str">
        <f>INDEX(MasterOutputs!$C$3:$C$63,MATCH(C646,MasterOutputs!$B$3:$B$63,0))</f>
        <v>N/A</v>
      </c>
      <c r="E646" s="283"/>
      <c r="F646" s="283"/>
      <c r="G646" s="69">
        <f t="shared" si="229"/>
        <v>0</v>
      </c>
      <c r="H646" s="283"/>
      <c r="I646" s="283"/>
      <c r="J646" s="69">
        <f t="shared" si="230"/>
        <v>0</v>
      </c>
      <c r="K646" s="283"/>
      <c r="L646" s="283"/>
      <c r="M646" s="69">
        <f t="shared" si="231"/>
        <v>0</v>
      </c>
      <c r="N646" s="283"/>
      <c r="O646" s="283"/>
      <c r="P646" s="69">
        <f t="shared" si="232"/>
        <v>0</v>
      </c>
      <c r="Q646" s="283"/>
      <c r="R646" s="283"/>
      <c r="S646" s="69">
        <f t="shared" si="233"/>
        <v>0</v>
      </c>
      <c r="T646" s="283"/>
      <c r="U646" s="283"/>
      <c r="V646" s="69">
        <f t="shared" si="234"/>
        <v>0</v>
      </c>
      <c r="W646" s="349"/>
      <c r="X646" s="351">
        <f t="shared" si="235"/>
        <v>0</v>
      </c>
      <c r="Y646" s="336"/>
      <c r="Z646" s="210">
        <f>INDEX(MasterOutputs!$I$3:$I$63,MATCH('5 - Project Outputs'!C646,MasterOutputs!$B$3:$B$63,0))</f>
        <v>0</v>
      </c>
    </row>
    <row r="647" spans="3:26" outlineLevel="1">
      <c r="C647" s="67" t="s">
        <v>90</v>
      </c>
      <c r="D647" s="418" t="str">
        <f>INDEX(MasterOutputs!$C$3:$C$63,MATCH(C647,MasterOutputs!$B$3:$B$63,0))</f>
        <v>N/A</v>
      </c>
      <c r="E647" s="283"/>
      <c r="F647" s="283"/>
      <c r="G647" s="69">
        <f t="shared" si="229"/>
        <v>0</v>
      </c>
      <c r="H647" s="283"/>
      <c r="I647" s="283"/>
      <c r="J647" s="69">
        <f t="shared" si="230"/>
        <v>0</v>
      </c>
      <c r="K647" s="283"/>
      <c r="L647" s="283"/>
      <c r="M647" s="69">
        <f t="shared" si="231"/>
        <v>0</v>
      </c>
      <c r="N647" s="283"/>
      <c r="O647" s="283"/>
      <c r="P647" s="69">
        <f t="shared" si="232"/>
        <v>0</v>
      </c>
      <c r="Q647" s="283"/>
      <c r="R647" s="283"/>
      <c r="S647" s="69">
        <f t="shared" si="233"/>
        <v>0</v>
      </c>
      <c r="T647" s="283"/>
      <c r="U647" s="283"/>
      <c r="V647" s="69">
        <f t="shared" si="234"/>
        <v>0</v>
      </c>
      <c r="W647" s="349"/>
      <c r="X647" s="351">
        <f t="shared" si="235"/>
        <v>0</v>
      </c>
      <c r="Y647" s="336"/>
      <c r="Z647" s="210">
        <f>INDEX(MasterOutputs!$I$3:$I$63,MATCH('5 - Project Outputs'!C647,MasterOutputs!$B$3:$B$63,0))</f>
        <v>0</v>
      </c>
    </row>
    <row r="648" spans="3:26" outlineLevel="1">
      <c r="C648" s="67" t="s">
        <v>90</v>
      </c>
      <c r="D648" s="418" t="str">
        <f>INDEX(MasterOutputs!$C$3:$C$63,MATCH(C648,MasterOutputs!$B$3:$B$63,0))</f>
        <v>N/A</v>
      </c>
      <c r="E648" s="283"/>
      <c r="F648" s="283"/>
      <c r="G648" s="69">
        <f t="shared" si="229"/>
        <v>0</v>
      </c>
      <c r="H648" s="283"/>
      <c r="I648" s="283"/>
      <c r="J648" s="69">
        <f t="shared" si="230"/>
        <v>0</v>
      </c>
      <c r="K648" s="283"/>
      <c r="L648" s="283"/>
      <c r="M648" s="69">
        <f t="shared" si="231"/>
        <v>0</v>
      </c>
      <c r="N648" s="283"/>
      <c r="O648" s="283"/>
      <c r="P648" s="69">
        <f t="shared" si="232"/>
        <v>0</v>
      </c>
      <c r="Q648" s="283"/>
      <c r="R648" s="283"/>
      <c r="S648" s="69">
        <f t="shared" si="233"/>
        <v>0</v>
      </c>
      <c r="T648" s="283"/>
      <c r="U648" s="283"/>
      <c r="V648" s="69">
        <f t="shared" si="234"/>
        <v>0</v>
      </c>
      <c r="W648" s="349"/>
      <c r="X648" s="351">
        <f t="shared" si="235"/>
        <v>0</v>
      </c>
      <c r="Y648" s="336"/>
      <c r="Z648" s="210">
        <f>INDEX(MasterOutputs!$I$3:$I$63,MATCH('5 - Project Outputs'!C648,MasterOutputs!$B$3:$B$63,0))</f>
        <v>0</v>
      </c>
    </row>
    <row r="649" spans="3:26" outlineLevel="1">
      <c r="C649" s="67" t="s">
        <v>90</v>
      </c>
      <c r="D649" s="418" t="str">
        <f>INDEX(MasterOutputs!$C$3:$C$63,MATCH(C649,MasterOutputs!$B$3:$B$63,0))</f>
        <v>N/A</v>
      </c>
      <c r="E649" s="283"/>
      <c r="F649" s="283"/>
      <c r="G649" s="69">
        <f t="shared" si="229"/>
        <v>0</v>
      </c>
      <c r="H649" s="283"/>
      <c r="I649" s="283"/>
      <c r="J649" s="69">
        <f t="shared" si="230"/>
        <v>0</v>
      </c>
      <c r="K649" s="283"/>
      <c r="L649" s="283"/>
      <c r="M649" s="69">
        <f t="shared" si="231"/>
        <v>0</v>
      </c>
      <c r="N649" s="283"/>
      <c r="O649" s="283"/>
      <c r="P649" s="69">
        <f t="shared" si="232"/>
        <v>0</v>
      </c>
      <c r="Q649" s="283"/>
      <c r="R649" s="283"/>
      <c r="S649" s="69">
        <f t="shared" si="233"/>
        <v>0</v>
      </c>
      <c r="T649" s="283"/>
      <c r="U649" s="283"/>
      <c r="V649" s="69">
        <f t="shared" si="234"/>
        <v>0</v>
      </c>
      <c r="W649" s="349"/>
      <c r="X649" s="351">
        <f t="shared" si="235"/>
        <v>0</v>
      </c>
      <c r="Y649" s="336"/>
      <c r="Z649" s="210">
        <f>INDEX(MasterOutputs!$I$3:$I$63,MATCH('5 - Project Outputs'!C649,MasterOutputs!$B$3:$B$63,0))</f>
        <v>0</v>
      </c>
    </row>
    <row r="650" spans="3:26" ht="15.6" customHeight="1" outlineLevel="1" thickBot="1">
      <c r="C650" s="112" t="s">
        <v>90</v>
      </c>
      <c r="D650" s="419" t="str">
        <f>INDEX(MasterOutputs!$C$3:$C$63,MATCH(C650,MasterOutputs!$B$3:$B$63,0))</f>
        <v>N/A</v>
      </c>
      <c r="E650" s="366"/>
      <c r="F650" s="366"/>
      <c r="G650" s="147">
        <f t="shared" si="229"/>
        <v>0</v>
      </c>
      <c r="H650" s="366"/>
      <c r="I650" s="366"/>
      <c r="J650" s="147">
        <f t="shared" si="230"/>
        <v>0</v>
      </c>
      <c r="K650" s="366"/>
      <c r="L650" s="366"/>
      <c r="M650" s="147">
        <f t="shared" si="231"/>
        <v>0</v>
      </c>
      <c r="N650" s="366"/>
      <c r="O650" s="366"/>
      <c r="P650" s="147">
        <f t="shared" si="232"/>
        <v>0</v>
      </c>
      <c r="Q650" s="366"/>
      <c r="R650" s="366"/>
      <c r="S650" s="147">
        <f t="shared" si="233"/>
        <v>0</v>
      </c>
      <c r="T650" s="366"/>
      <c r="U650" s="366"/>
      <c r="V650" s="147">
        <f t="shared" si="234"/>
        <v>0</v>
      </c>
      <c r="W650" s="367"/>
      <c r="X650" s="368">
        <f t="shared" si="235"/>
        <v>0</v>
      </c>
      <c r="Y650" s="369"/>
      <c r="Z650" s="210">
        <f>INDEX(MasterOutputs!$I$3:$I$63,MATCH('5 - Project Outputs'!C650,MasterOutputs!$B$3:$B$63,0))</f>
        <v>0</v>
      </c>
    </row>
    <row r="651" spans="3:26" ht="16.5" customHeight="1" outlineLevel="1" thickBot="1">
      <c r="C651" s="495" t="s">
        <v>311</v>
      </c>
      <c r="D651" s="496"/>
      <c r="E651" s="496"/>
      <c r="F651" s="496"/>
      <c r="G651" s="496"/>
      <c r="H651" s="496"/>
      <c r="I651" s="496"/>
      <c r="J651" s="496"/>
      <c r="K651" s="496"/>
      <c r="L651" s="496"/>
      <c r="M651" s="496"/>
      <c r="N651" s="496"/>
      <c r="O651" s="496"/>
      <c r="P651" s="496"/>
      <c r="Q651" s="496"/>
      <c r="R651" s="496"/>
      <c r="S651" s="496"/>
      <c r="T651" s="496"/>
      <c r="U651" s="496"/>
      <c r="V651" s="496"/>
      <c r="W651" s="496"/>
      <c r="X651" s="496"/>
      <c r="Y651" s="497"/>
    </row>
    <row r="652" spans="3:26" outlineLevel="1">
      <c r="C652" s="370"/>
      <c r="D652" s="363"/>
      <c r="E652" s="364"/>
      <c r="F652" s="364"/>
      <c r="G652" s="358">
        <f t="shared" ref="G652:G657" si="236">SUM(E652:F652)</f>
        <v>0</v>
      </c>
      <c r="H652" s="364"/>
      <c r="I652" s="364"/>
      <c r="J652" s="358">
        <f t="shared" ref="J652:J657" si="237">SUM(H652:I652)</f>
        <v>0</v>
      </c>
      <c r="K652" s="364"/>
      <c r="L652" s="364"/>
      <c r="M652" s="358">
        <f t="shared" ref="M652:M657" si="238">SUM(K652:L652)</f>
        <v>0</v>
      </c>
      <c r="N652" s="364"/>
      <c r="O652" s="364"/>
      <c r="P652" s="358">
        <f t="shared" ref="P652:P657" si="239">SUM(N652:O652)</f>
        <v>0</v>
      </c>
      <c r="Q652" s="364"/>
      <c r="R652" s="364"/>
      <c r="S652" s="358">
        <f t="shared" ref="S652:S657" si="240">SUM(Q652:R652)</f>
        <v>0</v>
      </c>
      <c r="T652" s="364"/>
      <c r="U652" s="364"/>
      <c r="V652" s="358">
        <f t="shared" ref="V652:V657" si="241">SUM(T652:U652)</f>
        <v>0</v>
      </c>
      <c r="W652" s="365"/>
      <c r="X652" s="352">
        <f>SUM(P652+S652+M652+J652+G652+V652+W652)</f>
        <v>0</v>
      </c>
      <c r="Y652" s="359" t="s">
        <v>302</v>
      </c>
    </row>
    <row r="653" spans="3:26" outlineLevel="1">
      <c r="C653" s="73"/>
      <c r="D653" s="287"/>
      <c r="E653" s="283"/>
      <c r="F653" s="283"/>
      <c r="G653" s="69">
        <f t="shared" si="236"/>
        <v>0</v>
      </c>
      <c r="H653" s="283"/>
      <c r="I653" s="283"/>
      <c r="J653" s="69">
        <f t="shared" si="237"/>
        <v>0</v>
      </c>
      <c r="K653" s="283"/>
      <c r="L653" s="283"/>
      <c r="M653" s="69">
        <f t="shared" si="238"/>
        <v>0</v>
      </c>
      <c r="N653" s="283"/>
      <c r="O653" s="283"/>
      <c r="P653" s="69">
        <f t="shared" si="239"/>
        <v>0</v>
      </c>
      <c r="Q653" s="283"/>
      <c r="R653" s="283"/>
      <c r="S653" s="69">
        <f t="shared" si="240"/>
        <v>0</v>
      </c>
      <c r="T653" s="283"/>
      <c r="U653" s="283"/>
      <c r="V653" s="69">
        <f t="shared" si="241"/>
        <v>0</v>
      </c>
      <c r="W653" s="349"/>
      <c r="X653" s="351">
        <f>SUM(P653+S653+M653+J653+G653+V653+W653)</f>
        <v>0</v>
      </c>
      <c r="Y653" s="354" t="s">
        <v>302</v>
      </c>
    </row>
    <row r="654" spans="3:26" outlineLevel="1">
      <c r="C654" s="73"/>
      <c r="D654" s="287"/>
      <c r="E654" s="283"/>
      <c r="F654" s="283"/>
      <c r="G654" s="69">
        <f t="shared" si="236"/>
        <v>0</v>
      </c>
      <c r="H654" s="283"/>
      <c r="I654" s="283"/>
      <c r="J654" s="69">
        <f t="shared" si="237"/>
        <v>0</v>
      </c>
      <c r="K654" s="283"/>
      <c r="L654" s="283"/>
      <c r="M654" s="69">
        <f t="shared" si="238"/>
        <v>0</v>
      </c>
      <c r="N654" s="283"/>
      <c r="O654" s="283"/>
      <c r="P654" s="69">
        <f t="shared" si="239"/>
        <v>0</v>
      </c>
      <c r="Q654" s="283"/>
      <c r="R654" s="283"/>
      <c r="S654" s="69">
        <f t="shared" si="240"/>
        <v>0</v>
      </c>
      <c r="T654" s="283"/>
      <c r="U654" s="283"/>
      <c r="V654" s="69">
        <f t="shared" si="241"/>
        <v>0</v>
      </c>
      <c r="W654" s="349"/>
      <c r="X654" s="351">
        <f t="shared" ref="X654:X661" si="242">SUM(P654+S654+M654+J654+G654+V654+W654)</f>
        <v>0</v>
      </c>
      <c r="Y654" s="354" t="s">
        <v>302</v>
      </c>
    </row>
    <row r="655" spans="3:26" outlineLevel="1">
      <c r="C655" s="73"/>
      <c r="D655" s="287"/>
      <c r="E655" s="283"/>
      <c r="F655" s="283"/>
      <c r="G655" s="69">
        <f t="shared" si="236"/>
        <v>0</v>
      </c>
      <c r="H655" s="283"/>
      <c r="I655" s="283"/>
      <c r="J655" s="69">
        <f t="shared" si="237"/>
        <v>0</v>
      </c>
      <c r="K655" s="283"/>
      <c r="L655" s="283"/>
      <c r="M655" s="69">
        <f t="shared" si="238"/>
        <v>0</v>
      </c>
      <c r="N655" s="283"/>
      <c r="O655" s="283"/>
      <c r="P655" s="69">
        <f t="shared" si="239"/>
        <v>0</v>
      </c>
      <c r="Q655" s="283"/>
      <c r="R655" s="283"/>
      <c r="S655" s="69">
        <f t="shared" si="240"/>
        <v>0</v>
      </c>
      <c r="T655" s="283"/>
      <c r="U655" s="283"/>
      <c r="V655" s="69">
        <f t="shared" si="241"/>
        <v>0</v>
      </c>
      <c r="W655" s="349"/>
      <c r="X655" s="351">
        <f t="shared" si="242"/>
        <v>0</v>
      </c>
      <c r="Y655" s="354" t="s">
        <v>302</v>
      </c>
    </row>
    <row r="656" spans="3:26" outlineLevel="1">
      <c r="C656" s="73"/>
      <c r="D656" s="287"/>
      <c r="E656" s="283"/>
      <c r="F656" s="283"/>
      <c r="G656" s="69">
        <f t="shared" si="236"/>
        <v>0</v>
      </c>
      <c r="H656" s="283"/>
      <c r="I656" s="283"/>
      <c r="J656" s="69">
        <f t="shared" si="237"/>
        <v>0</v>
      </c>
      <c r="K656" s="283"/>
      <c r="L656" s="283"/>
      <c r="M656" s="69">
        <f t="shared" si="238"/>
        <v>0</v>
      </c>
      <c r="N656" s="283"/>
      <c r="O656" s="283"/>
      <c r="P656" s="69">
        <f t="shared" si="239"/>
        <v>0</v>
      </c>
      <c r="Q656" s="283"/>
      <c r="R656" s="283"/>
      <c r="S656" s="69">
        <f t="shared" si="240"/>
        <v>0</v>
      </c>
      <c r="T656" s="283"/>
      <c r="U656" s="283"/>
      <c r="V656" s="69">
        <f t="shared" si="241"/>
        <v>0</v>
      </c>
      <c r="W656" s="349"/>
      <c r="X656" s="351">
        <f t="shared" si="242"/>
        <v>0</v>
      </c>
      <c r="Y656" s="354" t="s">
        <v>302</v>
      </c>
    </row>
    <row r="657" spans="1:25" outlineLevel="1">
      <c r="C657" s="73"/>
      <c r="D657" s="287"/>
      <c r="E657" s="283"/>
      <c r="F657" s="283"/>
      <c r="G657" s="69">
        <f t="shared" si="236"/>
        <v>0</v>
      </c>
      <c r="H657" s="283"/>
      <c r="I657" s="283"/>
      <c r="J657" s="69">
        <f t="shared" si="237"/>
        <v>0</v>
      </c>
      <c r="K657" s="283"/>
      <c r="L657" s="283"/>
      <c r="M657" s="69">
        <f t="shared" si="238"/>
        <v>0</v>
      </c>
      <c r="N657" s="283"/>
      <c r="O657" s="283"/>
      <c r="P657" s="69">
        <f t="shared" si="239"/>
        <v>0</v>
      </c>
      <c r="Q657" s="283"/>
      <c r="R657" s="283"/>
      <c r="S657" s="69">
        <f t="shared" si="240"/>
        <v>0</v>
      </c>
      <c r="T657" s="283"/>
      <c r="U657" s="283"/>
      <c r="V657" s="69">
        <f t="shared" si="241"/>
        <v>0</v>
      </c>
      <c r="W657" s="349"/>
      <c r="X657" s="351">
        <f t="shared" si="242"/>
        <v>0</v>
      </c>
      <c r="Y657" s="354" t="s">
        <v>302</v>
      </c>
    </row>
    <row r="658" spans="1:25" outlineLevel="1">
      <c r="C658" s="73"/>
      <c r="D658" s="287"/>
      <c r="E658" s="283"/>
      <c r="F658" s="283"/>
      <c r="G658" s="69">
        <f>SUM(E658:F658)</f>
        <v>0</v>
      </c>
      <c r="H658" s="283"/>
      <c r="I658" s="283"/>
      <c r="J658" s="69">
        <f>SUM(H658:I658)</f>
        <v>0</v>
      </c>
      <c r="K658" s="283"/>
      <c r="L658" s="283"/>
      <c r="M658" s="69">
        <f>SUM(K658:L658)</f>
        <v>0</v>
      </c>
      <c r="N658" s="283"/>
      <c r="O658" s="283"/>
      <c r="P658" s="69">
        <f>SUM(N658:O658)</f>
        <v>0</v>
      </c>
      <c r="Q658" s="283"/>
      <c r="R658" s="283"/>
      <c r="S658" s="69">
        <f>SUM(Q658:R658)</f>
        <v>0</v>
      </c>
      <c r="T658" s="283"/>
      <c r="U658" s="283"/>
      <c r="V658" s="69">
        <f>SUM(T658:U658)</f>
        <v>0</v>
      </c>
      <c r="W658" s="349"/>
      <c r="X658" s="351">
        <f t="shared" si="242"/>
        <v>0</v>
      </c>
      <c r="Y658" s="354" t="s">
        <v>302</v>
      </c>
    </row>
    <row r="659" spans="1:25" outlineLevel="1">
      <c r="C659" s="73"/>
      <c r="D659" s="287"/>
      <c r="E659" s="283"/>
      <c r="F659" s="283"/>
      <c r="G659" s="69">
        <f>SUM(E659:F659)</f>
        <v>0</v>
      </c>
      <c r="H659" s="283"/>
      <c r="I659" s="283"/>
      <c r="J659" s="69">
        <f>SUM(H659:I659)</f>
        <v>0</v>
      </c>
      <c r="K659" s="283"/>
      <c r="L659" s="283"/>
      <c r="M659" s="69">
        <f>SUM(K659:L659)</f>
        <v>0</v>
      </c>
      <c r="N659" s="283"/>
      <c r="O659" s="283"/>
      <c r="P659" s="69">
        <f>SUM(N659:O659)</f>
        <v>0</v>
      </c>
      <c r="Q659" s="283"/>
      <c r="R659" s="283"/>
      <c r="S659" s="69">
        <f>SUM(Q659:R659)</f>
        <v>0</v>
      </c>
      <c r="T659" s="283"/>
      <c r="U659" s="283"/>
      <c r="V659" s="69">
        <f>SUM(T659:U659)</f>
        <v>0</v>
      </c>
      <c r="W659" s="349"/>
      <c r="X659" s="351">
        <f t="shared" si="242"/>
        <v>0</v>
      </c>
      <c r="Y659" s="354" t="s">
        <v>302</v>
      </c>
    </row>
    <row r="660" spans="1:25" outlineLevel="1">
      <c r="C660" s="73"/>
      <c r="D660" s="287"/>
      <c r="E660" s="283"/>
      <c r="F660" s="283"/>
      <c r="G660" s="69">
        <f>SUM(E660:F660)</f>
        <v>0</v>
      </c>
      <c r="H660" s="283"/>
      <c r="I660" s="283"/>
      <c r="J660" s="69">
        <f>SUM(H660:I660)</f>
        <v>0</v>
      </c>
      <c r="K660" s="283"/>
      <c r="L660" s="283"/>
      <c r="M660" s="69">
        <f>SUM(K660:L660)</f>
        <v>0</v>
      </c>
      <c r="N660" s="283"/>
      <c r="O660" s="283"/>
      <c r="P660" s="69">
        <f>SUM(N660:O660)</f>
        <v>0</v>
      </c>
      <c r="Q660" s="283"/>
      <c r="R660" s="283"/>
      <c r="S660" s="69">
        <f>SUM(Q660:R660)</f>
        <v>0</v>
      </c>
      <c r="T660" s="283"/>
      <c r="U660" s="283"/>
      <c r="V660" s="69">
        <f>SUM(T660:U660)</f>
        <v>0</v>
      </c>
      <c r="W660" s="349"/>
      <c r="X660" s="351">
        <f t="shared" si="242"/>
        <v>0</v>
      </c>
      <c r="Y660" s="354" t="s">
        <v>302</v>
      </c>
    </row>
    <row r="661" spans="1:25" ht="15.75" outlineLevel="1" thickBot="1">
      <c r="C661" s="74"/>
      <c r="D661" s="288"/>
      <c r="E661" s="284"/>
      <c r="F661" s="284"/>
      <c r="G661" s="71">
        <f>SUM(E661:F661)</f>
        <v>0</v>
      </c>
      <c r="H661" s="284"/>
      <c r="I661" s="284"/>
      <c r="J661" s="71">
        <f>SUM(H661:I661)</f>
        <v>0</v>
      </c>
      <c r="K661" s="284"/>
      <c r="L661" s="284"/>
      <c r="M661" s="71">
        <f>SUM(K661:L661)</f>
        <v>0</v>
      </c>
      <c r="N661" s="284"/>
      <c r="O661" s="284"/>
      <c r="P661" s="71">
        <f>SUM(N661:O661)</f>
        <v>0</v>
      </c>
      <c r="Q661" s="284"/>
      <c r="R661" s="284"/>
      <c r="S661" s="71">
        <f>SUM(Q661:R661)</f>
        <v>0</v>
      </c>
      <c r="T661" s="284"/>
      <c r="U661" s="284"/>
      <c r="V661" s="71">
        <f>SUM(T661:U661)</f>
        <v>0</v>
      </c>
      <c r="W661" s="350"/>
      <c r="X661" s="353">
        <f t="shared" si="242"/>
        <v>0</v>
      </c>
      <c r="Y661" s="355" t="s">
        <v>302</v>
      </c>
    </row>
    <row r="662" spans="1:25" ht="15.75" thickBot="1">
      <c r="C662" s="286"/>
      <c r="D662" s="285"/>
      <c r="E662" s="3"/>
      <c r="F662" s="3"/>
      <c r="G662" s="3"/>
      <c r="H662" s="3"/>
      <c r="I662" s="3"/>
      <c r="J662" s="3"/>
      <c r="K662" s="3"/>
      <c r="L662" s="3"/>
      <c r="M662" s="3"/>
      <c r="N662" s="3"/>
      <c r="O662" s="3"/>
      <c r="P662" s="3"/>
      <c r="Q662" s="3"/>
      <c r="R662" s="3"/>
      <c r="S662" s="3"/>
      <c r="T662" s="3"/>
      <c r="U662" s="3"/>
      <c r="V662" s="3"/>
      <c r="W662" s="3"/>
      <c r="X662" s="3"/>
    </row>
    <row r="663" spans="1:25" ht="102.75" thickBot="1">
      <c r="A663" s="590" t="s">
        <v>260</v>
      </c>
      <c r="B663" s="60"/>
      <c r="C663" s="839" t="str">
        <f>IF(OR('2 - Project Admin'!E44="", '2 - Project Admin'!E44="n/a"),"Project 18: Not Applicable", CONCATENATE("Project 18: ", '2 - Project Admin'!E44))</f>
        <v>Project 18: Not Applicable</v>
      </c>
      <c r="D663" s="840"/>
      <c r="E663" s="840"/>
      <c r="F663" s="840"/>
      <c r="G663" s="840"/>
      <c r="H663" s="840"/>
      <c r="I663" s="840"/>
      <c r="J663" s="840"/>
      <c r="K663" s="840"/>
      <c r="L663" s="840"/>
      <c r="M663" s="840"/>
      <c r="N663" s="840"/>
      <c r="O663" s="840"/>
      <c r="P663" s="840"/>
      <c r="Q663" s="840"/>
      <c r="R663" s="840"/>
      <c r="S663" s="840"/>
      <c r="T663" s="840"/>
      <c r="U663" s="840"/>
      <c r="V663" s="840"/>
      <c r="W663" s="840"/>
      <c r="X663" s="840"/>
      <c r="Y663" s="841"/>
    </row>
    <row r="664" spans="1:25" ht="15.75" thickBot="1">
      <c r="C664" s="148"/>
      <c r="D664" s="149"/>
      <c r="E664" s="150"/>
      <c r="F664" s="150"/>
      <c r="G664" s="150"/>
      <c r="H664" s="150"/>
      <c r="I664" s="150"/>
      <c r="J664" s="150"/>
      <c r="K664" s="150"/>
    </row>
    <row r="665" spans="1:25" ht="15.75" customHeight="1" outlineLevel="1">
      <c r="C665" s="806" t="s">
        <v>289</v>
      </c>
      <c r="D665" s="806" t="s">
        <v>290</v>
      </c>
      <c r="E665" s="809" t="s">
        <v>291</v>
      </c>
      <c r="F665" s="810"/>
      <c r="G665" s="811"/>
      <c r="H665" s="809" t="s">
        <v>292</v>
      </c>
      <c r="I665" s="810"/>
      <c r="J665" s="811"/>
      <c r="K665" s="809" t="s">
        <v>293</v>
      </c>
      <c r="L665" s="810"/>
      <c r="M665" s="811"/>
      <c r="N665" s="809" t="s">
        <v>294</v>
      </c>
      <c r="O665" s="810"/>
      <c r="P665" s="811"/>
      <c r="Q665" s="809" t="s">
        <v>295</v>
      </c>
      <c r="R665" s="810"/>
      <c r="S665" s="811"/>
      <c r="T665" s="809" t="s">
        <v>296</v>
      </c>
      <c r="U665" s="810"/>
      <c r="V665" s="811"/>
      <c r="W665" s="665" t="s">
        <v>297</v>
      </c>
      <c r="X665" s="820" t="s">
        <v>236</v>
      </c>
      <c r="Y665" s="815" t="s">
        <v>298</v>
      </c>
    </row>
    <row r="666" spans="1:25" ht="15.75" customHeight="1" outlineLevel="1" thickBot="1">
      <c r="C666" s="807"/>
      <c r="D666" s="807"/>
      <c r="E666" s="812"/>
      <c r="F666" s="813"/>
      <c r="G666" s="814"/>
      <c r="H666" s="812"/>
      <c r="I666" s="813"/>
      <c r="J666" s="814"/>
      <c r="K666" s="812"/>
      <c r="L666" s="813"/>
      <c r="M666" s="814"/>
      <c r="N666" s="812"/>
      <c r="O666" s="813"/>
      <c r="P666" s="814"/>
      <c r="Q666" s="812"/>
      <c r="R666" s="813"/>
      <c r="S666" s="814"/>
      <c r="T666" s="812"/>
      <c r="U666" s="813"/>
      <c r="V666" s="814"/>
      <c r="W666" s="666"/>
      <c r="X666" s="821"/>
      <c r="Y666" s="816"/>
    </row>
    <row r="667" spans="1:25" ht="15" customHeight="1" outlineLevel="1" thickBot="1">
      <c r="C667" s="807"/>
      <c r="D667" s="807"/>
      <c r="E667" s="588" t="s">
        <v>237</v>
      </c>
      <c r="F667" s="205" t="s">
        <v>238</v>
      </c>
      <c r="G667" s="665" t="s">
        <v>281</v>
      </c>
      <c r="H667" s="588" t="s">
        <v>237</v>
      </c>
      <c r="I667" s="205" t="s">
        <v>238</v>
      </c>
      <c r="J667" s="665" t="s">
        <v>281</v>
      </c>
      <c r="K667" s="588" t="s">
        <v>237</v>
      </c>
      <c r="L667" s="205" t="s">
        <v>238</v>
      </c>
      <c r="M667" s="665" t="s">
        <v>281</v>
      </c>
      <c r="N667" s="588" t="s">
        <v>237</v>
      </c>
      <c r="O667" s="205" t="s">
        <v>238</v>
      </c>
      <c r="P667" s="818" t="s">
        <v>281</v>
      </c>
      <c r="Q667" s="588" t="s">
        <v>237</v>
      </c>
      <c r="R667" s="205" t="s">
        <v>238</v>
      </c>
      <c r="S667" s="818" t="s">
        <v>281</v>
      </c>
      <c r="T667" s="588" t="s">
        <v>237</v>
      </c>
      <c r="U667" s="205" t="s">
        <v>238</v>
      </c>
      <c r="V667" s="818" t="s">
        <v>281</v>
      </c>
      <c r="W667" s="818" t="s">
        <v>281</v>
      </c>
      <c r="X667" s="821"/>
      <c r="Y667" s="816"/>
    </row>
    <row r="668" spans="1:25" ht="15" customHeight="1" outlineLevel="1" thickBot="1">
      <c r="C668" s="808"/>
      <c r="D668" s="807"/>
      <c r="E668" s="206" t="s">
        <v>240</v>
      </c>
      <c r="F668" s="206" t="s">
        <v>240</v>
      </c>
      <c r="G668" s="704"/>
      <c r="H668" s="206" t="s">
        <v>240</v>
      </c>
      <c r="I668" s="216" t="str">
        <f>IF(INDEX('Reference Data'!$G$5:$G$18,MATCH('Reference Data'!$C$4,'Reference Data'!$F$5:$F$21,0),1)&gt;=I$18,"Actual","Forecast")</f>
        <v>Actual</v>
      </c>
      <c r="J668" s="704"/>
      <c r="K668" s="216" t="str">
        <f>IF(INDEX('Reference Data'!$G$5:$G$18,MATCH('Reference Data'!$C$4,'Reference Data'!$F$5:$F$21,0),1)&gt;=K$18,"Actual","Forecast")</f>
        <v>Actual</v>
      </c>
      <c r="L668" s="216" t="str">
        <f>IF(INDEX('Reference Data'!$G$5:$G$18,MATCH('Reference Data'!$C$4,'Reference Data'!$F$5:$F$21,0),1)&gt;=L$18,"Actual","Forecast")</f>
        <v>Actual</v>
      </c>
      <c r="M668" s="704"/>
      <c r="N668" s="216" t="str">
        <f>IF(INDEX('Reference Data'!$G$5:$G$18,MATCH('Reference Data'!$C$4,'Reference Data'!$F$5:$F$21,0),1)&gt;=N$18,"Actual","Forecast")</f>
        <v>Actual</v>
      </c>
      <c r="O668" s="216" t="str">
        <f>IF(INDEX('Reference Data'!$G$5:$G$18,MATCH('Reference Data'!$C$4,'Reference Data'!$F$5:$F$21,0),1)&gt;=O$18,"Actual","Forecast")</f>
        <v>Actual</v>
      </c>
      <c r="P668" s="819"/>
      <c r="Q668" s="216" t="str">
        <f>IF(INDEX('Reference Data'!$G$5:$G$18,MATCH('Reference Data'!$C$4,'Reference Data'!$F$5:$F$21,0),1)&gt;=Q$18,"Actual","Forecast")</f>
        <v>Actual</v>
      </c>
      <c r="R668" s="216" t="str">
        <f>IF(INDEX('Reference Data'!$G$5:$G$18,MATCH('Reference Data'!$C$4,'Reference Data'!$F$5:$F$21,0),1)&gt;=R$18,"Actual","Forecast")</f>
        <v>Forecast</v>
      </c>
      <c r="S668" s="819"/>
      <c r="T668" s="216" t="str">
        <f>IF(INDEX('Reference Data'!$G$5:$G$18,MATCH('Reference Data'!$C$4,'Reference Data'!$F$5:$F$21,0),1)&gt;=T$18,"Actual","Forecast")</f>
        <v>Forecast</v>
      </c>
      <c r="U668" s="216" t="str">
        <f>IF(INDEX('Reference Data'!$G$5:$G$18,MATCH('Reference Data'!$C$4,'Reference Data'!$F$5:$F$21,0),1)&gt;=U$18,"Actual","Forecast")</f>
        <v>Forecast</v>
      </c>
      <c r="V668" s="819"/>
      <c r="W668" s="819"/>
      <c r="X668" s="821"/>
      <c r="Y668" s="817"/>
    </row>
    <row r="669" spans="1:25" ht="15" customHeight="1" outlineLevel="1" thickBot="1">
      <c r="C669" s="116" t="s">
        <v>299</v>
      </c>
      <c r="D669" s="274"/>
      <c r="E669" s="274"/>
      <c r="F669" s="274"/>
      <c r="G669" s="274"/>
      <c r="H669" s="274"/>
      <c r="I669" s="274"/>
      <c r="J669" s="274"/>
      <c r="K669" s="274"/>
      <c r="L669" s="274"/>
      <c r="M669" s="274"/>
      <c r="N669" s="274"/>
      <c r="O669" s="274"/>
      <c r="P669" s="274"/>
      <c r="Q669" s="274"/>
      <c r="R669" s="274"/>
      <c r="S669" s="274"/>
      <c r="T669" s="274"/>
      <c r="U669" s="274"/>
      <c r="V669" s="274"/>
      <c r="W669" s="274"/>
      <c r="X669" s="274"/>
      <c r="Y669" s="498"/>
    </row>
    <row r="670" spans="1:25" outlineLevel="1">
      <c r="C670" s="155" t="s">
        <v>300</v>
      </c>
      <c r="D670" s="420" t="s">
        <v>301</v>
      </c>
      <c r="E670" s="356"/>
      <c r="F670" s="357"/>
      <c r="G670" s="358">
        <f>SUM(E670:F670)</f>
        <v>0</v>
      </c>
      <c r="H670" s="356"/>
      <c r="I670" s="357"/>
      <c r="J670" s="358">
        <f>SUM(H670:I670)</f>
        <v>0</v>
      </c>
      <c r="K670" s="356"/>
      <c r="L670" s="357"/>
      <c r="M670" s="358">
        <f>SUM(K670:L670)</f>
        <v>0</v>
      </c>
      <c r="N670" s="356"/>
      <c r="O670" s="357"/>
      <c r="P670" s="358">
        <f>SUM(N670:O670)</f>
        <v>0</v>
      </c>
      <c r="Q670" s="356"/>
      <c r="R670" s="357"/>
      <c r="S670" s="358">
        <f>SUM(Q670:R670)</f>
        <v>0</v>
      </c>
      <c r="T670" s="356"/>
      <c r="U670" s="357"/>
      <c r="V670" s="358">
        <f>SUM(T670:U670)</f>
        <v>0</v>
      </c>
      <c r="W670" s="340"/>
      <c r="X670" s="352">
        <f>SUM(P670+S670+M670+J670+G670+V670+W670)</f>
        <v>0</v>
      </c>
      <c r="Y670" s="359" t="s">
        <v>302</v>
      </c>
    </row>
    <row r="671" spans="1:25" ht="28.5" outlineLevel="1">
      <c r="C671" s="155" t="s">
        <v>303</v>
      </c>
      <c r="D671" s="420" t="s">
        <v>304</v>
      </c>
      <c r="E671" s="67"/>
      <c r="F671" s="68"/>
      <c r="G671" s="69">
        <f>SUM(E671:F671)</f>
        <v>0</v>
      </c>
      <c r="H671" s="67"/>
      <c r="I671" s="68"/>
      <c r="J671" s="69">
        <f>SUM(H671:I671)</f>
        <v>0</v>
      </c>
      <c r="K671" s="67"/>
      <c r="L671" s="68"/>
      <c r="M671" s="69">
        <f>SUM(K671:L671)</f>
        <v>0</v>
      </c>
      <c r="N671" s="67"/>
      <c r="O671" s="68"/>
      <c r="P671" s="69">
        <f>SUM(N671:O671)</f>
        <v>0</v>
      </c>
      <c r="Q671" s="67"/>
      <c r="R671" s="68"/>
      <c r="S671" s="69">
        <f>SUM(Q671:R671)</f>
        <v>0</v>
      </c>
      <c r="T671" s="67"/>
      <c r="U671" s="68"/>
      <c r="V671" s="69">
        <f>SUM(T671:U671)</f>
        <v>0</v>
      </c>
      <c r="W671" s="334"/>
      <c r="X671" s="351">
        <f>SUM(P671+S671+M671+J671+G671+V671+W671)</f>
        <v>0</v>
      </c>
      <c r="Y671" s="354" t="s">
        <v>302</v>
      </c>
    </row>
    <row r="672" spans="1:25" ht="29.25" outlineLevel="1" thickBot="1">
      <c r="C672" s="360" t="s">
        <v>305</v>
      </c>
      <c r="D672" s="421" t="s">
        <v>304</v>
      </c>
      <c r="E672" s="112"/>
      <c r="F672" s="113"/>
      <c r="G672" s="147">
        <f>SUM(E672:F672)</f>
        <v>0</v>
      </c>
      <c r="H672" s="112"/>
      <c r="I672" s="113"/>
      <c r="J672" s="147">
        <f>SUM(H672:I672)</f>
        <v>0</v>
      </c>
      <c r="K672" s="112"/>
      <c r="L672" s="113"/>
      <c r="M672" s="147">
        <f>SUM(K672:L672)</f>
        <v>0</v>
      </c>
      <c r="N672" s="112"/>
      <c r="O672" s="113"/>
      <c r="P672" s="147">
        <f>SUM(N672:O672)</f>
        <v>0</v>
      </c>
      <c r="Q672" s="112"/>
      <c r="R672" s="113"/>
      <c r="S672" s="147">
        <f>SUM(Q672:R672)</f>
        <v>0</v>
      </c>
      <c r="T672" s="112"/>
      <c r="U672" s="113"/>
      <c r="V672" s="147">
        <f>SUM(T672:U672)</f>
        <v>0</v>
      </c>
      <c r="W672" s="348"/>
      <c r="X672" s="361">
        <f>SUM(P672+S672+M672+J672+G672+V672+W672)</f>
        <v>0</v>
      </c>
      <c r="Y672" s="362" t="s">
        <v>302</v>
      </c>
    </row>
    <row r="673" spans="3:26" ht="15" customHeight="1" outlineLevel="1" thickBot="1">
      <c r="C673" s="494" t="s">
        <v>306</v>
      </c>
      <c r="D673" s="492"/>
      <c r="E673" s="492"/>
      <c r="F673" s="492"/>
      <c r="G673" s="492"/>
      <c r="H673" s="492"/>
      <c r="I673" s="492"/>
      <c r="J673" s="492"/>
      <c r="K673" s="492"/>
      <c r="L673" s="492"/>
      <c r="M673" s="492"/>
      <c r="N673" s="492"/>
      <c r="O673" s="492"/>
      <c r="P673" s="492"/>
      <c r="Q673" s="492"/>
      <c r="R673" s="492"/>
      <c r="S673" s="492"/>
      <c r="T673" s="492"/>
      <c r="U673" s="492"/>
      <c r="V673" s="492"/>
      <c r="W673" s="492"/>
      <c r="X673" s="492"/>
      <c r="Y673" s="493"/>
    </row>
    <row r="674" spans="3:26" outlineLevel="1">
      <c r="C674" s="356" t="s">
        <v>90</v>
      </c>
      <c r="D674" s="417" t="str">
        <f>INDEX(MasterOutputs!$C$3:$C$63,MATCH(C674,MasterOutputs!$B$3:$B$63,0))</f>
        <v>N/A</v>
      </c>
      <c r="E674" s="364"/>
      <c r="F674" s="364"/>
      <c r="G674" s="358">
        <f>SUM(E674:F674)</f>
        <v>0</v>
      </c>
      <c r="H674" s="364"/>
      <c r="I674" s="364"/>
      <c r="J674" s="358">
        <f>SUM(H674:I674)</f>
        <v>0</v>
      </c>
      <c r="K674" s="364"/>
      <c r="L674" s="364"/>
      <c r="M674" s="358">
        <f>SUM(K674:L674)</f>
        <v>0</v>
      </c>
      <c r="N674" s="364"/>
      <c r="O674" s="364"/>
      <c r="P674" s="358">
        <f>SUM(N674:O674)</f>
        <v>0</v>
      </c>
      <c r="Q674" s="364"/>
      <c r="R674" s="364"/>
      <c r="S674" s="358">
        <f>SUM(Q674:R674)</f>
        <v>0</v>
      </c>
      <c r="T674" s="364"/>
      <c r="U674" s="364"/>
      <c r="V674" s="358">
        <f>SUM(T674:U674)</f>
        <v>0</v>
      </c>
      <c r="W674" s="365"/>
      <c r="X674" s="352">
        <f>SUM(P674+S674+M674+J674+G674+V674+W674)</f>
        <v>0</v>
      </c>
      <c r="Y674" s="341"/>
      <c r="Z674" s="210">
        <f>INDEX(MasterOutputs!$I$3:$I$63,MATCH('5 - Project Outputs'!C674,MasterOutputs!$B$3:$B$63,0))</f>
        <v>0</v>
      </c>
    </row>
    <row r="675" spans="3:26" outlineLevel="1">
      <c r="C675" s="67" t="s">
        <v>90</v>
      </c>
      <c r="D675" s="418" t="str">
        <f>INDEX(MasterOutputs!$C$3:$C$63,MATCH(C675,MasterOutputs!$B$3:$B$63,0))</f>
        <v>N/A</v>
      </c>
      <c r="E675" s="283"/>
      <c r="F675" s="283"/>
      <c r="G675" s="69">
        <f>SUM(E675:F675)</f>
        <v>0</v>
      </c>
      <c r="H675" s="283"/>
      <c r="I675" s="283"/>
      <c r="J675" s="69">
        <f>SUM(H675:I675)</f>
        <v>0</v>
      </c>
      <c r="K675" s="283"/>
      <c r="L675" s="283"/>
      <c r="M675" s="69">
        <f>SUM(K675:L675)</f>
        <v>0</v>
      </c>
      <c r="N675" s="283"/>
      <c r="O675" s="283"/>
      <c r="P675" s="69">
        <f>SUM(N675:O675)</f>
        <v>0</v>
      </c>
      <c r="Q675" s="283"/>
      <c r="R675" s="283"/>
      <c r="S675" s="69">
        <f>SUM(Q675:R675)</f>
        <v>0</v>
      </c>
      <c r="T675" s="283"/>
      <c r="U675" s="283"/>
      <c r="V675" s="69">
        <f>SUM(T675:U675)</f>
        <v>0</v>
      </c>
      <c r="W675" s="349"/>
      <c r="X675" s="351">
        <f>SUM(P675+S675+M675+J675+G675+V675+W675)</f>
        <v>0</v>
      </c>
      <c r="Y675" s="336"/>
      <c r="Z675" s="210">
        <f>INDEX(MasterOutputs!$I$3:$I$63,MATCH('5 - Project Outputs'!C675,MasterOutputs!$B$3:$B$63,0))</f>
        <v>0</v>
      </c>
    </row>
    <row r="676" spans="3:26" outlineLevel="1">
      <c r="C676" s="67" t="s">
        <v>90</v>
      </c>
      <c r="D676" s="418" t="str">
        <f>INDEX(MasterOutputs!$C$3:$C$63,MATCH(C676,MasterOutputs!$B$3:$B$63,0))</f>
        <v>N/A</v>
      </c>
      <c r="E676" s="283"/>
      <c r="F676" s="283"/>
      <c r="G676" s="69">
        <f t="shared" ref="G676:G688" si="243">SUM(E676:F676)</f>
        <v>0</v>
      </c>
      <c r="H676" s="283"/>
      <c r="I676" s="283"/>
      <c r="J676" s="69">
        <f t="shared" ref="J676:J688" si="244">SUM(H676:I676)</f>
        <v>0</v>
      </c>
      <c r="K676" s="283"/>
      <c r="L676" s="283"/>
      <c r="M676" s="69">
        <f t="shared" ref="M676:M688" si="245">SUM(K676:L676)</f>
        <v>0</v>
      </c>
      <c r="N676" s="283"/>
      <c r="O676" s="283"/>
      <c r="P676" s="69">
        <f t="shared" ref="P676:P688" si="246">SUM(N676:O676)</f>
        <v>0</v>
      </c>
      <c r="Q676" s="283"/>
      <c r="R676" s="283"/>
      <c r="S676" s="69">
        <f t="shared" ref="S676:S688" si="247">SUM(Q676:R676)</f>
        <v>0</v>
      </c>
      <c r="T676" s="283"/>
      <c r="U676" s="283"/>
      <c r="V676" s="69">
        <f t="shared" ref="V676:V688" si="248">SUM(T676:U676)</f>
        <v>0</v>
      </c>
      <c r="W676" s="349"/>
      <c r="X676" s="351">
        <f t="shared" ref="X676:X688" si="249">SUM(P676+S676+M676+J676+G676+V676+W676)</f>
        <v>0</v>
      </c>
      <c r="Y676" s="336"/>
      <c r="Z676" s="210">
        <f>INDEX(MasterOutputs!$I$3:$I$63,MATCH('5 - Project Outputs'!C676,MasterOutputs!$B$3:$B$63,0))</f>
        <v>0</v>
      </c>
    </row>
    <row r="677" spans="3:26" outlineLevel="1">
      <c r="C677" s="67" t="s">
        <v>90</v>
      </c>
      <c r="D677" s="418" t="str">
        <f>INDEX(MasterOutputs!$C$3:$C$63,MATCH(C677,MasterOutputs!$B$3:$B$63,0))</f>
        <v>N/A</v>
      </c>
      <c r="E677" s="283"/>
      <c r="F677" s="283"/>
      <c r="G677" s="69">
        <f t="shared" si="243"/>
        <v>0</v>
      </c>
      <c r="H677" s="283"/>
      <c r="I677" s="283"/>
      <c r="J677" s="69">
        <f t="shared" si="244"/>
        <v>0</v>
      </c>
      <c r="K677" s="283"/>
      <c r="L677" s="283"/>
      <c r="M677" s="69">
        <f t="shared" si="245"/>
        <v>0</v>
      </c>
      <c r="N677" s="283"/>
      <c r="O677" s="283"/>
      <c r="P677" s="69">
        <f t="shared" si="246"/>
        <v>0</v>
      </c>
      <c r="Q677" s="283"/>
      <c r="R677" s="283"/>
      <c r="S677" s="69">
        <f t="shared" si="247"/>
        <v>0</v>
      </c>
      <c r="T677" s="283"/>
      <c r="U677" s="283"/>
      <c r="V677" s="69">
        <f t="shared" si="248"/>
        <v>0</v>
      </c>
      <c r="W677" s="349"/>
      <c r="X677" s="351">
        <f t="shared" si="249"/>
        <v>0</v>
      </c>
      <c r="Y677" s="336"/>
      <c r="Z677" s="210">
        <f>INDEX(MasterOutputs!$I$3:$I$63,MATCH('5 - Project Outputs'!C677,MasterOutputs!$B$3:$B$63,0))</f>
        <v>0</v>
      </c>
    </row>
    <row r="678" spans="3:26" outlineLevel="1">
      <c r="C678" s="67" t="s">
        <v>90</v>
      </c>
      <c r="D678" s="418" t="str">
        <f>INDEX(MasterOutputs!$C$3:$C$63,MATCH(C678,MasterOutputs!$B$3:$B$63,0))</f>
        <v>N/A</v>
      </c>
      <c r="E678" s="283"/>
      <c r="F678" s="283"/>
      <c r="G678" s="69">
        <f t="shared" si="243"/>
        <v>0</v>
      </c>
      <c r="H678" s="283"/>
      <c r="I678" s="283"/>
      <c r="J678" s="69">
        <f t="shared" si="244"/>
        <v>0</v>
      </c>
      <c r="K678" s="283"/>
      <c r="L678" s="283"/>
      <c r="M678" s="69">
        <f t="shared" si="245"/>
        <v>0</v>
      </c>
      <c r="N678" s="283"/>
      <c r="O678" s="283"/>
      <c r="P678" s="69">
        <f t="shared" si="246"/>
        <v>0</v>
      </c>
      <c r="Q678" s="283"/>
      <c r="R678" s="283"/>
      <c r="S678" s="69">
        <f t="shared" si="247"/>
        <v>0</v>
      </c>
      <c r="T678" s="283"/>
      <c r="U678" s="283"/>
      <c r="V678" s="69">
        <f t="shared" si="248"/>
        <v>0</v>
      </c>
      <c r="W678" s="349"/>
      <c r="X678" s="351">
        <f t="shared" si="249"/>
        <v>0</v>
      </c>
      <c r="Y678" s="336"/>
      <c r="Z678" s="210">
        <f>INDEX(MasterOutputs!$I$3:$I$63,MATCH('5 - Project Outputs'!C678,MasterOutputs!$B$3:$B$63,0))</f>
        <v>0</v>
      </c>
    </row>
    <row r="679" spans="3:26" outlineLevel="1">
      <c r="C679" s="67" t="s">
        <v>90</v>
      </c>
      <c r="D679" s="418" t="str">
        <f>INDEX(MasterOutputs!$C$3:$C$63,MATCH(C679,MasterOutputs!$B$3:$B$63,0))</f>
        <v>N/A</v>
      </c>
      <c r="E679" s="283"/>
      <c r="F679" s="283"/>
      <c r="G679" s="69">
        <f t="shared" si="243"/>
        <v>0</v>
      </c>
      <c r="H679" s="283"/>
      <c r="I679" s="283"/>
      <c r="J679" s="69">
        <f t="shared" si="244"/>
        <v>0</v>
      </c>
      <c r="K679" s="283"/>
      <c r="L679" s="283"/>
      <c r="M679" s="69">
        <f t="shared" si="245"/>
        <v>0</v>
      </c>
      <c r="N679" s="283"/>
      <c r="O679" s="283"/>
      <c r="P679" s="69">
        <f t="shared" si="246"/>
        <v>0</v>
      </c>
      <c r="Q679" s="283"/>
      <c r="R679" s="283"/>
      <c r="S679" s="69">
        <f t="shared" si="247"/>
        <v>0</v>
      </c>
      <c r="T679" s="283"/>
      <c r="U679" s="283"/>
      <c r="V679" s="69">
        <f t="shared" si="248"/>
        <v>0</v>
      </c>
      <c r="W679" s="349"/>
      <c r="X679" s="351">
        <f t="shared" si="249"/>
        <v>0</v>
      </c>
      <c r="Y679" s="336"/>
      <c r="Z679" s="210">
        <f>INDEX(MasterOutputs!$I$3:$I$63,MATCH('5 - Project Outputs'!C679,MasterOutputs!$B$3:$B$63,0))</f>
        <v>0</v>
      </c>
    </row>
    <row r="680" spans="3:26" outlineLevel="1">
      <c r="C680" s="67" t="s">
        <v>90</v>
      </c>
      <c r="D680" s="418" t="str">
        <f>INDEX(MasterOutputs!$C$3:$C$63,MATCH(C680,MasterOutputs!$B$3:$B$63,0))</f>
        <v>N/A</v>
      </c>
      <c r="E680" s="283"/>
      <c r="F680" s="283"/>
      <c r="G680" s="69">
        <f t="shared" si="243"/>
        <v>0</v>
      </c>
      <c r="H680" s="283"/>
      <c r="I680" s="283"/>
      <c r="J680" s="69">
        <f t="shared" si="244"/>
        <v>0</v>
      </c>
      <c r="K680" s="283"/>
      <c r="L680" s="283"/>
      <c r="M680" s="69">
        <f t="shared" si="245"/>
        <v>0</v>
      </c>
      <c r="N680" s="283"/>
      <c r="O680" s="283"/>
      <c r="P680" s="69">
        <f t="shared" si="246"/>
        <v>0</v>
      </c>
      <c r="Q680" s="283"/>
      <c r="R680" s="283"/>
      <c r="S680" s="69">
        <f t="shared" si="247"/>
        <v>0</v>
      </c>
      <c r="T680" s="283"/>
      <c r="U680" s="283"/>
      <c r="V680" s="69">
        <f t="shared" si="248"/>
        <v>0</v>
      </c>
      <c r="W680" s="349"/>
      <c r="X680" s="351">
        <f t="shared" si="249"/>
        <v>0</v>
      </c>
      <c r="Y680" s="336"/>
      <c r="Z680" s="210">
        <f>INDEX(MasterOutputs!$I$3:$I$63,MATCH('5 - Project Outputs'!C680,MasterOutputs!$B$3:$B$63,0))</f>
        <v>0</v>
      </c>
    </row>
    <row r="681" spans="3:26" outlineLevel="1">
      <c r="C681" s="67" t="s">
        <v>90</v>
      </c>
      <c r="D681" s="418" t="str">
        <f>INDEX(MasterOutputs!$C$3:$C$63,MATCH(C681,MasterOutputs!$B$3:$B$63,0))</f>
        <v>N/A</v>
      </c>
      <c r="E681" s="283"/>
      <c r="F681" s="283"/>
      <c r="G681" s="69">
        <f t="shared" si="243"/>
        <v>0</v>
      </c>
      <c r="H681" s="283"/>
      <c r="I681" s="283"/>
      <c r="J681" s="69">
        <f t="shared" si="244"/>
        <v>0</v>
      </c>
      <c r="K681" s="283"/>
      <c r="L681" s="283"/>
      <c r="M681" s="69">
        <f t="shared" si="245"/>
        <v>0</v>
      </c>
      <c r="N681" s="283"/>
      <c r="O681" s="283"/>
      <c r="P681" s="69">
        <f t="shared" si="246"/>
        <v>0</v>
      </c>
      <c r="Q681" s="283"/>
      <c r="R681" s="283"/>
      <c r="S681" s="69">
        <f t="shared" si="247"/>
        <v>0</v>
      </c>
      <c r="T681" s="283"/>
      <c r="U681" s="283"/>
      <c r="V681" s="69">
        <f t="shared" si="248"/>
        <v>0</v>
      </c>
      <c r="W681" s="349"/>
      <c r="X681" s="351">
        <f t="shared" si="249"/>
        <v>0</v>
      </c>
      <c r="Y681" s="336"/>
      <c r="Z681" s="210">
        <f>INDEX(MasterOutputs!$I$3:$I$63,MATCH('5 - Project Outputs'!C681,MasterOutputs!$B$3:$B$63,0))</f>
        <v>0</v>
      </c>
    </row>
    <row r="682" spans="3:26" outlineLevel="1">
      <c r="C682" s="67" t="s">
        <v>90</v>
      </c>
      <c r="D682" s="418" t="str">
        <f>INDEX(MasterOutputs!$C$3:$C$63,MATCH(C682,MasterOutputs!$B$3:$B$63,0))</f>
        <v>N/A</v>
      </c>
      <c r="E682" s="283"/>
      <c r="F682" s="283"/>
      <c r="G682" s="69">
        <f t="shared" si="243"/>
        <v>0</v>
      </c>
      <c r="H682" s="283"/>
      <c r="I682" s="283"/>
      <c r="J682" s="69">
        <f t="shared" si="244"/>
        <v>0</v>
      </c>
      <c r="K682" s="283"/>
      <c r="L682" s="283"/>
      <c r="M682" s="69">
        <f t="shared" si="245"/>
        <v>0</v>
      </c>
      <c r="N682" s="283"/>
      <c r="O682" s="283"/>
      <c r="P682" s="69">
        <f t="shared" si="246"/>
        <v>0</v>
      </c>
      <c r="Q682" s="283"/>
      <c r="R682" s="283"/>
      <c r="S682" s="69">
        <f t="shared" si="247"/>
        <v>0</v>
      </c>
      <c r="T682" s="283"/>
      <c r="U682" s="283"/>
      <c r="V682" s="69">
        <f t="shared" si="248"/>
        <v>0</v>
      </c>
      <c r="W682" s="349"/>
      <c r="X682" s="351">
        <f t="shared" si="249"/>
        <v>0</v>
      </c>
      <c r="Y682" s="336"/>
      <c r="Z682" s="210">
        <f>INDEX(MasterOutputs!$I$3:$I$63,MATCH('5 - Project Outputs'!C682,MasterOutputs!$B$3:$B$63,0))</f>
        <v>0</v>
      </c>
    </row>
    <row r="683" spans="3:26" outlineLevel="1">
      <c r="C683" s="67" t="s">
        <v>90</v>
      </c>
      <c r="D683" s="418" t="str">
        <f>INDEX(MasterOutputs!$C$3:$C$63,MATCH(C683,MasterOutputs!$B$3:$B$63,0))</f>
        <v>N/A</v>
      </c>
      <c r="E683" s="283"/>
      <c r="F683" s="283"/>
      <c r="G683" s="69">
        <f t="shared" si="243"/>
        <v>0</v>
      </c>
      <c r="H683" s="283"/>
      <c r="I683" s="283"/>
      <c r="J683" s="69">
        <f t="shared" si="244"/>
        <v>0</v>
      </c>
      <c r="K683" s="283"/>
      <c r="L683" s="283"/>
      <c r="M683" s="69">
        <f t="shared" si="245"/>
        <v>0</v>
      </c>
      <c r="N683" s="283"/>
      <c r="O683" s="283"/>
      <c r="P683" s="69">
        <f t="shared" si="246"/>
        <v>0</v>
      </c>
      <c r="Q683" s="283"/>
      <c r="R683" s="283"/>
      <c r="S683" s="69">
        <f t="shared" si="247"/>
        <v>0</v>
      </c>
      <c r="T683" s="283"/>
      <c r="U683" s="283"/>
      <c r="V683" s="69">
        <f t="shared" si="248"/>
        <v>0</v>
      </c>
      <c r="W683" s="349"/>
      <c r="X683" s="351">
        <f t="shared" si="249"/>
        <v>0</v>
      </c>
      <c r="Y683" s="336"/>
      <c r="Z683" s="210">
        <f>INDEX(MasterOutputs!$I$3:$I$63,MATCH('5 - Project Outputs'!C683,MasterOutputs!$B$3:$B$63,0))</f>
        <v>0</v>
      </c>
    </row>
    <row r="684" spans="3:26" outlineLevel="1">
      <c r="C684" s="67" t="s">
        <v>90</v>
      </c>
      <c r="D684" s="418" t="str">
        <f>INDEX(MasterOutputs!$C$3:$C$63,MATCH(C684,MasterOutputs!$B$3:$B$63,0))</f>
        <v>N/A</v>
      </c>
      <c r="E684" s="283"/>
      <c r="F684" s="283"/>
      <c r="G684" s="69">
        <f t="shared" si="243"/>
        <v>0</v>
      </c>
      <c r="H684" s="283"/>
      <c r="I684" s="283"/>
      <c r="J684" s="69">
        <f t="shared" si="244"/>
        <v>0</v>
      </c>
      <c r="K684" s="283"/>
      <c r="L684" s="283"/>
      <c r="M684" s="69">
        <f t="shared" si="245"/>
        <v>0</v>
      </c>
      <c r="N684" s="283"/>
      <c r="O684" s="283"/>
      <c r="P684" s="69">
        <f t="shared" si="246"/>
        <v>0</v>
      </c>
      <c r="Q684" s="283"/>
      <c r="R684" s="283"/>
      <c r="S684" s="69">
        <f t="shared" si="247"/>
        <v>0</v>
      </c>
      <c r="T684" s="283"/>
      <c r="U684" s="283"/>
      <c r="V684" s="69">
        <f t="shared" si="248"/>
        <v>0</v>
      </c>
      <c r="W684" s="349"/>
      <c r="X684" s="351">
        <f t="shared" si="249"/>
        <v>0</v>
      </c>
      <c r="Y684" s="336"/>
      <c r="Z684" s="210">
        <f>INDEX(MasterOutputs!$I$3:$I$63,MATCH('5 - Project Outputs'!C684,MasterOutputs!$B$3:$B$63,0))</f>
        <v>0</v>
      </c>
    </row>
    <row r="685" spans="3:26" outlineLevel="1">
      <c r="C685" s="67" t="s">
        <v>90</v>
      </c>
      <c r="D685" s="418" t="str">
        <f>INDEX(MasterOutputs!$C$3:$C$63,MATCH(C685,MasterOutputs!$B$3:$B$63,0))</f>
        <v>N/A</v>
      </c>
      <c r="E685" s="283"/>
      <c r="F685" s="283"/>
      <c r="G685" s="69">
        <f t="shared" si="243"/>
        <v>0</v>
      </c>
      <c r="H685" s="283"/>
      <c r="I685" s="283"/>
      <c r="J685" s="69">
        <f t="shared" si="244"/>
        <v>0</v>
      </c>
      <c r="K685" s="283"/>
      <c r="L685" s="283"/>
      <c r="M685" s="69">
        <f t="shared" si="245"/>
        <v>0</v>
      </c>
      <c r="N685" s="283"/>
      <c r="O685" s="283"/>
      <c r="P685" s="69">
        <f t="shared" si="246"/>
        <v>0</v>
      </c>
      <c r="Q685" s="283"/>
      <c r="R685" s="283"/>
      <c r="S685" s="69">
        <f t="shared" si="247"/>
        <v>0</v>
      </c>
      <c r="T685" s="283"/>
      <c r="U685" s="283"/>
      <c r="V685" s="69">
        <f t="shared" si="248"/>
        <v>0</v>
      </c>
      <c r="W685" s="349"/>
      <c r="X685" s="351">
        <f t="shared" si="249"/>
        <v>0</v>
      </c>
      <c r="Y685" s="336"/>
      <c r="Z685" s="210">
        <f>INDEX(MasterOutputs!$I$3:$I$63,MATCH('5 - Project Outputs'!C685,MasterOutputs!$B$3:$B$63,0))</f>
        <v>0</v>
      </c>
    </row>
    <row r="686" spans="3:26" outlineLevel="1">
      <c r="C686" s="67" t="s">
        <v>90</v>
      </c>
      <c r="D686" s="418" t="str">
        <f>INDEX(MasterOutputs!$C$3:$C$63,MATCH(C686,MasterOutputs!$B$3:$B$63,0))</f>
        <v>N/A</v>
      </c>
      <c r="E686" s="283"/>
      <c r="F686" s="283"/>
      <c r="G686" s="69">
        <f t="shared" si="243"/>
        <v>0</v>
      </c>
      <c r="H686" s="283"/>
      <c r="I686" s="283"/>
      <c r="J686" s="69">
        <f t="shared" si="244"/>
        <v>0</v>
      </c>
      <c r="K686" s="283"/>
      <c r="L686" s="283"/>
      <c r="M686" s="69">
        <f t="shared" si="245"/>
        <v>0</v>
      </c>
      <c r="N686" s="283"/>
      <c r="O686" s="283"/>
      <c r="P686" s="69">
        <f t="shared" si="246"/>
        <v>0</v>
      </c>
      <c r="Q686" s="283"/>
      <c r="R686" s="283"/>
      <c r="S686" s="69">
        <f t="shared" si="247"/>
        <v>0</v>
      </c>
      <c r="T686" s="283"/>
      <c r="U686" s="283"/>
      <c r="V686" s="69">
        <f t="shared" si="248"/>
        <v>0</v>
      </c>
      <c r="W686" s="349"/>
      <c r="X686" s="351">
        <f t="shared" si="249"/>
        <v>0</v>
      </c>
      <c r="Y686" s="336"/>
      <c r="Z686" s="210">
        <f>INDEX(MasterOutputs!$I$3:$I$63,MATCH('5 - Project Outputs'!C686,MasterOutputs!$B$3:$B$63,0))</f>
        <v>0</v>
      </c>
    </row>
    <row r="687" spans="3:26" outlineLevel="1">
      <c r="C687" s="67" t="s">
        <v>90</v>
      </c>
      <c r="D687" s="418" t="str">
        <f>INDEX(MasterOutputs!$C$3:$C$63,MATCH(C687,MasterOutputs!$B$3:$B$63,0))</f>
        <v>N/A</v>
      </c>
      <c r="E687" s="283"/>
      <c r="F687" s="283"/>
      <c r="G687" s="69">
        <f t="shared" si="243"/>
        <v>0</v>
      </c>
      <c r="H687" s="283"/>
      <c r="I687" s="283"/>
      <c r="J687" s="69">
        <f t="shared" si="244"/>
        <v>0</v>
      </c>
      <c r="K687" s="283"/>
      <c r="L687" s="283"/>
      <c r="M687" s="69">
        <f t="shared" si="245"/>
        <v>0</v>
      </c>
      <c r="N687" s="283"/>
      <c r="O687" s="283"/>
      <c r="P687" s="69">
        <f t="shared" si="246"/>
        <v>0</v>
      </c>
      <c r="Q687" s="283"/>
      <c r="R687" s="283"/>
      <c r="S687" s="69">
        <f t="shared" si="247"/>
        <v>0</v>
      </c>
      <c r="T687" s="283"/>
      <c r="U687" s="283"/>
      <c r="V687" s="69">
        <f t="shared" si="248"/>
        <v>0</v>
      </c>
      <c r="W687" s="349"/>
      <c r="X687" s="351">
        <f t="shared" si="249"/>
        <v>0</v>
      </c>
      <c r="Y687" s="336"/>
      <c r="Z687" s="210">
        <f>INDEX(MasterOutputs!$I$3:$I$63,MATCH('5 - Project Outputs'!C687,MasterOutputs!$B$3:$B$63,0))</f>
        <v>0</v>
      </c>
    </row>
    <row r="688" spans="3:26" ht="15.6" customHeight="1" outlineLevel="1" thickBot="1">
      <c r="C688" s="112" t="s">
        <v>90</v>
      </c>
      <c r="D688" s="419" t="str">
        <f>INDEX(MasterOutputs!$C$3:$C$63,MATCH(C688,MasterOutputs!$B$3:$B$63,0))</f>
        <v>N/A</v>
      </c>
      <c r="E688" s="366"/>
      <c r="F688" s="366"/>
      <c r="G688" s="147">
        <f t="shared" si="243"/>
        <v>0</v>
      </c>
      <c r="H688" s="366"/>
      <c r="I688" s="366"/>
      <c r="J688" s="147">
        <f t="shared" si="244"/>
        <v>0</v>
      </c>
      <c r="K688" s="366"/>
      <c r="L688" s="366"/>
      <c r="M688" s="147">
        <f t="shared" si="245"/>
        <v>0</v>
      </c>
      <c r="N688" s="366"/>
      <c r="O688" s="366"/>
      <c r="P688" s="147">
        <f t="shared" si="246"/>
        <v>0</v>
      </c>
      <c r="Q688" s="366"/>
      <c r="R688" s="366"/>
      <c r="S688" s="147">
        <f t="shared" si="247"/>
        <v>0</v>
      </c>
      <c r="T688" s="366"/>
      <c r="U688" s="366"/>
      <c r="V688" s="147">
        <f t="shared" si="248"/>
        <v>0</v>
      </c>
      <c r="W688" s="367"/>
      <c r="X688" s="368">
        <f t="shared" si="249"/>
        <v>0</v>
      </c>
      <c r="Y688" s="369"/>
      <c r="Z688" s="210">
        <f>INDEX(MasterOutputs!$I$3:$I$63,MATCH('5 - Project Outputs'!C688,MasterOutputs!$B$3:$B$63,0))</f>
        <v>0</v>
      </c>
    </row>
    <row r="689" spans="1:25" ht="16.5" customHeight="1" outlineLevel="1" thickBot="1">
      <c r="C689" s="495" t="s">
        <v>311</v>
      </c>
      <c r="D689" s="496"/>
      <c r="E689" s="496"/>
      <c r="F689" s="496"/>
      <c r="G689" s="496"/>
      <c r="H689" s="496"/>
      <c r="I689" s="496"/>
      <c r="J689" s="496"/>
      <c r="K689" s="496"/>
      <c r="L689" s="496"/>
      <c r="M689" s="496"/>
      <c r="N689" s="496"/>
      <c r="O689" s="496"/>
      <c r="P689" s="496"/>
      <c r="Q689" s="496"/>
      <c r="R689" s="496"/>
      <c r="S689" s="496"/>
      <c r="T689" s="496"/>
      <c r="U689" s="496"/>
      <c r="V689" s="496"/>
      <c r="W689" s="496"/>
      <c r="X689" s="496"/>
      <c r="Y689" s="497"/>
    </row>
    <row r="690" spans="1:25" outlineLevel="1">
      <c r="C690" s="370"/>
      <c r="D690" s="363"/>
      <c r="E690" s="364"/>
      <c r="F690" s="364"/>
      <c r="G690" s="358">
        <f t="shared" ref="G690:G695" si="250">SUM(E690:F690)</f>
        <v>0</v>
      </c>
      <c r="H690" s="364"/>
      <c r="I690" s="364"/>
      <c r="J690" s="358">
        <f t="shared" ref="J690:J695" si="251">SUM(H690:I690)</f>
        <v>0</v>
      </c>
      <c r="K690" s="364"/>
      <c r="L690" s="364"/>
      <c r="M690" s="358">
        <f t="shared" ref="M690:M695" si="252">SUM(K690:L690)</f>
        <v>0</v>
      </c>
      <c r="N690" s="364"/>
      <c r="O690" s="364"/>
      <c r="P690" s="358">
        <f t="shared" ref="P690:P695" si="253">SUM(N690:O690)</f>
        <v>0</v>
      </c>
      <c r="Q690" s="364"/>
      <c r="R690" s="364"/>
      <c r="S690" s="358">
        <f t="shared" ref="S690:S695" si="254">SUM(Q690:R690)</f>
        <v>0</v>
      </c>
      <c r="T690" s="364"/>
      <c r="U690" s="364"/>
      <c r="V690" s="358">
        <f t="shared" ref="V690:V695" si="255">SUM(T690:U690)</f>
        <v>0</v>
      </c>
      <c r="W690" s="365"/>
      <c r="X690" s="352">
        <f>SUM(P690+S690+M690+J690+G690+V690+W690)</f>
        <v>0</v>
      </c>
      <c r="Y690" s="359" t="s">
        <v>302</v>
      </c>
    </row>
    <row r="691" spans="1:25" outlineLevel="1">
      <c r="C691" s="73"/>
      <c r="D691" s="287"/>
      <c r="E691" s="283"/>
      <c r="F691" s="283"/>
      <c r="G691" s="69">
        <f t="shared" si="250"/>
        <v>0</v>
      </c>
      <c r="H691" s="283"/>
      <c r="I691" s="283"/>
      <c r="J691" s="69">
        <f t="shared" si="251"/>
        <v>0</v>
      </c>
      <c r="K691" s="283"/>
      <c r="L691" s="283"/>
      <c r="M691" s="69">
        <f t="shared" si="252"/>
        <v>0</v>
      </c>
      <c r="N691" s="283"/>
      <c r="O691" s="283"/>
      <c r="P691" s="69">
        <f t="shared" si="253"/>
        <v>0</v>
      </c>
      <c r="Q691" s="283"/>
      <c r="R691" s="283"/>
      <c r="S691" s="69">
        <f t="shared" si="254"/>
        <v>0</v>
      </c>
      <c r="T691" s="283"/>
      <c r="U691" s="283"/>
      <c r="V691" s="69">
        <f t="shared" si="255"/>
        <v>0</v>
      </c>
      <c r="W691" s="349"/>
      <c r="X691" s="351">
        <f>SUM(P691+S691+M691+J691+G691+V691+W691)</f>
        <v>0</v>
      </c>
      <c r="Y691" s="354" t="s">
        <v>302</v>
      </c>
    </row>
    <row r="692" spans="1:25" outlineLevel="1">
      <c r="C692" s="73"/>
      <c r="D692" s="287"/>
      <c r="E692" s="283"/>
      <c r="F692" s="283"/>
      <c r="G692" s="69">
        <f t="shared" si="250"/>
        <v>0</v>
      </c>
      <c r="H692" s="283"/>
      <c r="I692" s="283"/>
      <c r="J692" s="69">
        <f t="shared" si="251"/>
        <v>0</v>
      </c>
      <c r="K692" s="283"/>
      <c r="L692" s="283"/>
      <c r="M692" s="69">
        <f t="shared" si="252"/>
        <v>0</v>
      </c>
      <c r="N692" s="283"/>
      <c r="O692" s="283"/>
      <c r="P692" s="69">
        <f t="shared" si="253"/>
        <v>0</v>
      </c>
      <c r="Q692" s="283"/>
      <c r="R692" s="283"/>
      <c r="S692" s="69">
        <f t="shared" si="254"/>
        <v>0</v>
      </c>
      <c r="T692" s="283"/>
      <c r="U692" s="283"/>
      <c r="V692" s="69">
        <f t="shared" si="255"/>
        <v>0</v>
      </c>
      <c r="W692" s="349"/>
      <c r="X692" s="351">
        <f t="shared" ref="X692:X699" si="256">SUM(P692+S692+M692+J692+G692+V692+W692)</f>
        <v>0</v>
      </c>
      <c r="Y692" s="354" t="s">
        <v>302</v>
      </c>
    </row>
    <row r="693" spans="1:25" outlineLevel="1">
      <c r="C693" s="73"/>
      <c r="D693" s="287"/>
      <c r="E693" s="283"/>
      <c r="F693" s="283"/>
      <c r="G693" s="69">
        <f t="shared" si="250"/>
        <v>0</v>
      </c>
      <c r="H693" s="283"/>
      <c r="I693" s="283"/>
      <c r="J693" s="69">
        <f t="shared" si="251"/>
        <v>0</v>
      </c>
      <c r="K693" s="283"/>
      <c r="L693" s="283"/>
      <c r="M693" s="69">
        <f t="shared" si="252"/>
        <v>0</v>
      </c>
      <c r="N693" s="283"/>
      <c r="O693" s="283"/>
      <c r="P693" s="69">
        <f t="shared" si="253"/>
        <v>0</v>
      </c>
      <c r="Q693" s="283"/>
      <c r="R693" s="283"/>
      <c r="S693" s="69">
        <f t="shared" si="254"/>
        <v>0</v>
      </c>
      <c r="T693" s="283"/>
      <c r="U693" s="283"/>
      <c r="V693" s="69">
        <f t="shared" si="255"/>
        <v>0</v>
      </c>
      <c r="W693" s="349"/>
      <c r="X693" s="351">
        <f t="shared" si="256"/>
        <v>0</v>
      </c>
      <c r="Y693" s="354" t="s">
        <v>302</v>
      </c>
    </row>
    <row r="694" spans="1:25" outlineLevel="1">
      <c r="C694" s="73"/>
      <c r="D694" s="287"/>
      <c r="E694" s="283"/>
      <c r="F694" s="283"/>
      <c r="G694" s="69">
        <f t="shared" si="250"/>
        <v>0</v>
      </c>
      <c r="H694" s="283"/>
      <c r="I694" s="283"/>
      <c r="J694" s="69">
        <f t="shared" si="251"/>
        <v>0</v>
      </c>
      <c r="K694" s="283"/>
      <c r="L694" s="283"/>
      <c r="M694" s="69">
        <f t="shared" si="252"/>
        <v>0</v>
      </c>
      <c r="N694" s="283"/>
      <c r="O694" s="283"/>
      <c r="P694" s="69">
        <f t="shared" si="253"/>
        <v>0</v>
      </c>
      <c r="Q694" s="283"/>
      <c r="R694" s="283"/>
      <c r="S694" s="69">
        <f t="shared" si="254"/>
        <v>0</v>
      </c>
      <c r="T694" s="283"/>
      <c r="U694" s="283"/>
      <c r="V694" s="69">
        <f t="shared" si="255"/>
        <v>0</v>
      </c>
      <c r="W694" s="349"/>
      <c r="X694" s="351">
        <f t="shared" si="256"/>
        <v>0</v>
      </c>
      <c r="Y694" s="354" t="s">
        <v>302</v>
      </c>
    </row>
    <row r="695" spans="1:25" outlineLevel="1">
      <c r="C695" s="73"/>
      <c r="D695" s="287"/>
      <c r="E695" s="283"/>
      <c r="F695" s="283"/>
      <c r="G695" s="69">
        <f t="shared" si="250"/>
        <v>0</v>
      </c>
      <c r="H695" s="283"/>
      <c r="I695" s="283"/>
      <c r="J695" s="69">
        <f t="shared" si="251"/>
        <v>0</v>
      </c>
      <c r="K695" s="283"/>
      <c r="L695" s="283"/>
      <c r="M695" s="69">
        <f t="shared" si="252"/>
        <v>0</v>
      </c>
      <c r="N695" s="283"/>
      <c r="O695" s="283"/>
      <c r="P695" s="69">
        <f t="shared" si="253"/>
        <v>0</v>
      </c>
      <c r="Q695" s="283"/>
      <c r="R695" s="283"/>
      <c r="S695" s="69">
        <f t="shared" si="254"/>
        <v>0</v>
      </c>
      <c r="T695" s="283"/>
      <c r="U695" s="283"/>
      <c r="V695" s="69">
        <f t="shared" si="255"/>
        <v>0</v>
      </c>
      <c r="W695" s="349"/>
      <c r="X695" s="351">
        <f t="shared" si="256"/>
        <v>0</v>
      </c>
      <c r="Y695" s="354" t="s">
        <v>302</v>
      </c>
    </row>
    <row r="696" spans="1:25" outlineLevel="1">
      <c r="C696" s="73"/>
      <c r="D696" s="287"/>
      <c r="E696" s="283"/>
      <c r="F696" s="283"/>
      <c r="G696" s="69">
        <f>SUM(E696:F696)</f>
        <v>0</v>
      </c>
      <c r="H696" s="283"/>
      <c r="I696" s="283"/>
      <c r="J696" s="69">
        <f>SUM(H696:I696)</f>
        <v>0</v>
      </c>
      <c r="K696" s="283"/>
      <c r="L696" s="283"/>
      <c r="M696" s="69">
        <f>SUM(K696:L696)</f>
        <v>0</v>
      </c>
      <c r="N696" s="283"/>
      <c r="O696" s="283"/>
      <c r="P696" s="69">
        <f>SUM(N696:O696)</f>
        <v>0</v>
      </c>
      <c r="Q696" s="283"/>
      <c r="R696" s="283"/>
      <c r="S696" s="69">
        <f>SUM(Q696:R696)</f>
        <v>0</v>
      </c>
      <c r="T696" s="283"/>
      <c r="U696" s="283"/>
      <c r="V696" s="69">
        <f>SUM(T696:U696)</f>
        <v>0</v>
      </c>
      <c r="W696" s="349"/>
      <c r="X696" s="351">
        <f t="shared" si="256"/>
        <v>0</v>
      </c>
      <c r="Y696" s="354" t="s">
        <v>302</v>
      </c>
    </row>
    <row r="697" spans="1:25" outlineLevel="1">
      <c r="C697" s="73"/>
      <c r="D697" s="287"/>
      <c r="E697" s="283"/>
      <c r="F697" s="283"/>
      <c r="G697" s="69">
        <f>SUM(E697:F697)</f>
        <v>0</v>
      </c>
      <c r="H697" s="283"/>
      <c r="I697" s="283"/>
      <c r="J697" s="69">
        <f>SUM(H697:I697)</f>
        <v>0</v>
      </c>
      <c r="K697" s="283"/>
      <c r="L697" s="283"/>
      <c r="M697" s="69">
        <f>SUM(K697:L697)</f>
        <v>0</v>
      </c>
      <c r="N697" s="283"/>
      <c r="O697" s="283"/>
      <c r="P697" s="69">
        <f>SUM(N697:O697)</f>
        <v>0</v>
      </c>
      <c r="Q697" s="283"/>
      <c r="R697" s="283"/>
      <c r="S697" s="69">
        <f>SUM(Q697:R697)</f>
        <v>0</v>
      </c>
      <c r="T697" s="283"/>
      <c r="U697" s="283"/>
      <c r="V697" s="69">
        <f>SUM(T697:U697)</f>
        <v>0</v>
      </c>
      <c r="W697" s="349"/>
      <c r="X697" s="351">
        <f t="shared" si="256"/>
        <v>0</v>
      </c>
      <c r="Y697" s="354" t="s">
        <v>302</v>
      </c>
    </row>
    <row r="698" spans="1:25" outlineLevel="1">
      <c r="C698" s="73"/>
      <c r="D698" s="287"/>
      <c r="E698" s="283"/>
      <c r="F698" s="283"/>
      <c r="G698" s="69">
        <f>SUM(E698:F698)</f>
        <v>0</v>
      </c>
      <c r="H698" s="283"/>
      <c r="I698" s="283"/>
      <c r="J698" s="69">
        <f>SUM(H698:I698)</f>
        <v>0</v>
      </c>
      <c r="K698" s="283"/>
      <c r="L698" s="283"/>
      <c r="M698" s="69">
        <f>SUM(K698:L698)</f>
        <v>0</v>
      </c>
      <c r="N698" s="283"/>
      <c r="O698" s="283"/>
      <c r="P698" s="69">
        <f>SUM(N698:O698)</f>
        <v>0</v>
      </c>
      <c r="Q698" s="283"/>
      <c r="R698" s="283"/>
      <c r="S698" s="69">
        <f>SUM(Q698:R698)</f>
        <v>0</v>
      </c>
      <c r="T698" s="283"/>
      <c r="U698" s="283"/>
      <c r="V698" s="69">
        <f>SUM(T698:U698)</f>
        <v>0</v>
      </c>
      <c r="W698" s="349"/>
      <c r="X698" s="351">
        <f t="shared" si="256"/>
        <v>0</v>
      </c>
      <c r="Y698" s="354" t="s">
        <v>302</v>
      </c>
    </row>
    <row r="699" spans="1:25" ht="15.75" outlineLevel="1" thickBot="1">
      <c r="C699" s="74"/>
      <c r="D699" s="288"/>
      <c r="E699" s="284"/>
      <c r="F699" s="284"/>
      <c r="G699" s="71">
        <f>SUM(E699:F699)</f>
        <v>0</v>
      </c>
      <c r="H699" s="284"/>
      <c r="I699" s="284"/>
      <c r="J699" s="71">
        <f>SUM(H699:I699)</f>
        <v>0</v>
      </c>
      <c r="K699" s="284"/>
      <c r="L699" s="284"/>
      <c r="M699" s="71">
        <f>SUM(K699:L699)</f>
        <v>0</v>
      </c>
      <c r="N699" s="284"/>
      <c r="O699" s="284"/>
      <c r="P699" s="71">
        <f>SUM(N699:O699)</f>
        <v>0</v>
      </c>
      <c r="Q699" s="284"/>
      <c r="R699" s="284"/>
      <c r="S699" s="71">
        <f>SUM(Q699:R699)</f>
        <v>0</v>
      </c>
      <c r="T699" s="284"/>
      <c r="U699" s="284"/>
      <c r="V699" s="71">
        <f>SUM(T699:U699)</f>
        <v>0</v>
      </c>
      <c r="W699" s="350"/>
      <c r="X699" s="353">
        <f t="shared" si="256"/>
        <v>0</v>
      </c>
      <c r="Y699" s="355" t="s">
        <v>302</v>
      </c>
    </row>
    <row r="700" spans="1:25" ht="15.75" thickBot="1">
      <c r="C700" s="286"/>
      <c r="D700" s="285"/>
      <c r="E700" s="3"/>
      <c r="F700" s="3"/>
      <c r="G700" s="3"/>
      <c r="H700" s="3"/>
      <c r="I700" s="3"/>
      <c r="J700" s="3"/>
      <c r="K700" s="3"/>
      <c r="L700" s="3"/>
      <c r="M700" s="3"/>
      <c r="N700" s="3"/>
      <c r="O700" s="3"/>
      <c r="P700" s="3"/>
      <c r="Q700" s="3"/>
      <c r="R700" s="3"/>
      <c r="S700" s="3"/>
      <c r="T700" s="3"/>
      <c r="U700" s="3"/>
      <c r="V700" s="3"/>
      <c r="W700" s="3"/>
      <c r="X700" s="3"/>
    </row>
    <row r="701" spans="1:25" ht="102.75" thickBot="1">
      <c r="A701" s="590" t="s">
        <v>260</v>
      </c>
      <c r="B701" s="60"/>
      <c r="C701" s="839" t="str">
        <f>IF(OR('2 - Project Admin'!E45="", '2 - Project Admin'!E45="n/a"),"Project 19: Not Applicable", CONCATENATE("Project 19: ", '2 - Project Admin'!E45))</f>
        <v>Project 19: Not Applicable</v>
      </c>
      <c r="D701" s="840"/>
      <c r="E701" s="840"/>
      <c r="F701" s="840"/>
      <c r="G701" s="840"/>
      <c r="H701" s="840"/>
      <c r="I701" s="840"/>
      <c r="J701" s="840"/>
      <c r="K701" s="840"/>
      <c r="L701" s="840"/>
      <c r="M701" s="840"/>
      <c r="N701" s="840"/>
      <c r="O701" s="840"/>
      <c r="P701" s="840"/>
      <c r="Q701" s="840"/>
      <c r="R701" s="840"/>
      <c r="S701" s="840"/>
      <c r="T701" s="840"/>
      <c r="U701" s="840"/>
      <c r="V701" s="840"/>
      <c r="W701" s="840"/>
      <c r="X701" s="840"/>
      <c r="Y701" s="841"/>
    </row>
    <row r="702" spans="1:25" ht="15.75" thickBot="1">
      <c r="C702" s="148"/>
      <c r="D702" s="149"/>
      <c r="E702" s="150"/>
      <c r="F702" s="150"/>
      <c r="G702" s="150"/>
      <c r="H702" s="150"/>
      <c r="I702" s="150"/>
      <c r="J702" s="150"/>
      <c r="K702" s="150"/>
    </row>
    <row r="703" spans="1:25" ht="15.75" customHeight="1" outlineLevel="1">
      <c r="C703" s="806" t="s">
        <v>289</v>
      </c>
      <c r="D703" s="806" t="s">
        <v>290</v>
      </c>
      <c r="E703" s="809" t="s">
        <v>291</v>
      </c>
      <c r="F703" s="810"/>
      <c r="G703" s="811"/>
      <c r="H703" s="809" t="s">
        <v>292</v>
      </c>
      <c r="I703" s="810"/>
      <c r="J703" s="811"/>
      <c r="K703" s="809" t="s">
        <v>293</v>
      </c>
      <c r="L703" s="810"/>
      <c r="M703" s="811"/>
      <c r="N703" s="809" t="s">
        <v>294</v>
      </c>
      <c r="O703" s="810"/>
      <c r="P703" s="811"/>
      <c r="Q703" s="809" t="s">
        <v>295</v>
      </c>
      <c r="R703" s="810"/>
      <c r="S703" s="811"/>
      <c r="T703" s="809" t="s">
        <v>296</v>
      </c>
      <c r="U703" s="810"/>
      <c r="V703" s="811"/>
      <c r="W703" s="665" t="s">
        <v>297</v>
      </c>
      <c r="X703" s="820" t="s">
        <v>236</v>
      </c>
      <c r="Y703" s="815" t="s">
        <v>298</v>
      </c>
    </row>
    <row r="704" spans="1:25" ht="15.75" customHeight="1" outlineLevel="1" thickBot="1">
      <c r="C704" s="807"/>
      <c r="D704" s="807"/>
      <c r="E704" s="812"/>
      <c r="F704" s="813"/>
      <c r="G704" s="814"/>
      <c r="H704" s="812"/>
      <c r="I704" s="813"/>
      <c r="J704" s="814"/>
      <c r="K704" s="812"/>
      <c r="L704" s="813"/>
      <c r="M704" s="814"/>
      <c r="N704" s="812"/>
      <c r="O704" s="813"/>
      <c r="P704" s="814"/>
      <c r="Q704" s="812"/>
      <c r="R704" s="813"/>
      <c r="S704" s="814"/>
      <c r="T704" s="812"/>
      <c r="U704" s="813"/>
      <c r="V704" s="814"/>
      <c r="W704" s="666"/>
      <c r="X704" s="821"/>
      <c r="Y704" s="816"/>
    </row>
    <row r="705" spans="3:26" ht="15" customHeight="1" outlineLevel="1" thickBot="1">
      <c r="C705" s="807"/>
      <c r="D705" s="807"/>
      <c r="E705" s="588" t="s">
        <v>237</v>
      </c>
      <c r="F705" s="205" t="s">
        <v>238</v>
      </c>
      <c r="G705" s="665" t="s">
        <v>281</v>
      </c>
      <c r="H705" s="588" t="s">
        <v>237</v>
      </c>
      <c r="I705" s="205" t="s">
        <v>238</v>
      </c>
      <c r="J705" s="665" t="s">
        <v>281</v>
      </c>
      <c r="K705" s="588" t="s">
        <v>237</v>
      </c>
      <c r="L705" s="205" t="s">
        <v>238</v>
      </c>
      <c r="M705" s="665" t="s">
        <v>281</v>
      </c>
      <c r="N705" s="588" t="s">
        <v>237</v>
      </c>
      <c r="O705" s="205" t="s">
        <v>238</v>
      </c>
      <c r="P705" s="818" t="s">
        <v>281</v>
      </c>
      <c r="Q705" s="588" t="s">
        <v>237</v>
      </c>
      <c r="R705" s="205" t="s">
        <v>238</v>
      </c>
      <c r="S705" s="818" t="s">
        <v>281</v>
      </c>
      <c r="T705" s="588" t="s">
        <v>237</v>
      </c>
      <c r="U705" s="205" t="s">
        <v>238</v>
      </c>
      <c r="V705" s="818" t="s">
        <v>281</v>
      </c>
      <c r="W705" s="818" t="s">
        <v>281</v>
      </c>
      <c r="X705" s="821"/>
      <c r="Y705" s="816"/>
    </row>
    <row r="706" spans="3:26" ht="15" customHeight="1" outlineLevel="1" thickBot="1">
      <c r="C706" s="808"/>
      <c r="D706" s="807"/>
      <c r="E706" s="206" t="s">
        <v>240</v>
      </c>
      <c r="F706" s="206" t="s">
        <v>240</v>
      </c>
      <c r="G706" s="704"/>
      <c r="H706" s="206" t="s">
        <v>240</v>
      </c>
      <c r="I706" s="216" t="str">
        <f>IF(INDEX('Reference Data'!$G$5:$G$18,MATCH('Reference Data'!$C$4,'Reference Data'!$F$5:$F$21,0),1)&gt;=I$18,"Actual","Forecast")</f>
        <v>Actual</v>
      </c>
      <c r="J706" s="704"/>
      <c r="K706" s="216" t="str">
        <f>IF(INDEX('Reference Data'!$G$5:$G$18,MATCH('Reference Data'!$C$4,'Reference Data'!$F$5:$F$21,0),1)&gt;=K$18,"Actual","Forecast")</f>
        <v>Actual</v>
      </c>
      <c r="L706" s="216" t="str">
        <f>IF(INDEX('Reference Data'!$G$5:$G$18,MATCH('Reference Data'!$C$4,'Reference Data'!$F$5:$F$21,0),1)&gt;=L$18,"Actual","Forecast")</f>
        <v>Actual</v>
      </c>
      <c r="M706" s="704"/>
      <c r="N706" s="216" t="str">
        <f>IF(INDEX('Reference Data'!$G$5:$G$18,MATCH('Reference Data'!$C$4,'Reference Data'!$F$5:$F$21,0),1)&gt;=N$18,"Actual","Forecast")</f>
        <v>Actual</v>
      </c>
      <c r="O706" s="216" t="str">
        <f>IF(INDEX('Reference Data'!$G$5:$G$18,MATCH('Reference Data'!$C$4,'Reference Data'!$F$5:$F$21,0),1)&gt;=O$18,"Actual","Forecast")</f>
        <v>Actual</v>
      </c>
      <c r="P706" s="819"/>
      <c r="Q706" s="216" t="str">
        <f>IF(INDEX('Reference Data'!$G$5:$G$18,MATCH('Reference Data'!$C$4,'Reference Data'!$F$5:$F$21,0),1)&gt;=Q$18,"Actual","Forecast")</f>
        <v>Actual</v>
      </c>
      <c r="R706" s="216" t="str">
        <f>IF(INDEX('Reference Data'!$G$5:$G$18,MATCH('Reference Data'!$C$4,'Reference Data'!$F$5:$F$21,0),1)&gt;=R$18,"Actual","Forecast")</f>
        <v>Forecast</v>
      </c>
      <c r="S706" s="819"/>
      <c r="T706" s="216" t="str">
        <f>IF(INDEX('Reference Data'!$G$5:$G$18,MATCH('Reference Data'!$C$4,'Reference Data'!$F$5:$F$21,0),1)&gt;=T$18,"Actual","Forecast")</f>
        <v>Forecast</v>
      </c>
      <c r="U706" s="216" t="str">
        <f>IF(INDEX('Reference Data'!$G$5:$G$18,MATCH('Reference Data'!$C$4,'Reference Data'!$F$5:$F$21,0),1)&gt;=U$18,"Actual","Forecast")</f>
        <v>Forecast</v>
      </c>
      <c r="V706" s="819"/>
      <c r="W706" s="819"/>
      <c r="X706" s="821"/>
      <c r="Y706" s="817"/>
    </row>
    <row r="707" spans="3:26" ht="15" customHeight="1" outlineLevel="1" thickBot="1">
      <c r="C707" s="116" t="s">
        <v>299</v>
      </c>
      <c r="D707" s="274"/>
      <c r="E707" s="274"/>
      <c r="F707" s="274"/>
      <c r="G707" s="274"/>
      <c r="H707" s="274"/>
      <c r="I707" s="274"/>
      <c r="J707" s="274"/>
      <c r="K707" s="274"/>
      <c r="L707" s="274"/>
      <c r="M707" s="274"/>
      <c r="N707" s="274"/>
      <c r="O707" s="274"/>
      <c r="P707" s="274"/>
      <c r="Q707" s="274"/>
      <c r="R707" s="274"/>
      <c r="S707" s="274"/>
      <c r="T707" s="274"/>
      <c r="U707" s="274"/>
      <c r="V707" s="274"/>
      <c r="W707" s="274"/>
      <c r="X707" s="274"/>
      <c r="Y707" s="498"/>
    </row>
    <row r="708" spans="3:26" outlineLevel="1">
      <c r="C708" s="155" t="s">
        <v>300</v>
      </c>
      <c r="D708" s="420" t="s">
        <v>301</v>
      </c>
      <c r="E708" s="356"/>
      <c r="F708" s="357"/>
      <c r="G708" s="358">
        <f>SUM(E708:F708)</f>
        <v>0</v>
      </c>
      <c r="H708" s="356"/>
      <c r="I708" s="357"/>
      <c r="J708" s="358">
        <f>SUM(H708:I708)</f>
        <v>0</v>
      </c>
      <c r="K708" s="356"/>
      <c r="L708" s="357"/>
      <c r="M708" s="358">
        <f>SUM(K708:L708)</f>
        <v>0</v>
      </c>
      <c r="N708" s="356"/>
      <c r="O708" s="357"/>
      <c r="P708" s="358">
        <f>SUM(N708:O708)</f>
        <v>0</v>
      </c>
      <c r="Q708" s="356"/>
      <c r="R708" s="357"/>
      <c r="S708" s="358">
        <f>SUM(Q708:R708)</f>
        <v>0</v>
      </c>
      <c r="T708" s="356"/>
      <c r="U708" s="357"/>
      <c r="V708" s="358">
        <f>SUM(T708:U708)</f>
        <v>0</v>
      </c>
      <c r="W708" s="340"/>
      <c r="X708" s="352">
        <f>SUM(P708+S708+M708+J708+G708+V708+W708)</f>
        <v>0</v>
      </c>
      <c r="Y708" s="359" t="s">
        <v>302</v>
      </c>
    </row>
    <row r="709" spans="3:26" ht="28.5" outlineLevel="1">
      <c r="C709" s="155" t="s">
        <v>303</v>
      </c>
      <c r="D709" s="420" t="s">
        <v>304</v>
      </c>
      <c r="E709" s="67"/>
      <c r="F709" s="68"/>
      <c r="G709" s="69">
        <f>SUM(E709:F709)</f>
        <v>0</v>
      </c>
      <c r="H709" s="67"/>
      <c r="I709" s="68"/>
      <c r="J709" s="69">
        <f>SUM(H709:I709)</f>
        <v>0</v>
      </c>
      <c r="K709" s="67"/>
      <c r="L709" s="68"/>
      <c r="M709" s="69">
        <f>SUM(K709:L709)</f>
        <v>0</v>
      </c>
      <c r="N709" s="67"/>
      <c r="O709" s="68"/>
      <c r="P709" s="69">
        <f>SUM(N709:O709)</f>
        <v>0</v>
      </c>
      <c r="Q709" s="67"/>
      <c r="R709" s="68"/>
      <c r="S709" s="69">
        <f>SUM(Q709:R709)</f>
        <v>0</v>
      </c>
      <c r="T709" s="67"/>
      <c r="U709" s="68"/>
      <c r="V709" s="69">
        <f>SUM(T709:U709)</f>
        <v>0</v>
      </c>
      <c r="W709" s="334"/>
      <c r="X709" s="351">
        <f>SUM(P709+S709+M709+J709+G709+V709+W709)</f>
        <v>0</v>
      </c>
      <c r="Y709" s="354" t="s">
        <v>302</v>
      </c>
    </row>
    <row r="710" spans="3:26" ht="29.25" outlineLevel="1" thickBot="1">
      <c r="C710" s="360" t="s">
        <v>305</v>
      </c>
      <c r="D710" s="421" t="s">
        <v>304</v>
      </c>
      <c r="E710" s="112"/>
      <c r="F710" s="113"/>
      <c r="G710" s="147">
        <f>SUM(E710:F710)</f>
        <v>0</v>
      </c>
      <c r="H710" s="112"/>
      <c r="I710" s="113"/>
      <c r="J710" s="147">
        <f>SUM(H710:I710)</f>
        <v>0</v>
      </c>
      <c r="K710" s="112"/>
      <c r="L710" s="113"/>
      <c r="M710" s="147">
        <f>SUM(K710:L710)</f>
        <v>0</v>
      </c>
      <c r="N710" s="112"/>
      <c r="O710" s="113"/>
      <c r="P710" s="147">
        <f>SUM(N710:O710)</f>
        <v>0</v>
      </c>
      <c r="Q710" s="112"/>
      <c r="R710" s="113"/>
      <c r="S710" s="147">
        <f>SUM(Q710:R710)</f>
        <v>0</v>
      </c>
      <c r="T710" s="112"/>
      <c r="U710" s="113"/>
      <c r="V710" s="147">
        <f>SUM(T710:U710)</f>
        <v>0</v>
      </c>
      <c r="W710" s="348"/>
      <c r="X710" s="361">
        <f>SUM(P710+S710+M710+J710+G710+V710+W710)</f>
        <v>0</v>
      </c>
      <c r="Y710" s="362" t="s">
        <v>302</v>
      </c>
    </row>
    <row r="711" spans="3:26" ht="15" customHeight="1" outlineLevel="1" thickBot="1">
      <c r="C711" s="494" t="s">
        <v>306</v>
      </c>
      <c r="D711" s="492"/>
      <c r="E711" s="492"/>
      <c r="F711" s="492"/>
      <c r="G711" s="492"/>
      <c r="H711" s="492"/>
      <c r="I711" s="492"/>
      <c r="J711" s="492"/>
      <c r="K711" s="492"/>
      <c r="L711" s="492"/>
      <c r="M711" s="492"/>
      <c r="N711" s="492"/>
      <c r="O711" s="492"/>
      <c r="P711" s="492"/>
      <c r="Q711" s="492"/>
      <c r="R711" s="492"/>
      <c r="S711" s="492"/>
      <c r="T711" s="492"/>
      <c r="U711" s="492"/>
      <c r="V711" s="492"/>
      <c r="W711" s="492"/>
      <c r="X711" s="492"/>
      <c r="Y711" s="493"/>
    </row>
    <row r="712" spans="3:26" outlineLevel="1">
      <c r="C712" s="356" t="s">
        <v>90</v>
      </c>
      <c r="D712" s="417" t="str">
        <f>INDEX(MasterOutputs!$C$3:$C$63,MATCH(C712,MasterOutputs!$B$3:$B$63,0))</f>
        <v>N/A</v>
      </c>
      <c r="E712" s="364"/>
      <c r="F712" s="364"/>
      <c r="G712" s="358">
        <f>SUM(E712:F712)</f>
        <v>0</v>
      </c>
      <c r="H712" s="364"/>
      <c r="I712" s="364"/>
      <c r="J712" s="358">
        <f>SUM(H712:I712)</f>
        <v>0</v>
      </c>
      <c r="K712" s="364"/>
      <c r="L712" s="364"/>
      <c r="M712" s="358">
        <f>SUM(K712:L712)</f>
        <v>0</v>
      </c>
      <c r="N712" s="364"/>
      <c r="O712" s="364"/>
      <c r="P712" s="358">
        <f>SUM(N712:O712)</f>
        <v>0</v>
      </c>
      <c r="Q712" s="364"/>
      <c r="R712" s="364"/>
      <c r="S712" s="358">
        <f>SUM(Q712:R712)</f>
        <v>0</v>
      </c>
      <c r="T712" s="364"/>
      <c r="U712" s="364"/>
      <c r="V712" s="358">
        <f>SUM(T712:U712)</f>
        <v>0</v>
      </c>
      <c r="W712" s="365"/>
      <c r="X712" s="352">
        <f>SUM(P712+S712+M712+J712+G712+V712+W712)</f>
        <v>0</v>
      </c>
      <c r="Y712" s="341"/>
      <c r="Z712" s="210">
        <f>INDEX(MasterOutputs!$I$3:$I$63,MATCH('5 - Project Outputs'!C712,MasterOutputs!$B$3:$B$63,0))</f>
        <v>0</v>
      </c>
    </row>
    <row r="713" spans="3:26" outlineLevel="1">
      <c r="C713" s="67" t="s">
        <v>90</v>
      </c>
      <c r="D713" s="418" t="str">
        <f>INDEX(MasterOutputs!$C$3:$C$63,MATCH(C713,MasterOutputs!$B$3:$B$63,0))</f>
        <v>N/A</v>
      </c>
      <c r="E713" s="283"/>
      <c r="F713" s="283"/>
      <c r="G713" s="69">
        <f>SUM(E713:F713)</f>
        <v>0</v>
      </c>
      <c r="H713" s="283"/>
      <c r="I713" s="283"/>
      <c r="J713" s="69">
        <f>SUM(H713:I713)</f>
        <v>0</v>
      </c>
      <c r="K713" s="283"/>
      <c r="L713" s="283"/>
      <c r="M713" s="69">
        <f>SUM(K713:L713)</f>
        <v>0</v>
      </c>
      <c r="N713" s="283"/>
      <c r="O713" s="283"/>
      <c r="P713" s="69">
        <f>SUM(N713:O713)</f>
        <v>0</v>
      </c>
      <c r="Q713" s="283"/>
      <c r="R713" s="283"/>
      <c r="S713" s="69">
        <f>SUM(Q713:R713)</f>
        <v>0</v>
      </c>
      <c r="T713" s="283"/>
      <c r="U713" s="283"/>
      <c r="V713" s="69">
        <f>SUM(T713:U713)</f>
        <v>0</v>
      </c>
      <c r="W713" s="349"/>
      <c r="X713" s="351">
        <f>SUM(P713+S713+M713+J713+G713+V713+W713)</f>
        <v>0</v>
      </c>
      <c r="Y713" s="336"/>
      <c r="Z713" s="210">
        <f>INDEX(MasterOutputs!$I$3:$I$63,MATCH('5 - Project Outputs'!C713,MasterOutputs!$B$3:$B$63,0))</f>
        <v>0</v>
      </c>
    </row>
    <row r="714" spans="3:26" outlineLevel="1">
      <c r="C714" s="67" t="s">
        <v>90</v>
      </c>
      <c r="D714" s="418" t="str">
        <f>INDEX(MasterOutputs!$C$3:$C$63,MATCH(C714,MasterOutputs!$B$3:$B$63,0))</f>
        <v>N/A</v>
      </c>
      <c r="E714" s="283"/>
      <c r="F714" s="283"/>
      <c r="G714" s="69">
        <f t="shared" ref="G714:G726" si="257">SUM(E714:F714)</f>
        <v>0</v>
      </c>
      <c r="H714" s="283"/>
      <c r="I714" s="283"/>
      <c r="J714" s="69">
        <f t="shared" ref="J714:J726" si="258">SUM(H714:I714)</f>
        <v>0</v>
      </c>
      <c r="K714" s="283"/>
      <c r="L714" s="283"/>
      <c r="M714" s="69">
        <f t="shared" ref="M714:M726" si="259">SUM(K714:L714)</f>
        <v>0</v>
      </c>
      <c r="N714" s="283"/>
      <c r="O714" s="283"/>
      <c r="P714" s="69">
        <f t="shared" ref="P714:P726" si="260">SUM(N714:O714)</f>
        <v>0</v>
      </c>
      <c r="Q714" s="283"/>
      <c r="R714" s="283"/>
      <c r="S714" s="69">
        <f t="shared" ref="S714:S726" si="261">SUM(Q714:R714)</f>
        <v>0</v>
      </c>
      <c r="T714" s="283"/>
      <c r="U714" s="283"/>
      <c r="V714" s="69">
        <f t="shared" ref="V714:V726" si="262">SUM(T714:U714)</f>
        <v>0</v>
      </c>
      <c r="W714" s="349"/>
      <c r="X714" s="351">
        <f t="shared" ref="X714:X726" si="263">SUM(P714+S714+M714+J714+G714+V714+W714)</f>
        <v>0</v>
      </c>
      <c r="Y714" s="336"/>
      <c r="Z714" s="210">
        <f>INDEX(MasterOutputs!$I$3:$I$63,MATCH('5 - Project Outputs'!C714,MasterOutputs!$B$3:$B$63,0))</f>
        <v>0</v>
      </c>
    </row>
    <row r="715" spans="3:26" outlineLevel="1">
      <c r="C715" s="67" t="s">
        <v>90</v>
      </c>
      <c r="D715" s="418" t="str">
        <f>INDEX(MasterOutputs!$C$3:$C$63,MATCH(C715,MasterOutputs!$B$3:$B$63,0))</f>
        <v>N/A</v>
      </c>
      <c r="E715" s="283"/>
      <c r="F715" s="283"/>
      <c r="G715" s="69">
        <f t="shared" si="257"/>
        <v>0</v>
      </c>
      <c r="H715" s="283"/>
      <c r="I715" s="283"/>
      <c r="J715" s="69">
        <f t="shared" si="258"/>
        <v>0</v>
      </c>
      <c r="K715" s="283"/>
      <c r="L715" s="283"/>
      <c r="M715" s="69">
        <f t="shared" si="259"/>
        <v>0</v>
      </c>
      <c r="N715" s="283"/>
      <c r="O715" s="283"/>
      <c r="P715" s="69">
        <f t="shared" si="260"/>
        <v>0</v>
      </c>
      <c r="Q715" s="283"/>
      <c r="R715" s="283"/>
      <c r="S715" s="69">
        <f t="shared" si="261"/>
        <v>0</v>
      </c>
      <c r="T715" s="283"/>
      <c r="U715" s="283"/>
      <c r="V715" s="69">
        <f t="shared" si="262"/>
        <v>0</v>
      </c>
      <c r="W715" s="349"/>
      <c r="X715" s="351">
        <f t="shared" si="263"/>
        <v>0</v>
      </c>
      <c r="Y715" s="336"/>
      <c r="Z715" s="210">
        <f>INDEX(MasterOutputs!$I$3:$I$63,MATCH('5 - Project Outputs'!C715,MasterOutputs!$B$3:$B$63,0))</f>
        <v>0</v>
      </c>
    </row>
    <row r="716" spans="3:26" outlineLevel="1">
      <c r="C716" s="67" t="s">
        <v>90</v>
      </c>
      <c r="D716" s="418" t="str">
        <f>INDEX(MasterOutputs!$C$3:$C$63,MATCH(C716,MasterOutputs!$B$3:$B$63,0))</f>
        <v>N/A</v>
      </c>
      <c r="E716" s="283"/>
      <c r="F716" s="283"/>
      <c r="G716" s="69">
        <f t="shared" si="257"/>
        <v>0</v>
      </c>
      <c r="H716" s="283"/>
      <c r="I716" s="283"/>
      <c r="J716" s="69">
        <f t="shared" si="258"/>
        <v>0</v>
      </c>
      <c r="K716" s="283"/>
      <c r="L716" s="283"/>
      <c r="M716" s="69">
        <f t="shared" si="259"/>
        <v>0</v>
      </c>
      <c r="N716" s="283"/>
      <c r="O716" s="283"/>
      <c r="P716" s="69">
        <f t="shared" si="260"/>
        <v>0</v>
      </c>
      <c r="Q716" s="283"/>
      <c r="R716" s="283"/>
      <c r="S716" s="69">
        <f t="shared" si="261"/>
        <v>0</v>
      </c>
      <c r="T716" s="283"/>
      <c r="U716" s="283"/>
      <c r="V716" s="69">
        <f t="shared" si="262"/>
        <v>0</v>
      </c>
      <c r="W716" s="349"/>
      <c r="X716" s="351">
        <f t="shared" si="263"/>
        <v>0</v>
      </c>
      <c r="Y716" s="336"/>
      <c r="Z716" s="210">
        <f>INDEX(MasterOutputs!$I$3:$I$63,MATCH('5 - Project Outputs'!C716,MasterOutputs!$B$3:$B$63,0))</f>
        <v>0</v>
      </c>
    </row>
    <row r="717" spans="3:26" outlineLevel="1">
      <c r="C717" s="67" t="s">
        <v>90</v>
      </c>
      <c r="D717" s="418" t="str">
        <f>INDEX(MasterOutputs!$C$3:$C$63,MATCH(C717,MasterOutputs!$B$3:$B$63,0))</f>
        <v>N/A</v>
      </c>
      <c r="E717" s="283"/>
      <c r="F717" s="283"/>
      <c r="G717" s="69">
        <f t="shared" si="257"/>
        <v>0</v>
      </c>
      <c r="H717" s="283"/>
      <c r="I717" s="283"/>
      <c r="J717" s="69">
        <f t="shared" si="258"/>
        <v>0</v>
      </c>
      <c r="K717" s="283"/>
      <c r="L717" s="283"/>
      <c r="M717" s="69">
        <f t="shared" si="259"/>
        <v>0</v>
      </c>
      <c r="N717" s="283"/>
      <c r="O717" s="283"/>
      <c r="P717" s="69">
        <f t="shared" si="260"/>
        <v>0</v>
      </c>
      <c r="Q717" s="283"/>
      <c r="R717" s="283"/>
      <c r="S717" s="69">
        <f t="shared" si="261"/>
        <v>0</v>
      </c>
      <c r="T717" s="283"/>
      <c r="U717" s="283"/>
      <c r="V717" s="69">
        <f t="shared" si="262"/>
        <v>0</v>
      </c>
      <c r="W717" s="349"/>
      <c r="X717" s="351">
        <f t="shared" si="263"/>
        <v>0</v>
      </c>
      <c r="Y717" s="336"/>
      <c r="Z717" s="210">
        <f>INDEX(MasterOutputs!$I$3:$I$63,MATCH('5 - Project Outputs'!C717,MasterOutputs!$B$3:$B$63,0))</f>
        <v>0</v>
      </c>
    </row>
    <row r="718" spans="3:26" outlineLevel="1">
      <c r="C718" s="67" t="s">
        <v>90</v>
      </c>
      <c r="D718" s="418" t="str">
        <f>INDEX(MasterOutputs!$C$3:$C$63,MATCH(C718,MasterOutputs!$B$3:$B$63,0))</f>
        <v>N/A</v>
      </c>
      <c r="E718" s="283"/>
      <c r="F718" s="283"/>
      <c r="G718" s="69">
        <f t="shared" si="257"/>
        <v>0</v>
      </c>
      <c r="H718" s="283"/>
      <c r="I718" s="283"/>
      <c r="J718" s="69">
        <f t="shared" si="258"/>
        <v>0</v>
      </c>
      <c r="K718" s="283"/>
      <c r="L718" s="283"/>
      <c r="M718" s="69">
        <f t="shared" si="259"/>
        <v>0</v>
      </c>
      <c r="N718" s="283"/>
      <c r="O718" s="283"/>
      <c r="P718" s="69">
        <f t="shared" si="260"/>
        <v>0</v>
      </c>
      <c r="Q718" s="283"/>
      <c r="R718" s="283"/>
      <c r="S718" s="69">
        <f t="shared" si="261"/>
        <v>0</v>
      </c>
      <c r="T718" s="283"/>
      <c r="U718" s="283"/>
      <c r="V718" s="69">
        <f t="shared" si="262"/>
        <v>0</v>
      </c>
      <c r="W718" s="349"/>
      <c r="X718" s="351">
        <f t="shared" si="263"/>
        <v>0</v>
      </c>
      <c r="Y718" s="336"/>
      <c r="Z718" s="210">
        <f>INDEX(MasterOutputs!$I$3:$I$63,MATCH('5 - Project Outputs'!C718,MasterOutputs!$B$3:$B$63,0))</f>
        <v>0</v>
      </c>
    </row>
    <row r="719" spans="3:26" outlineLevel="1">
      <c r="C719" s="67" t="s">
        <v>90</v>
      </c>
      <c r="D719" s="418" t="str">
        <f>INDEX(MasterOutputs!$C$3:$C$63,MATCH(C719,MasterOutputs!$B$3:$B$63,0))</f>
        <v>N/A</v>
      </c>
      <c r="E719" s="283"/>
      <c r="F719" s="283"/>
      <c r="G719" s="69">
        <f t="shared" si="257"/>
        <v>0</v>
      </c>
      <c r="H719" s="283"/>
      <c r="I719" s="283"/>
      <c r="J719" s="69">
        <f t="shared" si="258"/>
        <v>0</v>
      </c>
      <c r="K719" s="283"/>
      <c r="L719" s="283"/>
      <c r="M719" s="69">
        <f t="shared" si="259"/>
        <v>0</v>
      </c>
      <c r="N719" s="283"/>
      <c r="O719" s="283"/>
      <c r="P719" s="69">
        <f t="shared" si="260"/>
        <v>0</v>
      </c>
      <c r="Q719" s="283"/>
      <c r="R719" s="283"/>
      <c r="S719" s="69">
        <f t="shared" si="261"/>
        <v>0</v>
      </c>
      <c r="T719" s="283"/>
      <c r="U719" s="283"/>
      <c r="V719" s="69">
        <f t="shared" si="262"/>
        <v>0</v>
      </c>
      <c r="W719" s="349"/>
      <c r="X719" s="351">
        <f t="shared" si="263"/>
        <v>0</v>
      </c>
      <c r="Y719" s="336"/>
      <c r="Z719" s="210">
        <f>INDEX(MasterOutputs!$I$3:$I$63,MATCH('5 - Project Outputs'!C719,MasterOutputs!$B$3:$B$63,0))</f>
        <v>0</v>
      </c>
    </row>
    <row r="720" spans="3:26" outlineLevel="1">
      <c r="C720" s="67" t="s">
        <v>90</v>
      </c>
      <c r="D720" s="418" t="str">
        <f>INDEX(MasterOutputs!$C$3:$C$63,MATCH(C720,MasterOutputs!$B$3:$B$63,0))</f>
        <v>N/A</v>
      </c>
      <c r="E720" s="283"/>
      <c r="F720" s="283"/>
      <c r="G720" s="69">
        <f t="shared" si="257"/>
        <v>0</v>
      </c>
      <c r="H720" s="283"/>
      <c r="I720" s="283"/>
      <c r="J720" s="69">
        <f t="shared" si="258"/>
        <v>0</v>
      </c>
      <c r="K720" s="283"/>
      <c r="L720" s="283"/>
      <c r="M720" s="69">
        <f t="shared" si="259"/>
        <v>0</v>
      </c>
      <c r="N720" s="283"/>
      <c r="O720" s="283"/>
      <c r="P720" s="69">
        <f t="shared" si="260"/>
        <v>0</v>
      </c>
      <c r="Q720" s="283"/>
      <c r="R720" s="283"/>
      <c r="S720" s="69">
        <f t="shared" si="261"/>
        <v>0</v>
      </c>
      <c r="T720" s="283"/>
      <c r="U720" s="283"/>
      <c r="V720" s="69">
        <f t="shared" si="262"/>
        <v>0</v>
      </c>
      <c r="W720" s="349"/>
      <c r="X720" s="351">
        <f t="shared" si="263"/>
        <v>0</v>
      </c>
      <c r="Y720" s="336"/>
      <c r="Z720" s="210">
        <f>INDEX(MasterOutputs!$I$3:$I$63,MATCH('5 - Project Outputs'!C720,MasterOutputs!$B$3:$B$63,0))</f>
        <v>0</v>
      </c>
    </row>
    <row r="721" spans="3:26" outlineLevel="1">
      <c r="C721" s="67" t="s">
        <v>90</v>
      </c>
      <c r="D721" s="418" t="str">
        <f>INDEX(MasterOutputs!$C$3:$C$63,MATCH(C721,MasterOutputs!$B$3:$B$63,0))</f>
        <v>N/A</v>
      </c>
      <c r="E721" s="283"/>
      <c r="F721" s="283"/>
      <c r="G721" s="69">
        <f t="shared" si="257"/>
        <v>0</v>
      </c>
      <c r="H721" s="283"/>
      <c r="I721" s="283"/>
      <c r="J721" s="69">
        <f t="shared" si="258"/>
        <v>0</v>
      </c>
      <c r="K721" s="283"/>
      <c r="L721" s="283"/>
      <c r="M721" s="69">
        <f t="shared" si="259"/>
        <v>0</v>
      </c>
      <c r="N721" s="283"/>
      <c r="O721" s="283"/>
      <c r="P721" s="69">
        <f t="shared" si="260"/>
        <v>0</v>
      </c>
      <c r="Q721" s="283"/>
      <c r="R721" s="283"/>
      <c r="S721" s="69">
        <f t="shared" si="261"/>
        <v>0</v>
      </c>
      <c r="T721" s="283"/>
      <c r="U721" s="283"/>
      <c r="V721" s="69">
        <f t="shared" si="262"/>
        <v>0</v>
      </c>
      <c r="W721" s="349"/>
      <c r="X721" s="351">
        <f t="shared" si="263"/>
        <v>0</v>
      </c>
      <c r="Y721" s="336"/>
      <c r="Z721" s="210">
        <f>INDEX(MasterOutputs!$I$3:$I$63,MATCH('5 - Project Outputs'!C721,MasterOutputs!$B$3:$B$63,0))</f>
        <v>0</v>
      </c>
    </row>
    <row r="722" spans="3:26" outlineLevel="1">
      <c r="C722" s="67" t="s">
        <v>90</v>
      </c>
      <c r="D722" s="418" t="str">
        <f>INDEX(MasterOutputs!$C$3:$C$63,MATCH(C722,MasterOutputs!$B$3:$B$63,0))</f>
        <v>N/A</v>
      </c>
      <c r="E722" s="283"/>
      <c r="F722" s="283"/>
      <c r="G722" s="69">
        <f t="shared" si="257"/>
        <v>0</v>
      </c>
      <c r="H722" s="283"/>
      <c r="I722" s="283"/>
      <c r="J722" s="69">
        <f t="shared" si="258"/>
        <v>0</v>
      </c>
      <c r="K722" s="283"/>
      <c r="L722" s="283"/>
      <c r="M722" s="69">
        <f t="shared" si="259"/>
        <v>0</v>
      </c>
      <c r="N722" s="283"/>
      <c r="O722" s="283"/>
      <c r="P722" s="69">
        <f t="shared" si="260"/>
        <v>0</v>
      </c>
      <c r="Q722" s="283"/>
      <c r="R722" s="283"/>
      <c r="S722" s="69">
        <f t="shared" si="261"/>
        <v>0</v>
      </c>
      <c r="T722" s="283"/>
      <c r="U722" s="283"/>
      <c r="V722" s="69">
        <f t="shared" si="262"/>
        <v>0</v>
      </c>
      <c r="W722" s="349"/>
      <c r="X722" s="351">
        <f t="shared" si="263"/>
        <v>0</v>
      </c>
      <c r="Y722" s="336"/>
      <c r="Z722" s="210">
        <f>INDEX(MasterOutputs!$I$3:$I$63,MATCH('5 - Project Outputs'!C722,MasterOutputs!$B$3:$B$63,0))</f>
        <v>0</v>
      </c>
    </row>
    <row r="723" spans="3:26" outlineLevel="1">
      <c r="C723" s="67" t="s">
        <v>90</v>
      </c>
      <c r="D723" s="418" t="str">
        <f>INDEX(MasterOutputs!$C$3:$C$63,MATCH(C723,MasterOutputs!$B$3:$B$63,0))</f>
        <v>N/A</v>
      </c>
      <c r="E723" s="283"/>
      <c r="F723" s="283"/>
      <c r="G723" s="69">
        <f t="shared" si="257"/>
        <v>0</v>
      </c>
      <c r="H723" s="283"/>
      <c r="I723" s="283"/>
      <c r="J723" s="69">
        <f t="shared" si="258"/>
        <v>0</v>
      </c>
      <c r="K723" s="283"/>
      <c r="L723" s="283"/>
      <c r="M723" s="69">
        <f t="shared" si="259"/>
        <v>0</v>
      </c>
      <c r="N723" s="283"/>
      <c r="O723" s="283"/>
      <c r="P723" s="69">
        <f t="shared" si="260"/>
        <v>0</v>
      </c>
      <c r="Q723" s="283"/>
      <c r="R723" s="283"/>
      <c r="S723" s="69">
        <f t="shared" si="261"/>
        <v>0</v>
      </c>
      <c r="T723" s="283"/>
      <c r="U723" s="283"/>
      <c r="V723" s="69">
        <f t="shared" si="262"/>
        <v>0</v>
      </c>
      <c r="W723" s="349"/>
      <c r="X723" s="351">
        <f t="shared" si="263"/>
        <v>0</v>
      </c>
      <c r="Y723" s="336"/>
      <c r="Z723" s="210">
        <f>INDEX(MasterOutputs!$I$3:$I$63,MATCH('5 - Project Outputs'!C723,MasterOutputs!$B$3:$B$63,0))</f>
        <v>0</v>
      </c>
    </row>
    <row r="724" spans="3:26" outlineLevel="1">
      <c r="C724" s="67" t="s">
        <v>90</v>
      </c>
      <c r="D724" s="418" t="str">
        <f>INDEX(MasterOutputs!$C$3:$C$63,MATCH(C724,MasterOutputs!$B$3:$B$63,0))</f>
        <v>N/A</v>
      </c>
      <c r="E724" s="283"/>
      <c r="F724" s="283"/>
      <c r="G724" s="69">
        <f t="shared" si="257"/>
        <v>0</v>
      </c>
      <c r="H724" s="283"/>
      <c r="I724" s="283"/>
      <c r="J724" s="69">
        <f t="shared" si="258"/>
        <v>0</v>
      </c>
      <c r="K724" s="283"/>
      <c r="L724" s="283"/>
      <c r="M724" s="69">
        <f t="shared" si="259"/>
        <v>0</v>
      </c>
      <c r="N724" s="283"/>
      <c r="O724" s="283"/>
      <c r="P724" s="69">
        <f t="shared" si="260"/>
        <v>0</v>
      </c>
      <c r="Q724" s="283"/>
      <c r="R724" s="283"/>
      <c r="S724" s="69">
        <f t="shared" si="261"/>
        <v>0</v>
      </c>
      <c r="T724" s="283"/>
      <c r="U724" s="283"/>
      <c r="V724" s="69">
        <f t="shared" si="262"/>
        <v>0</v>
      </c>
      <c r="W724" s="349"/>
      <c r="X724" s="351">
        <f t="shared" si="263"/>
        <v>0</v>
      </c>
      <c r="Y724" s="336"/>
      <c r="Z724" s="210">
        <f>INDEX(MasterOutputs!$I$3:$I$63,MATCH('5 - Project Outputs'!C724,MasterOutputs!$B$3:$B$63,0))</f>
        <v>0</v>
      </c>
    </row>
    <row r="725" spans="3:26" outlineLevel="1">
      <c r="C725" s="67" t="s">
        <v>90</v>
      </c>
      <c r="D725" s="418" t="str">
        <f>INDEX(MasterOutputs!$C$3:$C$63,MATCH(C725,MasterOutputs!$B$3:$B$63,0))</f>
        <v>N/A</v>
      </c>
      <c r="E725" s="283"/>
      <c r="F725" s="283"/>
      <c r="G725" s="69">
        <f t="shared" si="257"/>
        <v>0</v>
      </c>
      <c r="H725" s="283"/>
      <c r="I725" s="283"/>
      <c r="J725" s="69">
        <f t="shared" si="258"/>
        <v>0</v>
      </c>
      <c r="K725" s="283"/>
      <c r="L725" s="283"/>
      <c r="M725" s="69">
        <f t="shared" si="259"/>
        <v>0</v>
      </c>
      <c r="N725" s="283"/>
      <c r="O725" s="283"/>
      <c r="P725" s="69">
        <f t="shared" si="260"/>
        <v>0</v>
      </c>
      <c r="Q725" s="283"/>
      <c r="R725" s="283"/>
      <c r="S725" s="69">
        <f t="shared" si="261"/>
        <v>0</v>
      </c>
      <c r="T725" s="283"/>
      <c r="U725" s="283"/>
      <c r="V725" s="69">
        <f t="shared" si="262"/>
        <v>0</v>
      </c>
      <c r="W725" s="349"/>
      <c r="X725" s="351">
        <f t="shared" si="263"/>
        <v>0</v>
      </c>
      <c r="Y725" s="336"/>
      <c r="Z725" s="210">
        <f>INDEX(MasterOutputs!$I$3:$I$63,MATCH('5 - Project Outputs'!C725,MasterOutputs!$B$3:$B$63,0))</f>
        <v>0</v>
      </c>
    </row>
    <row r="726" spans="3:26" ht="15.6" customHeight="1" outlineLevel="1" thickBot="1">
      <c r="C726" s="112" t="s">
        <v>90</v>
      </c>
      <c r="D726" s="419" t="str">
        <f>INDEX(MasterOutputs!$C$3:$C$63,MATCH(C726,MasterOutputs!$B$3:$B$63,0))</f>
        <v>N/A</v>
      </c>
      <c r="E726" s="366"/>
      <c r="F726" s="366"/>
      <c r="G726" s="147">
        <f t="shared" si="257"/>
        <v>0</v>
      </c>
      <c r="H726" s="366"/>
      <c r="I726" s="366"/>
      <c r="J726" s="147">
        <f t="shared" si="258"/>
        <v>0</v>
      </c>
      <c r="K726" s="366"/>
      <c r="L726" s="366"/>
      <c r="M726" s="147">
        <f t="shared" si="259"/>
        <v>0</v>
      </c>
      <c r="N726" s="366"/>
      <c r="O726" s="366"/>
      <c r="P726" s="147">
        <f t="shared" si="260"/>
        <v>0</v>
      </c>
      <c r="Q726" s="366"/>
      <c r="R726" s="366"/>
      <c r="S726" s="147">
        <f t="shared" si="261"/>
        <v>0</v>
      </c>
      <c r="T726" s="366"/>
      <c r="U726" s="366"/>
      <c r="V726" s="147">
        <f t="shared" si="262"/>
        <v>0</v>
      </c>
      <c r="W726" s="367"/>
      <c r="X726" s="368">
        <f t="shared" si="263"/>
        <v>0</v>
      </c>
      <c r="Y726" s="369"/>
      <c r="Z726" s="210">
        <f>INDEX(MasterOutputs!$I$3:$I$63,MATCH('5 - Project Outputs'!C726,MasterOutputs!$B$3:$B$63,0))</f>
        <v>0</v>
      </c>
    </row>
    <row r="727" spans="3:26" ht="16.5" customHeight="1" outlineLevel="1" thickBot="1">
      <c r="C727" s="495" t="s">
        <v>311</v>
      </c>
      <c r="D727" s="496"/>
      <c r="E727" s="496"/>
      <c r="F727" s="496"/>
      <c r="G727" s="496"/>
      <c r="H727" s="496"/>
      <c r="I727" s="496"/>
      <c r="J727" s="496"/>
      <c r="K727" s="496"/>
      <c r="L727" s="496"/>
      <c r="M727" s="496"/>
      <c r="N727" s="496"/>
      <c r="O727" s="496"/>
      <c r="P727" s="496"/>
      <c r="Q727" s="496"/>
      <c r="R727" s="496"/>
      <c r="S727" s="496"/>
      <c r="T727" s="496"/>
      <c r="U727" s="496"/>
      <c r="V727" s="496"/>
      <c r="W727" s="496"/>
      <c r="X727" s="496"/>
      <c r="Y727" s="497"/>
    </row>
    <row r="728" spans="3:26" outlineLevel="1">
      <c r="C728" s="370"/>
      <c r="D728" s="363"/>
      <c r="E728" s="364"/>
      <c r="F728" s="364"/>
      <c r="G728" s="358">
        <f t="shared" ref="G728:G733" si="264">SUM(E728:F728)</f>
        <v>0</v>
      </c>
      <c r="H728" s="364"/>
      <c r="I728" s="364"/>
      <c r="J728" s="358">
        <f t="shared" ref="J728:J733" si="265">SUM(H728:I728)</f>
        <v>0</v>
      </c>
      <c r="K728" s="364"/>
      <c r="L728" s="364"/>
      <c r="M728" s="358">
        <f t="shared" ref="M728:M733" si="266">SUM(K728:L728)</f>
        <v>0</v>
      </c>
      <c r="N728" s="364"/>
      <c r="O728" s="364"/>
      <c r="P728" s="358">
        <f t="shared" ref="P728:P733" si="267">SUM(N728:O728)</f>
        <v>0</v>
      </c>
      <c r="Q728" s="364"/>
      <c r="R728" s="364"/>
      <c r="S728" s="358">
        <f t="shared" ref="S728:S733" si="268">SUM(Q728:R728)</f>
        <v>0</v>
      </c>
      <c r="T728" s="364"/>
      <c r="U728" s="364"/>
      <c r="V728" s="358">
        <f t="shared" ref="V728:V733" si="269">SUM(T728:U728)</f>
        <v>0</v>
      </c>
      <c r="W728" s="365"/>
      <c r="X728" s="352">
        <f>SUM(P728+S728+M728+J728+G728+V728+W728)</f>
        <v>0</v>
      </c>
      <c r="Y728" s="359" t="s">
        <v>302</v>
      </c>
    </row>
    <row r="729" spans="3:26" outlineLevel="1">
      <c r="C729" s="73"/>
      <c r="D729" s="287"/>
      <c r="E729" s="283"/>
      <c r="F729" s="283"/>
      <c r="G729" s="69">
        <f t="shared" si="264"/>
        <v>0</v>
      </c>
      <c r="H729" s="283"/>
      <c r="I729" s="283"/>
      <c r="J729" s="69">
        <f t="shared" si="265"/>
        <v>0</v>
      </c>
      <c r="K729" s="283"/>
      <c r="L729" s="283"/>
      <c r="M729" s="69">
        <f t="shared" si="266"/>
        <v>0</v>
      </c>
      <c r="N729" s="283"/>
      <c r="O729" s="283"/>
      <c r="P729" s="69">
        <f t="shared" si="267"/>
        <v>0</v>
      </c>
      <c r="Q729" s="283"/>
      <c r="R729" s="283"/>
      <c r="S729" s="69">
        <f t="shared" si="268"/>
        <v>0</v>
      </c>
      <c r="T729" s="283"/>
      <c r="U729" s="283"/>
      <c r="V729" s="69">
        <f t="shared" si="269"/>
        <v>0</v>
      </c>
      <c r="W729" s="349"/>
      <c r="X729" s="351">
        <f>SUM(P729+S729+M729+J729+G729+V729+W729)</f>
        <v>0</v>
      </c>
      <c r="Y729" s="354" t="s">
        <v>302</v>
      </c>
    </row>
    <row r="730" spans="3:26" outlineLevel="1">
      <c r="C730" s="73"/>
      <c r="D730" s="287"/>
      <c r="E730" s="283"/>
      <c r="F730" s="283"/>
      <c r="G730" s="69">
        <f t="shared" si="264"/>
        <v>0</v>
      </c>
      <c r="H730" s="283"/>
      <c r="I730" s="283"/>
      <c r="J730" s="69">
        <f t="shared" si="265"/>
        <v>0</v>
      </c>
      <c r="K730" s="283"/>
      <c r="L730" s="283"/>
      <c r="M730" s="69">
        <f t="shared" si="266"/>
        <v>0</v>
      </c>
      <c r="N730" s="283"/>
      <c r="O730" s="283"/>
      <c r="P730" s="69">
        <f t="shared" si="267"/>
        <v>0</v>
      </c>
      <c r="Q730" s="283"/>
      <c r="R730" s="283"/>
      <c r="S730" s="69">
        <f t="shared" si="268"/>
        <v>0</v>
      </c>
      <c r="T730" s="283"/>
      <c r="U730" s="283"/>
      <c r="V730" s="69">
        <f t="shared" si="269"/>
        <v>0</v>
      </c>
      <c r="W730" s="349"/>
      <c r="X730" s="351">
        <f t="shared" ref="X730:X737" si="270">SUM(P730+S730+M730+J730+G730+V730+W730)</f>
        <v>0</v>
      </c>
      <c r="Y730" s="354" t="s">
        <v>302</v>
      </c>
    </row>
    <row r="731" spans="3:26" outlineLevel="1">
      <c r="C731" s="73"/>
      <c r="D731" s="287"/>
      <c r="E731" s="283"/>
      <c r="F731" s="283"/>
      <c r="G731" s="69">
        <f t="shared" si="264"/>
        <v>0</v>
      </c>
      <c r="H731" s="283"/>
      <c r="I731" s="283"/>
      <c r="J731" s="69">
        <f t="shared" si="265"/>
        <v>0</v>
      </c>
      <c r="K731" s="283"/>
      <c r="L731" s="283"/>
      <c r="M731" s="69">
        <f t="shared" si="266"/>
        <v>0</v>
      </c>
      <c r="N731" s="283"/>
      <c r="O731" s="283"/>
      <c r="P731" s="69">
        <f t="shared" si="267"/>
        <v>0</v>
      </c>
      <c r="Q731" s="283"/>
      <c r="R731" s="283"/>
      <c r="S731" s="69">
        <f t="shared" si="268"/>
        <v>0</v>
      </c>
      <c r="T731" s="283"/>
      <c r="U731" s="283"/>
      <c r="V731" s="69">
        <f t="shared" si="269"/>
        <v>0</v>
      </c>
      <c r="W731" s="349"/>
      <c r="X731" s="351">
        <f t="shared" si="270"/>
        <v>0</v>
      </c>
      <c r="Y731" s="354" t="s">
        <v>302</v>
      </c>
    </row>
    <row r="732" spans="3:26" outlineLevel="1">
      <c r="C732" s="73"/>
      <c r="D732" s="287"/>
      <c r="E732" s="283"/>
      <c r="F732" s="283"/>
      <c r="G732" s="69">
        <f t="shared" si="264"/>
        <v>0</v>
      </c>
      <c r="H732" s="283"/>
      <c r="I732" s="283"/>
      <c r="J732" s="69">
        <f t="shared" si="265"/>
        <v>0</v>
      </c>
      <c r="K732" s="283"/>
      <c r="L732" s="283"/>
      <c r="M732" s="69">
        <f t="shared" si="266"/>
        <v>0</v>
      </c>
      <c r="N732" s="283"/>
      <c r="O732" s="283"/>
      <c r="P732" s="69">
        <f t="shared" si="267"/>
        <v>0</v>
      </c>
      <c r="Q732" s="283"/>
      <c r="R732" s="283"/>
      <c r="S732" s="69">
        <f t="shared" si="268"/>
        <v>0</v>
      </c>
      <c r="T732" s="283"/>
      <c r="U732" s="283"/>
      <c r="V732" s="69">
        <f t="shared" si="269"/>
        <v>0</v>
      </c>
      <c r="W732" s="349"/>
      <c r="X732" s="351">
        <f t="shared" si="270"/>
        <v>0</v>
      </c>
      <c r="Y732" s="354" t="s">
        <v>302</v>
      </c>
    </row>
    <row r="733" spans="3:26" outlineLevel="1">
      <c r="C733" s="73"/>
      <c r="D733" s="287"/>
      <c r="E733" s="283"/>
      <c r="F733" s="283"/>
      <c r="G733" s="69">
        <f t="shared" si="264"/>
        <v>0</v>
      </c>
      <c r="H733" s="283"/>
      <c r="I733" s="283"/>
      <c r="J733" s="69">
        <f t="shared" si="265"/>
        <v>0</v>
      </c>
      <c r="K733" s="283"/>
      <c r="L733" s="283"/>
      <c r="M733" s="69">
        <f t="shared" si="266"/>
        <v>0</v>
      </c>
      <c r="N733" s="283"/>
      <c r="O733" s="283"/>
      <c r="P733" s="69">
        <f t="shared" si="267"/>
        <v>0</v>
      </c>
      <c r="Q733" s="283"/>
      <c r="R733" s="283"/>
      <c r="S733" s="69">
        <f t="shared" si="268"/>
        <v>0</v>
      </c>
      <c r="T733" s="283"/>
      <c r="U733" s="283"/>
      <c r="V733" s="69">
        <f t="shared" si="269"/>
        <v>0</v>
      </c>
      <c r="W733" s="349"/>
      <c r="X733" s="351">
        <f t="shared" si="270"/>
        <v>0</v>
      </c>
      <c r="Y733" s="354" t="s">
        <v>302</v>
      </c>
    </row>
    <row r="734" spans="3:26" outlineLevel="1">
      <c r="C734" s="73"/>
      <c r="D734" s="287"/>
      <c r="E734" s="283"/>
      <c r="F734" s="283"/>
      <c r="G734" s="69">
        <f>SUM(E734:F734)</f>
        <v>0</v>
      </c>
      <c r="H734" s="283"/>
      <c r="I734" s="283"/>
      <c r="J734" s="69">
        <f>SUM(H734:I734)</f>
        <v>0</v>
      </c>
      <c r="K734" s="283"/>
      <c r="L734" s="283"/>
      <c r="M734" s="69">
        <f>SUM(K734:L734)</f>
        <v>0</v>
      </c>
      <c r="N734" s="283"/>
      <c r="O734" s="283"/>
      <c r="P734" s="69">
        <f>SUM(N734:O734)</f>
        <v>0</v>
      </c>
      <c r="Q734" s="283"/>
      <c r="R734" s="283"/>
      <c r="S734" s="69">
        <f>SUM(Q734:R734)</f>
        <v>0</v>
      </c>
      <c r="T734" s="283"/>
      <c r="U734" s="283"/>
      <c r="V734" s="69">
        <f>SUM(T734:U734)</f>
        <v>0</v>
      </c>
      <c r="W734" s="349"/>
      <c r="X734" s="351">
        <f t="shared" si="270"/>
        <v>0</v>
      </c>
      <c r="Y734" s="354" t="s">
        <v>302</v>
      </c>
    </row>
    <row r="735" spans="3:26" outlineLevel="1">
      <c r="C735" s="73"/>
      <c r="D735" s="287"/>
      <c r="E735" s="283"/>
      <c r="F735" s="283"/>
      <c r="G735" s="69">
        <f>SUM(E735:F735)</f>
        <v>0</v>
      </c>
      <c r="H735" s="283"/>
      <c r="I735" s="283"/>
      <c r="J735" s="69">
        <f>SUM(H735:I735)</f>
        <v>0</v>
      </c>
      <c r="K735" s="283"/>
      <c r="L735" s="283"/>
      <c r="M735" s="69">
        <f>SUM(K735:L735)</f>
        <v>0</v>
      </c>
      <c r="N735" s="283"/>
      <c r="O735" s="283"/>
      <c r="P735" s="69">
        <f>SUM(N735:O735)</f>
        <v>0</v>
      </c>
      <c r="Q735" s="283"/>
      <c r="R735" s="283"/>
      <c r="S735" s="69">
        <f>SUM(Q735:R735)</f>
        <v>0</v>
      </c>
      <c r="T735" s="283"/>
      <c r="U735" s="283"/>
      <c r="V735" s="69">
        <f>SUM(T735:U735)</f>
        <v>0</v>
      </c>
      <c r="W735" s="349"/>
      <c r="X735" s="351">
        <f t="shared" si="270"/>
        <v>0</v>
      </c>
      <c r="Y735" s="354" t="s">
        <v>302</v>
      </c>
    </row>
    <row r="736" spans="3:26" outlineLevel="1">
      <c r="C736" s="73"/>
      <c r="D736" s="287"/>
      <c r="E736" s="283"/>
      <c r="F736" s="283"/>
      <c r="G736" s="69">
        <f>SUM(E736:F736)</f>
        <v>0</v>
      </c>
      <c r="H736" s="283"/>
      <c r="I736" s="283"/>
      <c r="J736" s="69">
        <f>SUM(H736:I736)</f>
        <v>0</v>
      </c>
      <c r="K736" s="283"/>
      <c r="L736" s="283"/>
      <c r="M736" s="69">
        <f>SUM(K736:L736)</f>
        <v>0</v>
      </c>
      <c r="N736" s="283"/>
      <c r="O736" s="283"/>
      <c r="P736" s="69">
        <f>SUM(N736:O736)</f>
        <v>0</v>
      </c>
      <c r="Q736" s="283"/>
      <c r="R736" s="283"/>
      <c r="S736" s="69">
        <f>SUM(Q736:R736)</f>
        <v>0</v>
      </c>
      <c r="T736" s="283"/>
      <c r="U736" s="283"/>
      <c r="V736" s="69">
        <f>SUM(T736:U736)</f>
        <v>0</v>
      </c>
      <c r="W736" s="349"/>
      <c r="X736" s="351">
        <f t="shared" si="270"/>
        <v>0</v>
      </c>
      <c r="Y736" s="354" t="s">
        <v>302</v>
      </c>
    </row>
    <row r="737" spans="1:26" ht="15.75" outlineLevel="1" thickBot="1">
      <c r="C737" s="74"/>
      <c r="D737" s="288"/>
      <c r="E737" s="284"/>
      <c r="F737" s="284"/>
      <c r="G737" s="71">
        <f>SUM(E737:F737)</f>
        <v>0</v>
      </c>
      <c r="H737" s="284"/>
      <c r="I737" s="284"/>
      <c r="J737" s="71">
        <f>SUM(H737:I737)</f>
        <v>0</v>
      </c>
      <c r="K737" s="284"/>
      <c r="L737" s="284"/>
      <c r="M737" s="71">
        <f>SUM(K737:L737)</f>
        <v>0</v>
      </c>
      <c r="N737" s="284"/>
      <c r="O737" s="284"/>
      <c r="P737" s="71">
        <f>SUM(N737:O737)</f>
        <v>0</v>
      </c>
      <c r="Q737" s="284"/>
      <c r="R737" s="284"/>
      <c r="S737" s="71">
        <f>SUM(Q737:R737)</f>
        <v>0</v>
      </c>
      <c r="T737" s="284"/>
      <c r="U737" s="284"/>
      <c r="V737" s="71">
        <f>SUM(T737:U737)</f>
        <v>0</v>
      </c>
      <c r="W737" s="350"/>
      <c r="X737" s="353">
        <f t="shared" si="270"/>
        <v>0</v>
      </c>
      <c r="Y737" s="355" t="s">
        <v>302</v>
      </c>
    </row>
    <row r="738" spans="1:26" ht="15.75" thickBot="1">
      <c r="C738" s="286"/>
      <c r="D738" s="285"/>
      <c r="E738" s="3"/>
      <c r="F738" s="3"/>
      <c r="G738" s="3"/>
      <c r="H738" s="3"/>
      <c r="I738" s="3"/>
      <c r="J738" s="3"/>
      <c r="K738" s="3"/>
      <c r="L738" s="3"/>
      <c r="M738" s="3"/>
      <c r="N738" s="3"/>
      <c r="O738" s="3"/>
      <c r="P738" s="3"/>
      <c r="Q738" s="3"/>
      <c r="R738" s="3"/>
      <c r="S738" s="3"/>
      <c r="T738" s="3"/>
      <c r="U738" s="3"/>
      <c r="V738" s="3"/>
      <c r="W738" s="3"/>
      <c r="X738" s="3"/>
    </row>
    <row r="739" spans="1:26" ht="102.75" thickBot="1">
      <c r="A739" s="590" t="s">
        <v>260</v>
      </c>
      <c r="B739" s="60"/>
      <c r="C739" s="839" t="str">
        <f>IF(OR('2 - Project Admin'!E46="", '2 - Project Admin'!E46="n/a"),"Project 20: Not Applicable", CONCATENATE("Project 20: ", '2 - Project Admin'!E46))</f>
        <v>Project 20: Not Applicable</v>
      </c>
      <c r="D739" s="840"/>
      <c r="E739" s="840"/>
      <c r="F739" s="840"/>
      <c r="G739" s="840"/>
      <c r="H739" s="840"/>
      <c r="I739" s="840"/>
      <c r="J739" s="840"/>
      <c r="K739" s="840"/>
      <c r="L739" s="840"/>
      <c r="M739" s="840"/>
      <c r="N739" s="840"/>
      <c r="O739" s="840"/>
      <c r="P739" s="840"/>
      <c r="Q739" s="840"/>
      <c r="R739" s="840"/>
      <c r="S739" s="840"/>
      <c r="T739" s="840"/>
      <c r="U739" s="840"/>
      <c r="V739" s="840"/>
      <c r="W739" s="840"/>
      <c r="X739" s="840"/>
      <c r="Y739" s="841"/>
    </row>
    <row r="740" spans="1:26" ht="15.75" thickBot="1">
      <c r="C740" s="148"/>
      <c r="D740" s="149"/>
      <c r="E740" s="150"/>
      <c r="F740" s="150"/>
      <c r="G740" s="150"/>
      <c r="H740" s="150"/>
      <c r="I740" s="150"/>
      <c r="J740" s="150"/>
      <c r="K740" s="150"/>
    </row>
    <row r="741" spans="1:26" ht="15.75" customHeight="1" outlineLevel="1">
      <c r="C741" s="806" t="s">
        <v>289</v>
      </c>
      <c r="D741" s="806" t="s">
        <v>290</v>
      </c>
      <c r="E741" s="809" t="s">
        <v>291</v>
      </c>
      <c r="F741" s="810"/>
      <c r="G741" s="811"/>
      <c r="H741" s="809" t="s">
        <v>292</v>
      </c>
      <c r="I741" s="810"/>
      <c r="J741" s="811"/>
      <c r="K741" s="809" t="s">
        <v>293</v>
      </c>
      <c r="L741" s="810"/>
      <c r="M741" s="811"/>
      <c r="N741" s="809" t="s">
        <v>294</v>
      </c>
      <c r="O741" s="810"/>
      <c r="P741" s="811"/>
      <c r="Q741" s="809" t="s">
        <v>295</v>
      </c>
      <c r="R741" s="810"/>
      <c r="S741" s="811"/>
      <c r="T741" s="809" t="s">
        <v>296</v>
      </c>
      <c r="U741" s="810"/>
      <c r="V741" s="811"/>
      <c r="W741" s="665" t="s">
        <v>297</v>
      </c>
      <c r="X741" s="820" t="s">
        <v>236</v>
      </c>
      <c r="Y741" s="815" t="s">
        <v>298</v>
      </c>
    </row>
    <row r="742" spans="1:26" ht="15.75" customHeight="1" outlineLevel="1" thickBot="1">
      <c r="C742" s="807"/>
      <c r="D742" s="807"/>
      <c r="E742" s="812"/>
      <c r="F742" s="813"/>
      <c r="G742" s="814"/>
      <c r="H742" s="812"/>
      <c r="I742" s="813"/>
      <c r="J742" s="814"/>
      <c r="K742" s="812"/>
      <c r="L742" s="813"/>
      <c r="M742" s="814"/>
      <c r="N742" s="812"/>
      <c r="O742" s="813"/>
      <c r="P742" s="814"/>
      <c r="Q742" s="812"/>
      <c r="R742" s="813"/>
      <c r="S742" s="814"/>
      <c r="T742" s="812"/>
      <c r="U742" s="813"/>
      <c r="V742" s="814"/>
      <c r="W742" s="666"/>
      <c r="X742" s="821"/>
      <c r="Y742" s="816"/>
    </row>
    <row r="743" spans="1:26" ht="15" customHeight="1" outlineLevel="1" thickBot="1">
      <c r="C743" s="807"/>
      <c r="D743" s="807"/>
      <c r="E743" s="588" t="s">
        <v>237</v>
      </c>
      <c r="F743" s="205" t="s">
        <v>238</v>
      </c>
      <c r="G743" s="665" t="s">
        <v>281</v>
      </c>
      <c r="H743" s="588" t="s">
        <v>237</v>
      </c>
      <c r="I743" s="205" t="s">
        <v>238</v>
      </c>
      <c r="J743" s="665" t="s">
        <v>281</v>
      </c>
      <c r="K743" s="588" t="s">
        <v>237</v>
      </c>
      <c r="L743" s="205" t="s">
        <v>238</v>
      </c>
      <c r="M743" s="665" t="s">
        <v>281</v>
      </c>
      <c r="N743" s="588" t="s">
        <v>237</v>
      </c>
      <c r="O743" s="205" t="s">
        <v>238</v>
      </c>
      <c r="P743" s="818" t="s">
        <v>281</v>
      </c>
      <c r="Q743" s="588" t="s">
        <v>237</v>
      </c>
      <c r="R743" s="205" t="s">
        <v>238</v>
      </c>
      <c r="S743" s="818" t="s">
        <v>281</v>
      </c>
      <c r="T743" s="588" t="s">
        <v>237</v>
      </c>
      <c r="U743" s="205" t="s">
        <v>238</v>
      </c>
      <c r="V743" s="818" t="s">
        <v>281</v>
      </c>
      <c r="W743" s="818" t="s">
        <v>281</v>
      </c>
      <c r="X743" s="821"/>
      <c r="Y743" s="816"/>
    </row>
    <row r="744" spans="1:26" ht="15" customHeight="1" outlineLevel="1" thickBot="1">
      <c r="C744" s="808"/>
      <c r="D744" s="807"/>
      <c r="E744" s="206" t="s">
        <v>240</v>
      </c>
      <c r="F744" s="206" t="s">
        <v>240</v>
      </c>
      <c r="G744" s="704"/>
      <c r="H744" s="206" t="s">
        <v>240</v>
      </c>
      <c r="I744" s="216" t="str">
        <f>IF(INDEX('Reference Data'!$G$5:$G$18,MATCH('Reference Data'!$C$4,'Reference Data'!$F$5:$F$21,0),1)&gt;=I$18,"Actual","Forecast")</f>
        <v>Actual</v>
      </c>
      <c r="J744" s="704"/>
      <c r="K744" s="216" t="str">
        <f>IF(INDEX('Reference Data'!$G$5:$G$18,MATCH('Reference Data'!$C$4,'Reference Data'!$F$5:$F$21,0),1)&gt;=K$18,"Actual","Forecast")</f>
        <v>Actual</v>
      </c>
      <c r="L744" s="216" t="str">
        <f>IF(INDEX('Reference Data'!$G$5:$G$18,MATCH('Reference Data'!$C$4,'Reference Data'!$F$5:$F$21,0),1)&gt;=L$18,"Actual","Forecast")</f>
        <v>Actual</v>
      </c>
      <c r="M744" s="704"/>
      <c r="N744" s="216" t="str">
        <f>IF(INDEX('Reference Data'!$G$5:$G$18,MATCH('Reference Data'!$C$4,'Reference Data'!$F$5:$F$21,0),1)&gt;=N$18,"Actual","Forecast")</f>
        <v>Actual</v>
      </c>
      <c r="O744" s="216" t="str">
        <f>IF(INDEX('Reference Data'!$G$5:$G$18,MATCH('Reference Data'!$C$4,'Reference Data'!$F$5:$F$21,0),1)&gt;=O$18,"Actual","Forecast")</f>
        <v>Actual</v>
      </c>
      <c r="P744" s="819"/>
      <c r="Q744" s="216" t="str">
        <f>IF(INDEX('Reference Data'!$G$5:$G$18,MATCH('Reference Data'!$C$4,'Reference Data'!$F$5:$F$21,0),1)&gt;=Q$18,"Actual","Forecast")</f>
        <v>Actual</v>
      </c>
      <c r="R744" s="216" t="str">
        <f>IF(INDEX('Reference Data'!$G$5:$G$18,MATCH('Reference Data'!$C$4,'Reference Data'!$F$5:$F$21,0),1)&gt;=R$18,"Actual","Forecast")</f>
        <v>Forecast</v>
      </c>
      <c r="S744" s="819"/>
      <c r="T744" s="216" t="str">
        <f>IF(INDEX('Reference Data'!$G$5:$G$18,MATCH('Reference Data'!$C$4,'Reference Data'!$F$5:$F$21,0),1)&gt;=T$18,"Actual","Forecast")</f>
        <v>Forecast</v>
      </c>
      <c r="U744" s="216" t="str">
        <f>IF(INDEX('Reference Data'!$G$5:$G$18,MATCH('Reference Data'!$C$4,'Reference Data'!$F$5:$F$21,0),1)&gt;=U$18,"Actual","Forecast")</f>
        <v>Forecast</v>
      </c>
      <c r="V744" s="819"/>
      <c r="W744" s="819"/>
      <c r="X744" s="821"/>
      <c r="Y744" s="817"/>
    </row>
    <row r="745" spans="1:26" ht="15" customHeight="1" outlineLevel="1" thickBot="1">
      <c r="C745" s="116" t="s">
        <v>299</v>
      </c>
      <c r="D745" s="274"/>
      <c r="E745" s="274"/>
      <c r="F745" s="274"/>
      <c r="G745" s="274"/>
      <c r="H745" s="274"/>
      <c r="I745" s="274"/>
      <c r="J745" s="274"/>
      <c r="K745" s="274"/>
      <c r="L745" s="274"/>
      <c r="M745" s="274"/>
      <c r="N745" s="274"/>
      <c r="O745" s="274"/>
      <c r="P745" s="274"/>
      <c r="Q745" s="274"/>
      <c r="R745" s="274"/>
      <c r="S745" s="274"/>
      <c r="T745" s="274"/>
      <c r="U745" s="274"/>
      <c r="V745" s="274"/>
      <c r="W745" s="274"/>
      <c r="X745" s="274"/>
      <c r="Y745" s="498"/>
    </row>
    <row r="746" spans="1:26" outlineLevel="1">
      <c r="C746" s="155" t="s">
        <v>300</v>
      </c>
      <c r="D746" s="420" t="s">
        <v>301</v>
      </c>
      <c r="E746" s="356"/>
      <c r="F746" s="357"/>
      <c r="G746" s="358">
        <f>SUM(E746:F746)</f>
        <v>0</v>
      </c>
      <c r="H746" s="356"/>
      <c r="I746" s="357"/>
      <c r="J746" s="358">
        <f>SUM(H746:I746)</f>
        <v>0</v>
      </c>
      <c r="K746" s="356"/>
      <c r="L746" s="357"/>
      <c r="M746" s="358">
        <f>SUM(K746:L746)</f>
        <v>0</v>
      </c>
      <c r="N746" s="356"/>
      <c r="O746" s="357"/>
      <c r="P746" s="358">
        <f>SUM(N746:O746)</f>
        <v>0</v>
      </c>
      <c r="Q746" s="356"/>
      <c r="R746" s="357"/>
      <c r="S746" s="358">
        <f>SUM(Q746:R746)</f>
        <v>0</v>
      </c>
      <c r="T746" s="356"/>
      <c r="U746" s="357"/>
      <c r="V746" s="358">
        <f>SUM(T746:U746)</f>
        <v>0</v>
      </c>
      <c r="W746" s="340"/>
      <c r="X746" s="352">
        <f>SUM(P746+S746+M746+J746+G746+V746+W746)</f>
        <v>0</v>
      </c>
      <c r="Y746" s="359" t="s">
        <v>302</v>
      </c>
    </row>
    <row r="747" spans="1:26" ht="28.5" outlineLevel="1">
      <c r="C747" s="155" t="s">
        <v>303</v>
      </c>
      <c r="D747" s="420" t="s">
        <v>304</v>
      </c>
      <c r="E747" s="67"/>
      <c r="F747" s="68"/>
      <c r="G747" s="69">
        <f>SUM(E747:F747)</f>
        <v>0</v>
      </c>
      <c r="H747" s="67"/>
      <c r="I747" s="68"/>
      <c r="J747" s="69">
        <f>SUM(H747:I747)</f>
        <v>0</v>
      </c>
      <c r="K747" s="67"/>
      <c r="L747" s="68"/>
      <c r="M747" s="69">
        <f>SUM(K747:L747)</f>
        <v>0</v>
      </c>
      <c r="N747" s="67"/>
      <c r="O747" s="68"/>
      <c r="P747" s="69">
        <f>SUM(N747:O747)</f>
        <v>0</v>
      </c>
      <c r="Q747" s="67"/>
      <c r="R747" s="68"/>
      <c r="S747" s="69">
        <f>SUM(Q747:R747)</f>
        <v>0</v>
      </c>
      <c r="T747" s="67"/>
      <c r="U747" s="68"/>
      <c r="V747" s="69">
        <f>SUM(T747:U747)</f>
        <v>0</v>
      </c>
      <c r="W747" s="334"/>
      <c r="X747" s="351">
        <f>SUM(P747+S747+M747+J747+G747+V747+W747)</f>
        <v>0</v>
      </c>
      <c r="Y747" s="354" t="s">
        <v>302</v>
      </c>
    </row>
    <row r="748" spans="1:26" ht="29.25" outlineLevel="1" thickBot="1">
      <c r="C748" s="360" t="s">
        <v>305</v>
      </c>
      <c r="D748" s="421" t="s">
        <v>304</v>
      </c>
      <c r="E748" s="112"/>
      <c r="F748" s="113"/>
      <c r="G748" s="147">
        <f>SUM(E748:F748)</f>
        <v>0</v>
      </c>
      <c r="H748" s="112"/>
      <c r="I748" s="113"/>
      <c r="J748" s="147">
        <f>SUM(H748:I748)</f>
        <v>0</v>
      </c>
      <c r="K748" s="112"/>
      <c r="L748" s="113"/>
      <c r="M748" s="147">
        <f>SUM(K748:L748)</f>
        <v>0</v>
      </c>
      <c r="N748" s="112"/>
      <c r="O748" s="113"/>
      <c r="P748" s="147">
        <f>SUM(N748:O748)</f>
        <v>0</v>
      </c>
      <c r="Q748" s="112"/>
      <c r="R748" s="113"/>
      <c r="S748" s="147">
        <f>SUM(Q748:R748)</f>
        <v>0</v>
      </c>
      <c r="T748" s="112"/>
      <c r="U748" s="113"/>
      <c r="V748" s="147">
        <f>SUM(T748:U748)</f>
        <v>0</v>
      </c>
      <c r="W748" s="348"/>
      <c r="X748" s="361">
        <f>SUM(P748+S748+M748+J748+G748+V748+W748)</f>
        <v>0</v>
      </c>
      <c r="Y748" s="362" t="s">
        <v>302</v>
      </c>
    </row>
    <row r="749" spans="1:26" ht="15" customHeight="1" outlineLevel="1" thickBot="1">
      <c r="C749" s="494" t="s">
        <v>306</v>
      </c>
      <c r="D749" s="492"/>
      <c r="E749" s="492"/>
      <c r="F749" s="492"/>
      <c r="G749" s="492"/>
      <c r="H749" s="492"/>
      <c r="I749" s="492"/>
      <c r="J749" s="492"/>
      <c r="K749" s="492"/>
      <c r="L749" s="492"/>
      <c r="M749" s="492"/>
      <c r="N749" s="492"/>
      <c r="O749" s="492"/>
      <c r="P749" s="492"/>
      <c r="Q749" s="492"/>
      <c r="R749" s="492"/>
      <c r="S749" s="492"/>
      <c r="T749" s="492"/>
      <c r="U749" s="492"/>
      <c r="V749" s="492"/>
      <c r="W749" s="492"/>
      <c r="X749" s="492"/>
      <c r="Y749" s="493"/>
    </row>
    <row r="750" spans="1:26" outlineLevel="1">
      <c r="C750" s="356" t="s">
        <v>90</v>
      </c>
      <c r="D750" s="417" t="str">
        <f>INDEX(MasterOutputs!$C$3:$C$63,MATCH(C750,MasterOutputs!$B$3:$B$63,0))</f>
        <v>N/A</v>
      </c>
      <c r="E750" s="364"/>
      <c r="F750" s="364"/>
      <c r="G750" s="358">
        <f>SUM(E750:F750)</f>
        <v>0</v>
      </c>
      <c r="H750" s="364"/>
      <c r="I750" s="364"/>
      <c r="J750" s="358">
        <f>SUM(H750:I750)</f>
        <v>0</v>
      </c>
      <c r="K750" s="364"/>
      <c r="L750" s="364"/>
      <c r="M750" s="358">
        <f>SUM(K750:L750)</f>
        <v>0</v>
      </c>
      <c r="N750" s="364"/>
      <c r="O750" s="364"/>
      <c r="P750" s="358">
        <f>SUM(N750:O750)</f>
        <v>0</v>
      </c>
      <c r="Q750" s="364"/>
      <c r="R750" s="364"/>
      <c r="S750" s="358">
        <f>SUM(Q750:R750)</f>
        <v>0</v>
      </c>
      <c r="T750" s="364"/>
      <c r="U750" s="364"/>
      <c r="V750" s="358">
        <f>SUM(T750:U750)</f>
        <v>0</v>
      </c>
      <c r="W750" s="365"/>
      <c r="X750" s="352">
        <f>SUM(P750+S750+M750+J750+G750+V750+W750)</f>
        <v>0</v>
      </c>
      <c r="Y750" s="341"/>
      <c r="Z750" s="210">
        <f>INDEX(MasterOutputs!$I$3:$I$63,MATCH('5 - Project Outputs'!C750,MasterOutputs!$B$3:$B$63,0))</f>
        <v>0</v>
      </c>
    </row>
    <row r="751" spans="1:26" outlineLevel="1">
      <c r="C751" s="67" t="s">
        <v>90</v>
      </c>
      <c r="D751" s="418" t="str">
        <f>INDEX(MasterOutputs!$C$3:$C$63,MATCH(C751,MasterOutputs!$B$3:$B$63,0))</f>
        <v>N/A</v>
      </c>
      <c r="E751" s="283"/>
      <c r="F751" s="283"/>
      <c r="G751" s="69">
        <f>SUM(E751:F751)</f>
        <v>0</v>
      </c>
      <c r="H751" s="283"/>
      <c r="I751" s="283"/>
      <c r="J751" s="69">
        <f>SUM(H751:I751)</f>
        <v>0</v>
      </c>
      <c r="K751" s="283"/>
      <c r="L751" s="283"/>
      <c r="M751" s="69">
        <f>SUM(K751:L751)</f>
        <v>0</v>
      </c>
      <c r="N751" s="283"/>
      <c r="O751" s="283"/>
      <c r="P751" s="69">
        <f>SUM(N751:O751)</f>
        <v>0</v>
      </c>
      <c r="Q751" s="283"/>
      <c r="R751" s="283"/>
      <c r="S751" s="69">
        <f>SUM(Q751:R751)</f>
        <v>0</v>
      </c>
      <c r="T751" s="283"/>
      <c r="U751" s="283"/>
      <c r="V751" s="69">
        <f>SUM(T751:U751)</f>
        <v>0</v>
      </c>
      <c r="W751" s="349"/>
      <c r="X751" s="351">
        <f>SUM(P751+S751+M751+J751+G751+V751+W751)</f>
        <v>0</v>
      </c>
      <c r="Y751" s="336"/>
      <c r="Z751" s="210">
        <f>INDEX(MasterOutputs!$I$3:$I$63,MATCH('5 - Project Outputs'!C751,MasterOutputs!$B$3:$B$63,0))</f>
        <v>0</v>
      </c>
    </row>
    <row r="752" spans="1:26" outlineLevel="1">
      <c r="C752" s="67" t="s">
        <v>90</v>
      </c>
      <c r="D752" s="418" t="str">
        <f>INDEX(MasterOutputs!$C$3:$C$63,MATCH(C752,MasterOutputs!$B$3:$B$63,0))</f>
        <v>N/A</v>
      </c>
      <c r="E752" s="283"/>
      <c r="F752" s="283"/>
      <c r="G752" s="69">
        <f t="shared" ref="G752:G764" si="271">SUM(E752:F752)</f>
        <v>0</v>
      </c>
      <c r="H752" s="283"/>
      <c r="I752" s="283"/>
      <c r="J752" s="69">
        <f t="shared" ref="J752:J764" si="272">SUM(H752:I752)</f>
        <v>0</v>
      </c>
      <c r="K752" s="283"/>
      <c r="L752" s="283"/>
      <c r="M752" s="69">
        <f t="shared" ref="M752:M764" si="273">SUM(K752:L752)</f>
        <v>0</v>
      </c>
      <c r="N752" s="283"/>
      <c r="O752" s="283"/>
      <c r="P752" s="69">
        <f t="shared" ref="P752:P764" si="274">SUM(N752:O752)</f>
        <v>0</v>
      </c>
      <c r="Q752" s="283"/>
      <c r="R752" s="283"/>
      <c r="S752" s="69">
        <f t="shared" ref="S752:S764" si="275">SUM(Q752:R752)</f>
        <v>0</v>
      </c>
      <c r="T752" s="283"/>
      <c r="U752" s="283"/>
      <c r="V752" s="69">
        <f t="shared" ref="V752:V764" si="276">SUM(T752:U752)</f>
        <v>0</v>
      </c>
      <c r="W752" s="349"/>
      <c r="X752" s="351">
        <f t="shared" ref="X752:X764" si="277">SUM(P752+S752+M752+J752+G752+V752+W752)</f>
        <v>0</v>
      </c>
      <c r="Y752" s="336"/>
      <c r="Z752" s="210">
        <f>INDEX(MasterOutputs!$I$3:$I$63,MATCH('5 - Project Outputs'!C752,MasterOutputs!$B$3:$B$63,0))</f>
        <v>0</v>
      </c>
    </row>
    <row r="753" spans="3:26" outlineLevel="1">
      <c r="C753" s="67" t="s">
        <v>90</v>
      </c>
      <c r="D753" s="418" t="str">
        <f>INDEX(MasterOutputs!$C$3:$C$63,MATCH(C753,MasterOutputs!$B$3:$B$63,0))</f>
        <v>N/A</v>
      </c>
      <c r="E753" s="283"/>
      <c r="F753" s="283"/>
      <c r="G753" s="69">
        <f t="shared" si="271"/>
        <v>0</v>
      </c>
      <c r="H753" s="283"/>
      <c r="I753" s="283"/>
      <c r="J753" s="69">
        <f t="shared" si="272"/>
        <v>0</v>
      </c>
      <c r="K753" s="283"/>
      <c r="L753" s="283"/>
      <c r="M753" s="69">
        <f t="shared" si="273"/>
        <v>0</v>
      </c>
      <c r="N753" s="283"/>
      <c r="O753" s="283"/>
      <c r="P753" s="69">
        <f t="shared" si="274"/>
        <v>0</v>
      </c>
      <c r="Q753" s="283"/>
      <c r="R753" s="283"/>
      <c r="S753" s="69">
        <f t="shared" si="275"/>
        <v>0</v>
      </c>
      <c r="T753" s="283"/>
      <c r="U753" s="283"/>
      <c r="V753" s="69">
        <f t="shared" si="276"/>
        <v>0</v>
      </c>
      <c r="W753" s="349"/>
      <c r="X753" s="351">
        <f t="shared" si="277"/>
        <v>0</v>
      </c>
      <c r="Y753" s="336"/>
      <c r="Z753" s="210">
        <f>INDEX(MasterOutputs!$I$3:$I$63,MATCH('5 - Project Outputs'!C753,MasterOutputs!$B$3:$B$63,0))</f>
        <v>0</v>
      </c>
    </row>
    <row r="754" spans="3:26" outlineLevel="1">
      <c r="C754" s="67" t="s">
        <v>90</v>
      </c>
      <c r="D754" s="418" t="str">
        <f>INDEX(MasterOutputs!$C$3:$C$63,MATCH(C754,MasterOutputs!$B$3:$B$63,0))</f>
        <v>N/A</v>
      </c>
      <c r="E754" s="283"/>
      <c r="F754" s="283"/>
      <c r="G754" s="69">
        <f t="shared" si="271"/>
        <v>0</v>
      </c>
      <c r="H754" s="283"/>
      <c r="I754" s="283"/>
      <c r="J754" s="69">
        <f t="shared" si="272"/>
        <v>0</v>
      </c>
      <c r="K754" s="283"/>
      <c r="L754" s="283"/>
      <c r="M754" s="69">
        <f t="shared" si="273"/>
        <v>0</v>
      </c>
      <c r="N754" s="283"/>
      <c r="O754" s="283"/>
      <c r="P754" s="69">
        <f t="shared" si="274"/>
        <v>0</v>
      </c>
      <c r="Q754" s="283"/>
      <c r="R754" s="283"/>
      <c r="S754" s="69">
        <f t="shared" si="275"/>
        <v>0</v>
      </c>
      <c r="T754" s="283"/>
      <c r="U754" s="283"/>
      <c r="V754" s="69">
        <f t="shared" si="276"/>
        <v>0</v>
      </c>
      <c r="W754" s="349"/>
      <c r="X754" s="351">
        <f t="shared" si="277"/>
        <v>0</v>
      </c>
      <c r="Y754" s="336"/>
      <c r="Z754" s="210">
        <f>INDEX(MasterOutputs!$I$3:$I$63,MATCH('5 - Project Outputs'!C754,MasterOutputs!$B$3:$B$63,0))</f>
        <v>0</v>
      </c>
    </row>
    <row r="755" spans="3:26" outlineLevel="1">
      <c r="C755" s="67" t="s">
        <v>90</v>
      </c>
      <c r="D755" s="418" t="str">
        <f>INDEX(MasterOutputs!$C$3:$C$63,MATCH(C755,MasterOutputs!$B$3:$B$63,0))</f>
        <v>N/A</v>
      </c>
      <c r="E755" s="283"/>
      <c r="F755" s="283"/>
      <c r="G755" s="69">
        <f t="shared" si="271"/>
        <v>0</v>
      </c>
      <c r="H755" s="283"/>
      <c r="I755" s="283"/>
      <c r="J755" s="69">
        <f t="shared" si="272"/>
        <v>0</v>
      </c>
      <c r="K755" s="283"/>
      <c r="L755" s="283"/>
      <c r="M755" s="69">
        <f t="shared" si="273"/>
        <v>0</v>
      </c>
      <c r="N755" s="283"/>
      <c r="O755" s="283"/>
      <c r="P755" s="69">
        <f t="shared" si="274"/>
        <v>0</v>
      </c>
      <c r="Q755" s="283"/>
      <c r="R755" s="283"/>
      <c r="S755" s="69">
        <f t="shared" si="275"/>
        <v>0</v>
      </c>
      <c r="T755" s="283"/>
      <c r="U755" s="283"/>
      <c r="V755" s="69">
        <f t="shared" si="276"/>
        <v>0</v>
      </c>
      <c r="W755" s="349"/>
      <c r="X755" s="351">
        <f t="shared" si="277"/>
        <v>0</v>
      </c>
      <c r="Y755" s="336"/>
      <c r="Z755" s="210">
        <f>INDEX(MasterOutputs!$I$3:$I$63,MATCH('5 - Project Outputs'!C755,MasterOutputs!$B$3:$B$63,0))</f>
        <v>0</v>
      </c>
    </row>
    <row r="756" spans="3:26" outlineLevel="1">
      <c r="C756" s="67" t="s">
        <v>90</v>
      </c>
      <c r="D756" s="418" t="str">
        <f>INDEX(MasterOutputs!$C$3:$C$63,MATCH(C756,MasterOutputs!$B$3:$B$63,0))</f>
        <v>N/A</v>
      </c>
      <c r="E756" s="283"/>
      <c r="F756" s="283"/>
      <c r="G756" s="69">
        <f t="shared" si="271"/>
        <v>0</v>
      </c>
      <c r="H756" s="283"/>
      <c r="I756" s="283"/>
      <c r="J756" s="69">
        <f t="shared" si="272"/>
        <v>0</v>
      </c>
      <c r="K756" s="283"/>
      <c r="L756" s="283"/>
      <c r="M756" s="69">
        <f t="shared" si="273"/>
        <v>0</v>
      </c>
      <c r="N756" s="283"/>
      <c r="O756" s="283"/>
      <c r="P756" s="69">
        <f t="shared" si="274"/>
        <v>0</v>
      </c>
      <c r="Q756" s="283"/>
      <c r="R756" s="283"/>
      <c r="S756" s="69">
        <f t="shared" si="275"/>
        <v>0</v>
      </c>
      <c r="T756" s="283"/>
      <c r="U756" s="283"/>
      <c r="V756" s="69">
        <f t="shared" si="276"/>
        <v>0</v>
      </c>
      <c r="W756" s="349"/>
      <c r="X756" s="351">
        <f t="shared" si="277"/>
        <v>0</v>
      </c>
      <c r="Y756" s="336"/>
      <c r="Z756" s="210">
        <f>INDEX(MasterOutputs!$I$3:$I$63,MATCH('5 - Project Outputs'!C756,MasterOutputs!$B$3:$B$63,0))</f>
        <v>0</v>
      </c>
    </row>
    <row r="757" spans="3:26" outlineLevel="1">
      <c r="C757" s="67" t="s">
        <v>90</v>
      </c>
      <c r="D757" s="418" t="str">
        <f>INDEX(MasterOutputs!$C$3:$C$63,MATCH(C757,MasterOutputs!$B$3:$B$63,0))</f>
        <v>N/A</v>
      </c>
      <c r="E757" s="283"/>
      <c r="F757" s="283"/>
      <c r="G757" s="69">
        <f t="shared" si="271"/>
        <v>0</v>
      </c>
      <c r="H757" s="283"/>
      <c r="I757" s="283"/>
      <c r="J757" s="69">
        <f t="shared" si="272"/>
        <v>0</v>
      </c>
      <c r="K757" s="283"/>
      <c r="L757" s="283"/>
      <c r="M757" s="69">
        <f t="shared" si="273"/>
        <v>0</v>
      </c>
      <c r="N757" s="283"/>
      <c r="O757" s="283"/>
      <c r="P757" s="69">
        <f t="shared" si="274"/>
        <v>0</v>
      </c>
      <c r="Q757" s="283"/>
      <c r="R757" s="283"/>
      <c r="S757" s="69">
        <f t="shared" si="275"/>
        <v>0</v>
      </c>
      <c r="T757" s="283"/>
      <c r="U757" s="283"/>
      <c r="V757" s="69">
        <f t="shared" si="276"/>
        <v>0</v>
      </c>
      <c r="W757" s="349"/>
      <c r="X757" s="351">
        <f t="shared" si="277"/>
        <v>0</v>
      </c>
      <c r="Y757" s="336"/>
      <c r="Z757" s="210">
        <f>INDEX(MasterOutputs!$I$3:$I$63,MATCH('5 - Project Outputs'!C757,MasterOutputs!$B$3:$B$63,0))</f>
        <v>0</v>
      </c>
    </row>
    <row r="758" spans="3:26" outlineLevel="1">
      <c r="C758" s="67" t="s">
        <v>90</v>
      </c>
      <c r="D758" s="418" t="str">
        <f>INDEX(MasterOutputs!$C$3:$C$63,MATCH(C758,MasterOutputs!$B$3:$B$63,0))</f>
        <v>N/A</v>
      </c>
      <c r="E758" s="283"/>
      <c r="F758" s="283"/>
      <c r="G758" s="69">
        <f t="shared" si="271"/>
        <v>0</v>
      </c>
      <c r="H758" s="283"/>
      <c r="I758" s="283"/>
      <c r="J758" s="69">
        <f t="shared" si="272"/>
        <v>0</v>
      </c>
      <c r="K758" s="283"/>
      <c r="L758" s="283"/>
      <c r="M758" s="69">
        <f t="shared" si="273"/>
        <v>0</v>
      </c>
      <c r="N758" s="283"/>
      <c r="O758" s="283"/>
      <c r="P758" s="69">
        <f t="shared" si="274"/>
        <v>0</v>
      </c>
      <c r="Q758" s="283"/>
      <c r="R758" s="283"/>
      <c r="S758" s="69">
        <f t="shared" si="275"/>
        <v>0</v>
      </c>
      <c r="T758" s="283"/>
      <c r="U758" s="283"/>
      <c r="V758" s="69">
        <f t="shared" si="276"/>
        <v>0</v>
      </c>
      <c r="W758" s="349"/>
      <c r="X758" s="351">
        <f t="shared" si="277"/>
        <v>0</v>
      </c>
      <c r="Y758" s="336"/>
      <c r="Z758" s="210">
        <f>INDEX(MasterOutputs!$I$3:$I$63,MATCH('5 - Project Outputs'!C758,MasterOutputs!$B$3:$B$63,0))</f>
        <v>0</v>
      </c>
    </row>
    <row r="759" spans="3:26" outlineLevel="1">
      <c r="C759" s="67" t="s">
        <v>90</v>
      </c>
      <c r="D759" s="418" t="str">
        <f>INDEX(MasterOutputs!$C$3:$C$63,MATCH(C759,MasterOutputs!$B$3:$B$63,0))</f>
        <v>N/A</v>
      </c>
      <c r="E759" s="283"/>
      <c r="F759" s="283"/>
      <c r="G759" s="69">
        <f t="shared" si="271"/>
        <v>0</v>
      </c>
      <c r="H759" s="283"/>
      <c r="I759" s="283"/>
      <c r="J759" s="69">
        <f t="shared" si="272"/>
        <v>0</v>
      </c>
      <c r="K759" s="283"/>
      <c r="L759" s="283"/>
      <c r="M759" s="69">
        <f t="shared" si="273"/>
        <v>0</v>
      </c>
      <c r="N759" s="283"/>
      <c r="O759" s="283"/>
      <c r="P759" s="69">
        <f t="shared" si="274"/>
        <v>0</v>
      </c>
      <c r="Q759" s="283"/>
      <c r="R759" s="283"/>
      <c r="S759" s="69">
        <f t="shared" si="275"/>
        <v>0</v>
      </c>
      <c r="T759" s="283"/>
      <c r="U759" s="283"/>
      <c r="V759" s="69">
        <f t="shared" si="276"/>
        <v>0</v>
      </c>
      <c r="W759" s="349"/>
      <c r="X759" s="351">
        <f t="shared" si="277"/>
        <v>0</v>
      </c>
      <c r="Y759" s="336"/>
      <c r="Z759" s="210">
        <f>INDEX(MasterOutputs!$I$3:$I$63,MATCH('5 - Project Outputs'!C759,MasterOutputs!$B$3:$B$63,0))</f>
        <v>0</v>
      </c>
    </row>
    <row r="760" spans="3:26" outlineLevel="1">
      <c r="C760" s="67" t="s">
        <v>90</v>
      </c>
      <c r="D760" s="418" t="str">
        <f>INDEX(MasterOutputs!$C$3:$C$63,MATCH(C760,MasterOutputs!$B$3:$B$63,0))</f>
        <v>N/A</v>
      </c>
      <c r="E760" s="283"/>
      <c r="F760" s="283"/>
      <c r="G760" s="69">
        <f t="shared" si="271"/>
        <v>0</v>
      </c>
      <c r="H760" s="283"/>
      <c r="I760" s="283"/>
      <c r="J760" s="69">
        <f t="shared" si="272"/>
        <v>0</v>
      </c>
      <c r="K760" s="283"/>
      <c r="L760" s="283"/>
      <c r="M760" s="69">
        <f t="shared" si="273"/>
        <v>0</v>
      </c>
      <c r="N760" s="283"/>
      <c r="O760" s="283"/>
      <c r="P760" s="69">
        <f t="shared" si="274"/>
        <v>0</v>
      </c>
      <c r="Q760" s="283"/>
      <c r="R760" s="283"/>
      <c r="S760" s="69">
        <f t="shared" si="275"/>
        <v>0</v>
      </c>
      <c r="T760" s="283"/>
      <c r="U760" s="283"/>
      <c r="V760" s="69">
        <f t="shared" si="276"/>
        <v>0</v>
      </c>
      <c r="W760" s="349"/>
      <c r="X760" s="351">
        <f t="shared" si="277"/>
        <v>0</v>
      </c>
      <c r="Y760" s="336"/>
      <c r="Z760" s="210">
        <f>INDEX(MasterOutputs!$I$3:$I$63,MATCH('5 - Project Outputs'!C760,MasterOutputs!$B$3:$B$63,0))</f>
        <v>0</v>
      </c>
    </row>
    <row r="761" spans="3:26" outlineLevel="1">
      <c r="C761" s="67" t="s">
        <v>90</v>
      </c>
      <c r="D761" s="418" t="str">
        <f>INDEX(MasterOutputs!$C$3:$C$63,MATCH(C761,MasterOutputs!$B$3:$B$63,0))</f>
        <v>N/A</v>
      </c>
      <c r="E761" s="283"/>
      <c r="F761" s="283"/>
      <c r="G761" s="69">
        <f t="shared" si="271"/>
        <v>0</v>
      </c>
      <c r="H761" s="283"/>
      <c r="I761" s="283"/>
      <c r="J761" s="69">
        <f t="shared" si="272"/>
        <v>0</v>
      </c>
      <c r="K761" s="283"/>
      <c r="L761" s="283"/>
      <c r="M761" s="69">
        <f t="shared" si="273"/>
        <v>0</v>
      </c>
      <c r="N761" s="283"/>
      <c r="O761" s="283"/>
      <c r="P761" s="69">
        <f t="shared" si="274"/>
        <v>0</v>
      </c>
      <c r="Q761" s="283"/>
      <c r="R761" s="283"/>
      <c r="S761" s="69">
        <f t="shared" si="275"/>
        <v>0</v>
      </c>
      <c r="T761" s="283"/>
      <c r="U761" s="283"/>
      <c r="V761" s="69">
        <f t="shared" si="276"/>
        <v>0</v>
      </c>
      <c r="W761" s="349"/>
      <c r="X761" s="351">
        <f t="shared" si="277"/>
        <v>0</v>
      </c>
      <c r="Y761" s="336"/>
      <c r="Z761" s="210">
        <f>INDEX(MasterOutputs!$I$3:$I$63,MATCH('5 - Project Outputs'!C761,MasterOutputs!$B$3:$B$63,0))</f>
        <v>0</v>
      </c>
    </row>
    <row r="762" spans="3:26" outlineLevel="1">
      <c r="C762" s="67" t="s">
        <v>90</v>
      </c>
      <c r="D762" s="418" t="str">
        <f>INDEX(MasterOutputs!$C$3:$C$63,MATCH(C762,MasterOutputs!$B$3:$B$63,0))</f>
        <v>N/A</v>
      </c>
      <c r="E762" s="283"/>
      <c r="F762" s="283"/>
      <c r="G762" s="69">
        <f t="shared" si="271"/>
        <v>0</v>
      </c>
      <c r="H762" s="283"/>
      <c r="I762" s="283"/>
      <c r="J762" s="69">
        <f t="shared" si="272"/>
        <v>0</v>
      </c>
      <c r="K762" s="283"/>
      <c r="L762" s="283"/>
      <c r="M762" s="69">
        <f t="shared" si="273"/>
        <v>0</v>
      </c>
      <c r="N762" s="283"/>
      <c r="O762" s="283"/>
      <c r="P762" s="69">
        <f t="shared" si="274"/>
        <v>0</v>
      </c>
      <c r="Q762" s="283"/>
      <c r="R762" s="283"/>
      <c r="S762" s="69">
        <f t="shared" si="275"/>
        <v>0</v>
      </c>
      <c r="T762" s="283"/>
      <c r="U762" s="283"/>
      <c r="V762" s="69">
        <f t="shared" si="276"/>
        <v>0</v>
      </c>
      <c r="W762" s="349"/>
      <c r="X762" s="351">
        <f t="shared" si="277"/>
        <v>0</v>
      </c>
      <c r="Y762" s="336"/>
      <c r="Z762" s="210">
        <f>INDEX(MasterOutputs!$I$3:$I$63,MATCH('5 - Project Outputs'!C762,MasterOutputs!$B$3:$B$63,0))</f>
        <v>0</v>
      </c>
    </row>
    <row r="763" spans="3:26" outlineLevel="1">
      <c r="C763" s="67" t="s">
        <v>90</v>
      </c>
      <c r="D763" s="418" t="str">
        <f>INDEX(MasterOutputs!$C$3:$C$63,MATCH(C763,MasterOutputs!$B$3:$B$63,0))</f>
        <v>N/A</v>
      </c>
      <c r="E763" s="283"/>
      <c r="F763" s="283"/>
      <c r="G763" s="69">
        <f t="shared" si="271"/>
        <v>0</v>
      </c>
      <c r="H763" s="283"/>
      <c r="I763" s="283"/>
      <c r="J763" s="69">
        <f t="shared" si="272"/>
        <v>0</v>
      </c>
      <c r="K763" s="283"/>
      <c r="L763" s="283"/>
      <c r="M763" s="69">
        <f t="shared" si="273"/>
        <v>0</v>
      </c>
      <c r="N763" s="283"/>
      <c r="O763" s="283"/>
      <c r="P763" s="69">
        <f t="shared" si="274"/>
        <v>0</v>
      </c>
      <c r="Q763" s="283"/>
      <c r="R763" s="283"/>
      <c r="S763" s="69">
        <f t="shared" si="275"/>
        <v>0</v>
      </c>
      <c r="T763" s="283"/>
      <c r="U763" s="283"/>
      <c r="V763" s="69">
        <f t="shared" si="276"/>
        <v>0</v>
      </c>
      <c r="W763" s="349"/>
      <c r="X763" s="351">
        <f t="shared" si="277"/>
        <v>0</v>
      </c>
      <c r="Y763" s="336"/>
      <c r="Z763" s="210">
        <f>INDEX(MasterOutputs!$I$3:$I$63,MATCH('5 - Project Outputs'!C763,MasterOutputs!$B$3:$B$63,0))</f>
        <v>0</v>
      </c>
    </row>
    <row r="764" spans="3:26" ht="15.6" customHeight="1" outlineLevel="1" thickBot="1">
      <c r="C764" s="112" t="s">
        <v>90</v>
      </c>
      <c r="D764" s="419" t="str">
        <f>INDEX(MasterOutputs!$C$3:$C$63,MATCH(C764,MasterOutputs!$B$3:$B$63,0))</f>
        <v>N/A</v>
      </c>
      <c r="E764" s="366"/>
      <c r="F764" s="366"/>
      <c r="G764" s="147">
        <f t="shared" si="271"/>
        <v>0</v>
      </c>
      <c r="H764" s="366"/>
      <c r="I764" s="366"/>
      <c r="J764" s="147">
        <f t="shared" si="272"/>
        <v>0</v>
      </c>
      <c r="K764" s="366"/>
      <c r="L764" s="366"/>
      <c r="M764" s="147">
        <f t="shared" si="273"/>
        <v>0</v>
      </c>
      <c r="N764" s="366"/>
      <c r="O764" s="366"/>
      <c r="P764" s="147">
        <f t="shared" si="274"/>
        <v>0</v>
      </c>
      <c r="Q764" s="366"/>
      <c r="R764" s="366"/>
      <c r="S764" s="147">
        <f t="shared" si="275"/>
        <v>0</v>
      </c>
      <c r="T764" s="366"/>
      <c r="U764" s="366"/>
      <c r="V764" s="147">
        <f t="shared" si="276"/>
        <v>0</v>
      </c>
      <c r="W764" s="367"/>
      <c r="X764" s="368">
        <f t="shared" si="277"/>
        <v>0</v>
      </c>
      <c r="Y764" s="369"/>
      <c r="Z764" s="210">
        <f>INDEX(MasterOutputs!$I$3:$I$63,MATCH('5 - Project Outputs'!C764,MasterOutputs!$B$3:$B$63,0))</f>
        <v>0</v>
      </c>
    </row>
    <row r="765" spans="3:26" ht="16.5" customHeight="1" outlineLevel="1" thickBot="1">
      <c r="C765" s="495" t="s">
        <v>311</v>
      </c>
      <c r="D765" s="496"/>
      <c r="E765" s="496"/>
      <c r="F765" s="496"/>
      <c r="G765" s="496"/>
      <c r="H765" s="496"/>
      <c r="I765" s="496"/>
      <c r="J765" s="496"/>
      <c r="K765" s="496"/>
      <c r="L765" s="496"/>
      <c r="M765" s="496"/>
      <c r="N765" s="496"/>
      <c r="O765" s="496"/>
      <c r="P765" s="496"/>
      <c r="Q765" s="496"/>
      <c r="R765" s="496"/>
      <c r="S765" s="496"/>
      <c r="T765" s="496"/>
      <c r="U765" s="496"/>
      <c r="V765" s="496"/>
      <c r="W765" s="496"/>
      <c r="X765" s="496"/>
      <c r="Y765" s="497"/>
    </row>
    <row r="766" spans="3:26" outlineLevel="1">
      <c r="C766" s="370"/>
      <c r="D766" s="363"/>
      <c r="E766" s="364"/>
      <c r="F766" s="364"/>
      <c r="G766" s="358">
        <f t="shared" ref="G766:G771" si="278">SUM(E766:F766)</f>
        <v>0</v>
      </c>
      <c r="H766" s="364"/>
      <c r="I766" s="364"/>
      <c r="J766" s="358">
        <f t="shared" ref="J766:J771" si="279">SUM(H766:I766)</f>
        <v>0</v>
      </c>
      <c r="K766" s="364"/>
      <c r="L766" s="364"/>
      <c r="M766" s="358">
        <f t="shared" ref="M766:M771" si="280">SUM(K766:L766)</f>
        <v>0</v>
      </c>
      <c r="N766" s="364"/>
      <c r="O766" s="364"/>
      <c r="P766" s="358">
        <f t="shared" ref="P766:P771" si="281">SUM(N766:O766)</f>
        <v>0</v>
      </c>
      <c r="Q766" s="364"/>
      <c r="R766" s="364"/>
      <c r="S766" s="358">
        <f t="shared" ref="S766:S771" si="282">SUM(Q766:R766)</f>
        <v>0</v>
      </c>
      <c r="T766" s="364"/>
      <c r="U766" s="364"/>
      <c r="V766" s="358">
        <f t="shared" ref="V766:V771" si="283">SUM(T766:U766)</f>
        <v>0</v>
      </c>
      <c r="W766" s="365"/>
      <c r="X766" s="352">
        <f>SUM(P766+S766+M766+J766+G766+V766+W766)</f>
        <v>0</v>
      </c>
      <c r="Y766" s="359" t="s">
        <v>302</v>
      </c>
    </row>
    <row r="767" spans="3:26" outlineLevel="1">
      <c r="C767" s="73"/>
      <c r="D767" s="287"/>
      <c r="E767" s="283"/>
      <c r="F767" s="283"/>
      <c r="G767" s="69">
        <f t="shared" si="278"/>
        <v>0</v>
      </c>
      <c r="H767" s="283"/>
      <c r="I767" s="283"/>
      <c r="J767" s="69">
        <f t="shared" si="279"/>
        <v>0</v>
      </c>
      <c r="K767" s="283"/>
      <c r="L767" s="283"/>
      <c r="M767" s="69">
        <f t="shared" si="280"/>
        <v>0</v>
      </c>
      <c r="N767" s="283"/>
      <c r="O767" s="283"/>
      <c r="P767" s="69">
        <f t="shared" si="281"/>
        <v>0</v>
      </c>
      <c r="Q767" s="283"/>
      <c r="R767" s="283"/>
      <c r="S767" s="69">
        <f t="shared" si="282"/>
        <v>0</v>
      </c>
      <c r="T767" s="283"/>
      <c r="U767" s="283"/>
      <c r="V767" s="69">
        <f t="shared" si="283"/>
        <v>0</v>
      </c>
      <c r="W767" s="349"/>
      <c r="X767" s="351">
        <f>SUM(P767+S767+M767+J767+G767+V767+W767)</f>
        <v>0</v>
      </c>
      <c r="Y767" s="354" t="s">
        <v>302</v>
      </c>
    </row>
    <row r="768" spans="3:26" outlineLevel="1">
      <c r="C768" s="73"/>
      <c r="D768" s="287"/>
      <c r="E768" s="283"/>
      <c r="F768" s="283"/>
      <c r="G768" s="69">
        <f t="shared" si="278"/>
        <v>0</v>
      </c>
      <c r="H768" s="283"/>
      <c r="I768" s="283"/>
      <c r="J768" s="69">
        <f t="shared" si="279"/>
        <v>0</v>
      </c>
      <c r="K768" s="283"/>
      <c r="L768" s="283"/>
      <c r="M768" s="69">
        <f t="shared" si="280"/>
        <v>0</v>
      </c>
      <c r="N768" s="283"/>
      <c r="O768" s="283"/>
      <c r="P768" s="69">
        <f t="shared" si="281"/>
        <v>0</v>
      </c>
      <c r="Q768" s="283"/>
      <c r="R768" s="283"/>
      <c r="S768" s="69">
        <f t="shared" si="282"/>
        <v>0</v>
      </c>
      <c r="T768" s="283"/>
      <c r="U768" s="283"/>
      <c r="V768" s="69">
        <f t="shared" si="283"/>
        <v>0</v>
      </c>
      <c r="W768" s="349"/>
      <c r="X768" s="351">
        <f t="shared" ref="X768:X775" si="284">SUM(P768+S768+M768+J768+G768+V768+W768)</f>
        <v>0</v>
      </c>
      <c r="Y768" s="354" t="s">
        <v>302</v>
      </c>
    </row>
    <row r="769" spans="3:25" outlineLevel="1">
      <c r="C769" s="73"/>
      <c r="D769" s="287"/>
      <c r="E769" s="283"/>
      <c r="F769" s="283"/>
      <c r="G769" s="69">
        <f t="shared" si="278"/>
        <v>0</v>
      </c>
      <c r="H769" s="283"/>
      <c r="I769" s="283"/>
      <c r="J769" s="69">
        <f t="shared" si="279"/>
        <v>0</v>
      </c>
      <c r="K769" s="283"/>
      <c r="L769" s="283"/>
      <c r="M769" s="69">
        <f t="shared" si="280"/>
        <v>0</v>
      </c>
      <c r="N769" s="283"/>
      <c r="O769" s="283"/>
      <c r="P769" s="69">
        <f t="shared" si="281"/>
        <v>0</v>
      </c>
      <c r="Q769" s="283"/>
      <c r="R769" s="283"/>
      <c r="S769" s="69">
        <f t="shared" si="282"/>
        <v>0</v>
      </c>
      <c r="T769" s="283"/>
      <c r="U769" s="283"/>
      <c r="V769" s="69">
        <f t="shared" si="283"/>
        <v>0</v>
      </c>
      <c r="W769" s="349"/>
      <c r="X769" s="351">
        <f t="shared" si="284"/>
        <v>0</v>
      </c>
      <c r="Y769" s="354" t="s">
        <v>302</v>
      </c>
    </row>
    <row r="770" spans="3:25" outlineLevel="1">
      <c r="C770" s="73"/>
      <c r="D770" s="287"/>
      <c r="E770" s="283"/>
      <c r="F770" s="283"/>
      <c r="G770" s="69">
        <f t="shared" si="278"/>
        <v>0</v>
      </c>
      <c r="H770" s="283"/>
      <c r="I770" s="283"/>
      <c r="J770" s="69">
        <f t="shared" si="279"/>
        <v>0</v>
      </c>
      <c r="K770" s="283"/>
      <c r="L770" s="283"/>
      <c r="M770" s="69">
        <f t="shared" si="280"/>
        <v>0</v>
      </c>
      <c r="N770" s="283"/>
      <c r="O770" s="283"/>
      <c r="P770" s="69">
        <f t="shared" si="281"/>
        <v>0</v>
      </c>
      <c r="Q770" s="283"/>
      <c r="R770" s="283"/>
      <c r="S770" s="69">
        <f t="shared" si="282"/>
        <v>0</v>
      </c>
      <c r="T770" s="283"/>
      <c r="U770" s="283"/>
      <c r="V770" s="69">
        <f t="shared" si="283"/>
        <v>0</v>
      </c>
      <c r="W770" s="349"/>
      <c r="X770" s="351">
        <f t="shared" si="284"/>
        <v>0</v>
      </c>
      <c r="Y770" s="354" t="s">
        <v>302</v>
      </c>
    </row>
    <row r="771" spans="3:25" outlineLevel="1">
      <c r="C771" s="73"/>
      <c r="D771" s="287"/>
      <c r="E771" s="283"/>
      <c r="F771" s="283"/>
      <c r="G771" s="69">
        <f t="shared" si="278"/>
        <v>0</v>
      </c>
      <c r="H771" s="283"/>
      <c r="I771" s="283"/>
      <c r="J771" s="69">
        <f t="shared" si="279"/>
        <v>0</v>
      </c>
      <c r="K771" s="283"/>
      <c r="L771" s="283"/>
      <c r="M771" s="69">
        <f t="shared" si="280"/>
        <v>0</v>
      </c>
      <c r="N771" s="283"/>
      <c r="O771" s="283"/>
      <c r="P771" s="69">
        <f t="shared" si="281"/>
        <v>0</v>
      </c>
      <c r="Q771" s="283"/>
      <c r="R771" s="283"/>
      <c r="S771" s="69">
        <f t="shared" si="282"/>
        <v>0</v>
      </c>
      <c r="T771" s="283"/>
      <c r="U771" s="283"/>
      <c r="V771" s="69">
        <f t="shared" si="283"/>
        <v>0</v>
      </c>
      <c r="W771" s="349"/>
      <c r="X771" s="351">
        <f t="shared" si="284"/>
        <v>0</v>
      </c>
      <c r="Y771" s="354" t="s">
        <v>302</v>
      </c>
    </row>
    <row r="772" spans="3:25" outlineLevel="1">
      <c r="C772" s="73"/>
      <c r="D772" s="287"/>
      <c r="E772" s="283"/>
      <c r="F772" s="283"/>
      <c r="G772" s="69">
        <f>SUM(E772:F772)</f>
        <v>0</v>
      </c>
      <c r="H772" s="283"/>
      <c r="I772" s="283"/>
      <c r="J772" s="69">
        <f>SUM(H772:I772)</f>
        <v>0</v>
      </c>
      <c r="K772" s="283"/>
      <c r="L772" s="283"/>
      <c r="M772" s="69">
        <f>SUM(K772:L772)</f>
        <v>0</v>
      </c>
      <c r="N772" s="283"/>
      <c r="O772" s="283"/>
      <c r="P772" s="69">
        <f>SUM(N772:O772)</f>
        <v>0</v>
      </c>
      <c r="Q772" s="283"/>
      <c r="R772" s="283"/>
      <c r="S772" s="69">
        <f>SUM(Q772:R772)</f>
        <v>0</v>
      </c>
      <c r="T772" s="283"/>
      <c r="U772" s="283"/>
      <c r="V772" s="69">
        <f>SUM(T772:U772)</f>
        <v>0</v>
      </c>
      <c r="W772" s="349"/>
      <c r="X772" s="351">
        <f t="shared" si="284"/>
        <v>0</v>
      </c>
      <c r="Y772" s="354" t="s">
        <v>302</v>
      </c>
    </row>
    <row r="773" spans="3:25" outlineLevel="1">
      <c r="C773" s="73"/>
      <c r="D773" s="287"/>
      <c r="E773" s="283"/>
      <c r="F773" s="283"/>
      <c r="G773" s="69">
        <f>SUM(E773:F773)</f>
        <v>0</v>
      </c>
      <c r="H773" s="283"/>
      <c r="I773" s="283"/>
      <c r="J773" s="69">
        <f>SUM(H773:I773)</f>
        <v>0</v>
      </c>
      <c r="K773" s="283"/>
      <c r="L773" s="283"/>
      <c r="M773" s="69">
        <f>SUM(K773:L773)</f>
        <v>0</v>
      </c>
      <c r="N773" s="283"/>
      <c r="O773" s="283"/>
      <c r="P773" s="69">
        <f>SUM(N773:O773)</f>
        <v>0</v>
      </c>
      <c r="Q773" s="283"/>
      <c r="R773" s="283"/>
      <c r="S773" s="69">
        <f>SUM(Q773:R773)</f>
        <v>0</v>
      </c>
      <c r="T773" s="283"/>
      <c r="U773" s="283"/>
      <c r="V773" s="69">
        <f>SUM(T773:U773)</f>
        <v>0</v>
      </c>
      <c r="W773" s="349"/>
      <c r="X773" s="351">
        <f t="shared" si="284"/>
        <v>0</v>
      </c>
      <c r="Y773" s="354" t="s">
        <v>302</v>
      </c>
    </row>
    <row r="774" spans="3:25" outlineLevel="1">
      <c r="C774" s="73"/>
      <c r="D774" s="287"/>
      <c r="E774" s="283"/>
      <c r="F774" s="283"/>
      <c r="G774" s="69">
        <f>SUM(E774:F774)</f>
        <v>0</v>
      </c>
      <c r="H774" s="283"/>
      <c r="I774" s="283"/>
      <c r="J774" s="69">
        <f>SUM(H774:I774)</f>
        <v>0</v>
      </c>
      <c r="K774" s="283"/>
      <c r="L774" s="283"/>
      <c r="M774" s="69">
        <f>SUM(K774:L774)</f>
        <v>0</v>
      </c>
      <c r="N774" s="283"/>
      <c r="O774" s="283"/>
      <c r="P774" s="69">
        <f>SUM(N774:O774)</f>
        <v>0</v>
      </c>
      <c r="Q774" s="283"/>
      <c r="R774" s="283"/>
      <c r="S774" s="69">
        <f>SUM(Q774:R774)</f>
        <v>0</v>
      </c>
      <c r="T774" s="283"/>
      <c r="U774" s="283"/>
      <c r="V774" s="69">
        <f>SUM(T774:U774)</f>
        <v>0</v>
      </c>
      <c r="W774" s="349"/>
      <c r="X774" s="351">
        <f t="shared" si="284"/>
        <v>0</v>
      </c>
      <c r="Y774" s="354" t="s">
        <v>302</v>
      </c>
    </row>
    <row r="775" spans="3:25" ht="15.75" outlineLevel="1" thickBot="1">
      <c r="C775" s="74"/>
      <c r="D775" s="288"/>
      <c r="E775" s="284"/>
      <c r="F775" s="284"/>
      <c r="G775" s="71">
        <f>SUM(E775:F775)</f>
        <v>0</v>
      </c>
      <c r="H775" s="284"/>
      <c r="I775" s="284"/>
      <c r="J775" s="71">
        <f>SUM(H775:I775)</f>
        <v>0</v>
      </c>
      <c r="K775" s="284"/>
      <c r="L775" s="284"/>
      <c r="M775" s="71">
        <f>SUM(K775:L775)</f>
        <v>0</v>
      </c>
      <c r="N775" s="284"/>
      <c r="O775" s="284"/>
      <c r="P775" s="71">
        <f>SUM(N775:O775)</f>
        <v>0</v>
      </c>
      <c r="Q775" s="284"/>
      <c r="R775" s="284"/>
      <c r="S775" s="71">
        <f>SUM(Q775:R775)</f>
        <v>0</v>
      </c>
      <c r="T775" s="284"/>
      <c r="U775" s="284"/>
      <c r="V775" s="71">
        <f>SUM(T775:U775)</f>
        <v>0</v>
      </c>
      <c r="W775" s="350"/>
      <c r="X775" s="353">
        <f t="shared" si="284"/>
        <v>0</v>
      </c>
      <c r="Y775" s="355" t="s">
        <v>302</v>
      </c>
    </row>
    <row r="776" spans="3:25">
      <c r="C776" s="286"/>
      <c r="D776" s="285"/>
      <c r="E776" s="3"/>
      <c r="F776" s="3"/>
      <c r="G776" s="3"/>
      <c r="H776" s="3"/>
      <c r="I776" s="3"/>
      <c r="J776" s="3"/>
      <c r="K776" s="3"/>
      <c r="L776" s="3"/>
      <c r="M776" s="3"/>
      <c r="N776" s="3"/>
      <c r="O776" s="3"/>
      <c r="P776" s="3"/>
      <c r="Q776" s="3"/>
      <c r="R776" s="3"/>
      <c r="S776" s="3"/>
      <c r="T776" s="3"/>
      <c r="U776" s="3"/>
      <c r="V776" s="3"/>
      <c r="W776" s="3"/>
      <c r="X776" s="3"/>
    </row>
    <row r="777" spans="3:25">
      <c r="C777" s="247" t="s">
        <v>27</v>
      </c>
      <c r="D777" s="247" t="s">
        <v>27</v>
      </c>
      <c r="E777" s="247" t="s">
        <v>27</v>
      </c>
      <c r="F777" s="247" t="s">
        <v>27</v>
      </c>
      <c r="G777" s="247" t="s">
        <v>27</v>
      </c>
      <c r="H777" s="247" t="s">
        <v>27</v>
      </c>
      <c r="I777" s="247" t="s">
        <v>27</v>
      </c>
      <c r="J777" s="247" t="s">
        <v>27</v>
      </c>
      <c r="K777" s="247" t="s">
        <v>27</v>
      </c>
      <c r="L777" s="247" t="s">
        <v>27</v>
      </c>
      <c r="M777" s="247" t="s">
        <v>27</v>
      </c>
      <c r="N777" s="247" t="s">
        <v>27</v>
      </c>
      <c r="O777" s="247" t="s">
        <v>27</v>
      </c>
      <c r="P777" s="247" t="s">
        <v>27</v>
      </c>
      <c r="Q777" s="247" t="s">
        <v>27</v>
      </c>
      <c r="R777" s="247" t="s">
        <v>27</v>
      </c>
      <c r="S777" s="247" t="s">
        <v>27</v>
      </c>
      <c r="T777" s="247" t="s">
        <v>27</v>
      </c>
      <c r="U777" s="247" t="s">
        <v>27</v>
      </c>
      <c r="V777" s="247" t="s">
        <v>27</v>
      </c>
      <c r="W777" s="247" t="s">
        <v>27</v>
      </c>
      <c r="X777" s="247" t="s">
        <v>27</v>
      </c>
      <c r="Y777" s="247" t="s">
        <v>27</v>
      </c>
    </row>
  </sheetData>
  <sheetProtection algorithmName="SHA-512" hashValue="q/+inR3nWT+gSIxwqtdX8LrgR6HeZqH0XOap3vqbg+0O0JUcS0LFIsI0xjQYetsSvmEMSwGJbeByeif/BIhiew==" saltValue="o3ZYuIesjZXqu4KVkdGlTw==" spinCount="100000" sheet="1" formatCells="0" formatColumns="0" formatRows="0"/>
  <protectedRanges>
    <protectedRange sqref="C28:C42 E28:Y42 C44:W53 E24:W26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name="Section_B_1"/>
    <protectedRange sqref="F9 C11" name="Section_A_1"/>
  </protectedRanges>
  <mergeCells count="392">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T399:V400"/>
    <mergeCell ref="W399:W400"/>
    <mergeCell ref="W439:W440"/>
    <mergeCell ref="P401:P402"/>
    <mergeCell ref="S401:S402"/>
    <mergeCell ref="V401:V402"/>
    <mergeCell ref="W401:W402"/>
    <mergeCell ref="C399:C402"/>
    <mergeCell ref="D399:D402"/>
    <mergeCell ref="E399:G400"/>
    <mergeCell ref="H399:J400"/>
    <mergeCell ref="W437:W438"/>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H665:J666"/>
    <mergeCell ref="K665:M666"/>
    <mergeCell ref="N665:P666"/>
    <mergeCell ref="Q665:S666"/>
    <mergeCell ref="T665:V666"/>
    <mergeCell ref="W665:W666"/>
    <mergeCell ref="X665:X668"/>
    <mergeCell ref="G667:G668"/>
    <mergeCell ref="J667:J668"/>
    <mergeCell ref="M667:M668"/>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P135:P136"/>
    <mergeCell ref="S135:S136"/>
    <mergeCell ref="V135:V136"/>
    <mergeCell ref="W135:W136"/>
    <mergeCell ref="C133:C136"/>
    <mergeCell ref="D133:D136"/>
    <mergeCell ref="E133:G134"/>
    <mergeCell ref="H133:J134"/>
    <mergeCell ref="K133:M134"/>
    <mergeCell ref="N133:P134"/>
    <mergeCell ref="Q133:S134"/>
    <mergeCell ref="T133:V134"/>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P477:P478"/>
    <mergeCell ref="S477:S478"/>
    <mergeCell ref="V477:V478"/>
    <mergeCell ref="W477:W478"/>
    <mergeCell ref="C475:C478"/>
    <mergeCell ref="D475:D478"/>
    <mergeCell ref="E475:G476"/>
    <mergeCell ref="H475:J476"/>
    <mergeCell ref="K475:M476"/>
    <mergeCell ref="N475:P476"/>
    <mergeCell ref="Q475:S476"/>
    <mergeCell ref="T475:V476"/>
    <mergeCell ref="C589:C592"/>
    <mergeCell ref="D589:D592"/>
    <mergeCell ref="E589:G590"/>
    <mergeCell ref="H589:J590"/>
    <mergeCell ref="K589:M590"/>
    <mergeCell ref="N589:P590"/>
    <mergeCell ref="Q589:S590"/>
    <mergeCell ref="T589:V590"/>
    <mergeCell ref="W589:W590"/>
    <mergeCell ref="G591:G592"/>
    <mergeCell ref="J591:J592"/>
    <mergeCell ref="M591:M5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s>
  <phoneticPr fontId="14" type="noConversion"/>
  <conditionalFormatting sqref="D25:D26">
    <cfRule type="expression" dxfId="1602" priority="3415">
      <formula>OR(#REF!="no", #REF!="&lt; Select &gt;")</formula>
    </cfRule>
  </conditionalFormatting>
  <conditionalFormatting sqref="D63:D64">
    <cfRule type="expression" dxfId="1601" priority="270">
      <formula>OR(#REF!="no", #REF!="&lt; Select &gt;")</formula>
    </cfRule>
  </conditionalFormatting>
  <conditionalFormatting sqref="D101:D102">
    <cfRule type="expression" dxfId="1600" priority="256">
      <formula>OR(#REF!="no", #REF!="&lt; Select &gt;")</formula>
    </cfRule>
  </conditionalFormatting>
  <conditionalFormatting sqref="D139:D140">
    <cfRule type="expression" dxfId="1599" priority="242">
      <formula>OR(#REF!="no", #REF!="&lt; Select &gt;")</formula>
    </cfRule>
  </conditionalFormatting>
  <conditionalFormatting sqref="D158:D163">
    <cfRule type="expression" dxfId="1598" priority="1">
      <formula>$C158 = "&lt; Select &gt;"</formula>
    </cfRule>
  </conditionalFormatting>
  <conditionalFormatting sqref="D177:D178">
    <cfRule type="expression" dxfId="1597" priority="228">
      <formula>OR(#REF!="no", #REF!="&lt; Select &gt;")</formula>
    </cfRule>
  </conditionalFormatting>
  <conditionalFormatting sqref="D215:D216">
    <cfRule type="expression" dxfId="1596" priority="214">
      <formula>OR(#REF!="no", #REF!="&lt; Select &gt;")</formula>
    </cfRule>
  </conditionalFormatting>
  <conditionalFormatting sqref="D253:D254">
    <cfRule type="expression" dxfId="1595" priority="200">
      <formula>OR(#REF!="no", #REF!="&lt; Select &gt;")</formula>
    </cfRule>
  </conditionalFormatting>
  <conditionalFormatting sqref="D291:D292">
    <cfRule type="expression" dxfId="1594" priority="186">
      <formula>OR(#REF!="no", #REF!="&lt; Select &gt;")</formula>
    </cfRule>
  </conditionalFormatting>
  <conditionalFormatting sqref="D329:D330">
    <cfRule type="expression" dxfId="1593" priority="172">
      <formula>OR(#REF!="no", #REF!="&lt; Select &gt;")</formula>
    </cfRule>
  </conditionalFormatting>
  <conditionalFormatting sqref="D367:D368">
    <cfRule type="expression" dxfId="1592" priority="158">
      <formula>OR(#REF!="no", #REF!="&lt; Select &gt;")</formula>
    </cfRule>
  </conditionalFormatting>
  <conditionalFormatting sqref="D405:D406">
    <cfRule type="expression" dxfId="1591" priority="144">
      <formula>OR(#REF!="no", #REF!="&lt; Select &gt;")</formula>
    </cfRule>
  </conditionalFormatting>
  <conditionalFormatting sqref="D443:D444">
    <cfRule type="expression" dxfId="1590" priority="130">
      <formula>OR(#REF!="no", #REF!="&lt; Select &gt;")</formula>
    </cfRule>
  </conditionalFormatting>
  <conditionalFormatting sqref="D481:D482">
    <cfRule type="expression" dxfId="1589" priority="116">
      <formula>OR(#REF!="no", #REF!="&lt; Select &gt;")</formula>
    </cfRule>
  </conditionalFormatting>
  <conditionalFormatting sqref="D519:D520">
    <cfRule type="expression" dxfId="1588" priority="102">
      <formula>OR(#REF!="no", #REF!="&lt; Select &gt;")</formula>
    </cfRule>
  </conditionalFormatting>
  <conditionalFormatting sqref="D557:D558">
    <cfRule type="expression" dxfId="1587" priority="88">
      <formula>OR(#REF!="no", #REF!="&lt; Select &gt;")</formula>
    </cfRule>
  </conditionalFormatting>
  <conditionalFormatting sqref="D595:D596">
    <cfRule type="expression" dxfId="1586" priority="74">
      <formula>OR(#REF!="no", #REF!="&lt; Select &gt;")</formula>
    </cfRule>
  </conditionalFormatting>
  <conditionalFormatting sqref="D633:D634">
    <cfRule type="expression" dxfId="1585" priority="60">
      <formula>OR(#REF!="no", #REF!="&lt; Select &gt;")</formula>
    </cfRule>
  </conditionalFormatting>
  <conditionalFormatting sqref="D671:D672">
    <cfRule type="expression" dxfId="1584" priority="46">
      <formula>OR(#REF!="no", #REF!="&lt; Select &gt;")</formula>
    </cfRule>
  </conditionalFormatting>
  <conditionalFormatting sqref="D709:D710">
    <cfRule type="expression" dxfId="1583" priority="32">
      <formula>OR(#REF!="no", #REF!="&lt; Select &gt;")</formula>
    </cfRule>
  </conditionalFormatting>
  <conditionalFormatting sqref="D747:D748">
    <cfRule type="expression" dxfId="1582" priority="18">
      <formula>OR(#REF!="no", #REF!="&lt; Select &gt;")</formula>
    </cfRule>
  </conditionalFormatting>
  <conditionalFormatting sqref="D28:W42">
    <cfRule type="expression" dxfId="1581" priority="3314">
      <formula>$C28 = "&lt; Select &gt;"</formula>
    </cfRule>
  </conditionalFormatting>
  <conditionalFormatting sqref="D44:W53">
    <cfRule type="expression" dxfId="1580" priority="3304">
      <formula>$C44 = ""</formula>
    </cfRule>
  </conditionalFormatting>
  <conditionalFormatting sqref="D66:W80">
    <cfRule type="expression" dxfId="1579" priority="6">
      <formula>$C66 = "&lt; Select &gt;"</formula>
    </cfRule>
  </conditionalFormatting>
  <conditionalFormatting sqref="D82:W91">
    <cfRule type="expression" dxfId="1578" priority="259">
      <formula>$C82 = ""</formula>
    </cfRule>
  </conditionalFormatting>
  <conditionalFormatting sqref="D120:W129">
    <cfRule type="expression" dxfId="1577" priority="3">
      <formula>$C120 = ""</formula>
    </cfRule>
  </conditionalFormatting>
  <conditionalFormatting sqref="D142:W156">
    <cfRule type="expression" dxfId="1576" priority="2">
      <formula>$C142 = "&lt; Select &gt;"</formula>
    </cfRule>
  </conditionalFormatting>
  <conditionalFormatting sqref="D180:W194">
    <cfRule type="expression" dxfId="1575" priority="227">
      <formula>$C180 = "&lt; Select &gt;"</formula>
    </cfRule>
  </conditionalFormatting>
  <conditionalFormatting sqref="D196:W205">
    <cfRule type="expression" dxfId="1574" priority="217">
      <formula>$C196 = ""</formula>
    </cfRule>
  </conditionalFormatting>
  <conditionalFormatting sqref="D218:W232">
    <cfRule type="expression" dxfId="1573" priority="213">
      <formula>$C218 = "&lt; Select &gt;"</formula>
    </cfRule>
  </conditionalFormatting>
  <conditionalFormatting sqref="D234:W243">
    <cfRule type="expression" dxfId="1572" priority="203">
      <formula>$C234 = ""</formula>
    </cfRule>
  </conditionalFormatting>
  <conditionalFormatting sqref="D256:W270">
    <cfRule type="expression" dxfId="1571" priority="199">
      <formula>$C256 = "&lt; Select &gt;"</formula>
    </cfRule>
  </conditionalFormatting>
  <conditionalFormatting sqref="D272:W281">
    <cfRule type="expression" dxfId="1570" priority="189">
      <formula>$C272 = ""</formula>
    </cfRule>
  </conditionalFormatting>
  <conditionalFormatting sqref="D294:W308">
    <cfRule type="expression" dxfId="1569" priority="185">
      <formula>$C294 = "&lt; Select &gt;"</formula>
    </cfRule>
  </conditionalFormatting>
  <conditionalFormatting sqref="D310:W319">
    <cfRule type="expression" dxfId="1568" priority="175">
      <formula>$C310 = ""</formula>
    </cfRule>
  </conditionalFormatting>
  <conditionalFormatting sqref="D332:W346">
    <cfRule type="expression" dxfId="1567" priority="171">
      <formula>$C332 = "&lt; Select &gt;"</formula>
    </cfRule>
  </conditionalFormatting>
  <conditionalFormatting sqref="D348:W357">
    <cfRule type="expression" dxfId="1566" priority="161">
      <formula>$C348 = ""</formula>
    </cfRule>
  </conditionalFormatting>
  <conditionalFormatting sqref="D370:W384">
    <cfRule type="expression" dxfId="1565" priority="157">
      <formula>$C370 = "&lt; Select &gt;"</formula>
    </cfRule>
  </conditionalFormatting>
  <conditionalFormatting sqref="D386:W395">
    <cfRule type="expression" dxfId="1564" priority="147">
      <formula>$C386 = ""</formula>
    </cfRule>
  </conditionalFormatting>
  <conditionalFormatting sqref="D408:W422">
    <cfRule type="expression" dxfId="1563" priority="143">
      <formula>$C408 = "&lt; Select &gt;"</formula>
    </cfRule>
  </conditionalFormatting>
  <conditionalFormatting sqref="D424:W433">
    <cfRule type="expression" dxfId="1562" priority="133">
      <formula>$C424 = ""</formula>
    </cfRule>
  </conditionalFormatting>
  <conditionalFormatting sqref="D446:W460">
    <cfRule type="expression" dxfId="1561" priority="129">
      <formula>$C446 = "&lt; Select &gt;"</formula>
    </cfRule>
  </conditionalFormatting>
  <conditionalFormatting sqref="D462:W471">
    <cfRule type="expression" dxfId="1560" priority="119">
      <formula>$C462 = ""</formula>
    </cfRule>
  </conditionalFormatting>
  <conditionalFormatting sqref="D484:W498">
    <cfRule type="expression" dxfId="1559" priority="115">
      <formula>$C484 = "&lt; Select &gt;"</formula>
    </cfRule>
  </conditionalFormatting>
  <conditionalFormatting sqref="D500:W509">
    <cfRule type="expression" dxfId="1558" priority="105">
      <formula>$C500 = ""</formula>
    </cfRule>
  </conditionalFormatting>
  <conditionalFormatting sqref="D522:W536">
    <cfRule type="expression" dxfId="1557" priority="101">
      <formula>$C522 = "&lt; Select &gt;"</formula>
    </cfRule>
  </conditionalFormatting>
  <conditionalFormatting sqref="D538:W547">
    <cfRule type="expression" dxfId="1556" priority="91">
      <formula>$C538 = ""</formula>
    </cfRule>
  </conditionalFormatting>
  <conditionalFormatting sqref="D560:W574">
    <cfRule type="expression" dxfId="1555" priority="87">
      <formula>$C560 = "&lt; Select &gt;"</formula>
    </cfRule>
  </conditionalFormatting>
  <conditionalFormatting sqref="D576:W585">
    <cfRule type="expression" dxfId="1554" priority="77">
      <formula>$C576 = ""</formula>
    </cfRule>
  </conditionalFormatting>
  <conditionalFormatting sqref="D598:W612">
    <cfRule type="expression" dxfId="1553" priority="73">
      <formula>$C598 = "&lt; Select &gt;"</formula>
    </cfRule>
  </conditionalFormatting>
  <conditionalFormatting sqref="D614:W623">
    <cfRule type="expression" dxfId="1552" priority="63">
      <formula>$C614 = ""</formula>
    </cfRule>
  </conditionalFormatting>
  <conditionalFormatting sqref="D636:W650">
    <cfRule type="expression" dxfId="1551" priority="59">
      <formula>$C636 = "&lt; Select &gt;"</formula>
    </cfRule>
  </conditionalFormatting>
  <conditionalFormatting sqref="D652:W661">
    <cfRule type="expression" dxfId="1550" priority="49">
      <formula>$C652 = ""</formula>
    </cfRule>
  </conditionalFormatting>
  <conditionalFormatting sqref="D674:W688">
    <cfRule type="expression" dxfId="1549" priority="45">
      <formula>$C674 = "&lt; Select &gt;"</formula>
    </cfRule>
  </conditionalFormatting>
  <conditionalFormatting sqref="D690:W699">
    <cfRule type="expression" dxfId="1548" priority="35">
      <formula>$C690 = ""</formula>
    </cfRule>
  </conditionalFormatting>
  <conditionalFormatting sqref="D712:W726">
    <cfRule type="expression" dxfId="1547" priority="31">
      <formula>$C712 = "&lt; Select &gt;"</formula>
    </cfRule>
  </conditionalFormatting>
  <conditionalFormatting sqref="D728:W737">
    <cfRule type="expression" dxfId="1546" priority="21">
      <formula>$C728 = ""</formula>
    </cfRule>
  </conditionalFormatting>
  <conditionalFormatting sqref="D750:W764">
    <cfRule type="expression" dxfId="1545" priority="17">
      <formula>$C750 = "&lt; Select &gt;"</formula>
    </cfRule>
  </conditionalFormatting>
  <conditionalFormatting sqref="D766:W775">
    <cfRule type="expression" dxfId="1544" priority="7">
      <formula>$C766 = ""</formula>
    </cfRule>
  </conditionalFormatting>
  <conditionalFormatting sqref="D104:X104 D105:W118">
    <cfRule type="expression" dxfId="1543" priority="255">
      <formula>$C104 = "&lt; Select &gt;"</formula>
    </cfRule>
  </conditionalFormatting>
  <conditionalFormatting sqref="E22:F22">
    <cfRule type="cellIs" dxfId="1542" priority="3365" operator="equal">
      <formula>"Forecast"</formula>
    </cfRule>
    <cfRule type="cellIs" dxfId="1541" priority="3364" operator="equal">
      <formula>"Actual"</formula>
    </cfRule>
  </conditionalFormatting>
  <conditionalFormatting sqref="E60:F60">
    <cfRule type="cellIs" dxfId="1540" priority="1479" operator="equal">
      <formula>"Forecast"</formula>
    </cfRule>
    <cfRule type="cellIs" dxfId="1539" priority="1478" operator="equal">
      <formula>"Actual"</formula>
    </cfRule>
  </conditionalFormatting>
  <conditionalFormatting sqref="E98:F98">
    <cfRule type="cellIs" dxfId="1538" priority="1268" operator="equal">
      <formula>"Actual"</formula>
    </cfRule>
    <cfRule type="cellIs" dxfId="1537" priority="1269" operator="equal">
      <formula>"Forecast"</formula>
    </cfRule>
  </conditionalFormatting>
  <conditionalFormatting sqref="E136:F136">
    <cfRule type="cellIs" dxfId="1536" priority="1227" operator="equal">
      <formula>"Forecast"</formula>
    </cfRule>
    <cfRule type="cellIs" dxfId="1535" priority="1226" operator="equal">
      <formula>"Actual"</formula>
    </cfRule>
  </conditionalFormatting>
  <conditionalFormatting sqref="E174:F174">
    <cfRule type="cellIs" dxfId="1534" priority="1185" operator="equal">
      <formula>"Forecast"</formula>
    </cfRule>
    <cfRule type="cellIs" dxfId="1533" priority="1184" operator="equal">
      <formula>"Actual"</formula>
    </cfRule>
  </conditionalFormatting>
  <conditionalFormatting sqref="E212:F212">
    <cfRule type="cellIs" dxfId="1532" priority="1142" operator="equal">
      <formula>"Actual"</formula>
    </cfRule>
    <cfRule type="cellIs" dxfId="1531" priority="1143" operator="equal">
      <formula>"Forecast"</formula>
    </cfRule>
  </conditionalFormatting>
  <conditionalFormatting sqref="E250:F250">
    <cfRule type="cellIs" dxfId="1530" priority="1101" operator="equal">
      <formula>"Forecast"</formula>
    </cfRule>
    <cfRule type="cellIs" dxfId="1529" priority="1100" operator="equal">
      <formula>"Actual"</formula>
    </cfRule>
  </conditionalFormatting>
  <conditionalFormatting sqref="E288:F288">
    <cfRule type="cellIs" dxfId="1528" priority="1059" operator="equal">
      <formula>"Forecast"</formula>
    </cfRule>
    <cfRule type="cellIs" dxfId="1527" priority="1058" operator="equal">
      <formula>"Actual"</formula>
    </cfRule>
  </conditionalFormatting>
  <conditionalFormatting sqref="E326:F326">
    <cfRule type="cellIs" dxfId="1526" priority="1017" operator="equal">
      <formula>"Forecast"</formula>
    </cfRule>
    <cfRule type="cellIs" dxfId="1525" priority="1016" operator="equal">
      <formula>"Actual"</formula>
    </cfRule>
  </conditionalFormatting>
  <conditionalFormatting sqref="E364:F364">
    <cfRule type="cellIs" dxfId="1524" priority="974" operator="equal">
      <formula>"Actual"</formula>
    </cfRule>
    <cfRule type="cellIs" dxfId="1523" priority="975" operator="equal">
      <formula>"Forecast"</formula>
    </cfRule>
  </conditionalFormatting>
  <conditionalFormatting sqref="E402:F402">
    <cfRule type="cellIs" dxfId="1522" priority="933" operator="equal">
      <formula>"Forecast"</formula>
    </cfRule>
    <cfRule type="cellIs" dxfId="1521" priority="932" operator="equal">
      <formula>"Actual"</formula>
    </cfRule>
  </conditionalFormatting>
  <conditionalFormatting sqref="E440:F440">
    <cfRule type="cellIs" dxfId="1520" priority="891" operator="equal">
      <formula>"Forecast"</formula>
    </cfRule>
    <cfRule type="cellIs" dxfId="1519" priority="890" operator="equal">
      <formula>"Actual"</formula>
    </cfRule>
  </conditionalFormatting>
  <conditionalFormatting sqref="E478:F478">
    <cfRule type="cellIs" dxfId="1518" priority="849" operator="equal">
      <formula>"Forecast"</formula>
    </cfRule>
    <cfRule type="cellIs" dxfId="1517" priority="848" operator="equal">
      <formula>"Actual"</formula>
    </cfRule>
  </conditionalFormatting>
  <conditionalFormatting sqref="E516:F516">
    <cfRule type="cellIs" dxfId="1516" priority="807" operator="equal">
      <formula>"Forecast"</formula>
    </cfRule>
    <cfRule type="cellIs" dxfId="1515" priority="806" operator="equal">
      <formula>"Actual"</formula>
    </cfRule>
  </conditionalFormatting>
  <conditionalFormatting sqref="E554:F554">
    <cfRule type="cellIs" dxfId="1514" priority="764" operator="equal">
      <formula>"Actual"</formula>
    </cfRule>
    <cfRule type="cellIs" dxfId="1513" priority="765" operator="equal">
      <formula>"Forecast"</formula>
    </cfRule>
  </conditionalFormatting>
  <conditionalFormatting sqref="E592:F592">
    <cfRule type="cellIs" dxfId="1512" priority="722" operator="equal">
      <formula>"Actual"</formula>
    </cfRule>
    <cfRule type="cellIs" dxfId="1511" priority="723" operator="equal">
      <formula>"Forecast"</formula>
    </cfRule>
  </conditionalFormatting>
  <conditionalFormatting sqref="E630:F630">
    <cfRule type="cellIs" dxfId="1510" priority="681" operator="equal">
      <formula>"Forecast"</formula>
    </cfRule>
    <cfRule type="cellIs" dxfId="1509" priority="680" operator="equal">
      <formula>"Actual"</formula>
    </cfRule>
  </conditionalFormatting>
  <conditionalFormatting sqref="E668:F668">
    <cfRule type="cellIs" dxfId="1508" priority="638" operator="equal">
      <formula>"Actual"</formula>
    </cfRule>
    <cfRule type="cellIs" dxfId="1507" priority="639" operator="equal">
      <formula>"Forecast"</formula>
    </cfRule>
  </conditionalFormatting>
  <conditionalFormatting sqref="E706:F706">
    <cfRule type="cellIs" dxfId="1506" priority="596" operator="equal">
      <formula>"Actual"</formula>
    </cfRule>
    <cfRule type="cellIs" dxfId="1505" priority="597" operator="equal">
      <formula>"Forecast"</formula>
    </cfRule>
  </conditionalFormatting>
  <conditionalFormatting sqref="E744:F744">
    <cfRule type="cellIs" dxfId="1504" priority="554" operator="equal">
      <formula>"Actual"</formula>
    </cfRule>
    <cfRule type="cellIs" dxfId="1503" priority="555" operator="equal">
      <formula>"Forecast"</formula>
    </cfRule>
  </conditionalFormatting>
  <conditionalFormatting sqref="E158:W163 D164:W167">
    <cfRule type="expression" dxfId="1502" priority="231">
      <formula>$C158 = ""</formula>
    </cfRule>
  </conditionalFormatting>
  <conditionalFormatting sqref="H5">
    <cfRule type="containsText" dxfId="1501" priority="3509" operator="containsText" text="Please select a reporting period on the 'Start Here' page">
      <formula>NOT(ISERROR(SEARCH("Please select a reporting period on the 'Start Here' page",H5)))</formula>
    </cfRule>
  </conditionalFormatting>
  <conditionalFormatting sqref="H22:I22">
    <cfRule type="cellIs" dxfId="1500" priority="3369" operator="equal">
      <formula>"Forecast"</formula>
    </cfRule>
    <cfRule type="cellIs" dxfId="1499" priority="3368" operator="equal">
      <formula>"Actual"</formula>
    </cfRule>
  </conditionalFormatting>
  <conditionalFormatting sqref="H60:I60">
    <cfRule type="cellIs" dxfId="1498" priority="1483" operator="equal">
      <formula>"Forecast"</formula>
    </cfRule>
    <cfRule type="cellIs" dxfId="1497" priority="1482" operator="equal">
      <formula>"Actual"</formula>
    </cfRule>
  </conditionalFormatting>
  <conditionalFormatting sqref="H98:I98">
    <cfRule type="cellIs" dxfId="1496" priority="1272" operator="equal">
      <formula>"Actual"</formula>
    </cfRule>
    <cfRule type="cellIs" dxfId="1495" priority="1273" operator="equal">
      <formula>"Forecast"</formula>
    </cfRule>
  </conditionalFormatting>
  <conditionalFormatting sqref="H136:I136">
    <cfRule type="cellIs" dxfId="1494" priority="1231" operator="equal">
      <formula>"Forecast"</formula>
    </cfRule>
    <cfRule type="cellIs" dxfId="1493" priority="1230" operator="equal">
      <formula>"Actual"</formula>
    </cfRule>
  </conditionalFormatting>
  <conditionalFormatting sqref="H174:I174">
    <cfRule type="cellIs" dxfId="1492" priority="1189" operator="equal">
      <formula>"Forecast"</formula>
    </cfRule>
    <cfRule type="cellIs" dxfId="1491" priority="1188" operator="equal">
      <formula>"Actual"</formula>
    </cfRule>
  </conditionalFormatting>
  <conditionalFormatting sqref="H212:I212">
    <cfRule type="cellIs" dxfId="1490" priority="1146" operator="equal">
      <formula>"Actual"</formula>
    </cfRule>
    <cfRule type="cellIs" dxfId="1489" priority="1147" operator="equal">
      <formula>"Forecast"</formula>
    </cfRule>
  </conditionalFormatting>
  <conditionalFormatting sqref="H250:I250">
    <cfRule type="cellIs" dxfId="1488" priority="1105" operator="equal">
      <formula>"Forecast"</formula>
    </cfRule>
    <cfRule type="cellIs" dxfId="1487" priority="1104" operator="equal">
      <formula>"Actual"</formula>
    </cfRule>
  </conditionalFormatting>
  <conditionalFormatting sqref="H288:I288">
    <cfRule type="cellIs" dxfId="1486" priority="1062" operator="equal">
      <formula>"Actual"</formula>
    </cfRule>
    <cfRule type="cellIs" dxfId="1485" priority="1063" operator="equal">
      <formula>"Forecast"</formula>
    </cfRule>
  </conditionalFormatting>
  <conditionalFormatting sqref="H326:I326">
    <cfRule type="cellIs" dxfId="1484" priority="1021" operator="equal">
      <formula>"Forecast"</formula>
    </cfRule>
    <cfRule type="cellIs" dxfId="1483" priority="1020" operator="equal">
      <formula>"Actual"</formula>
    </cfRule>
  </conditionalFormatting>
  <conditionalFormatting sqref="H364:I364">
    <cfRule type="cellIs" dxfId="1482" priority="978" operator="equal">
      <formula>"Actual"</formula>
    </cfRule>
    <cfRule type="cellIs" dxfId="1481" priority="979" operator="equal">
      <formula>"Forecast"</formula>
    </cfRule>
  </conditionalFormatting>
  <conditionalFormatting sqref="H402:I402">
    <cfRule type="cellIs" dxfId="1480" priority="937" operator="equal">
      <formula>"Forecast"</formula>
    </cfRule>
    <cfRule type="cellIs" dxfId="1479" priority="936" operator="equal">
      <formula>"Actual"</formula>
    </cfRule>
  </conditionalFormatting>
  <conditionalFormatting sqref="H440:I440">
    <cfRule type="cellIs" dxfId="1478" priority="894" operator="equal">
      <formula>"Actual"</formula>
    </cfRule>
    <cfRule type="cellIs" dxfId="1477" priority="895" operator="equal">
      <formula>"Forecast"</formula>
    </cfRule>
  </conditionalFormatting>
  <conditionalFormatting sqref="H478:I478">
    <cfRule type="cellIs" dxfId="1476" priority="852" operator="equal">
      <formula>"Actual"</formula>
    </cfRule>
    <cfRule type="cellIs" dxfId="1475" priority="853" operator="equal">
      <formula>"Forecast"</formula>
    </cfRule>
  </conditionalFormatting>
  <conditionalFormatting sqref="H516:I516">
    <cfRule type="cellIs" dxfId="1474" priority="811" operator="equal">
      <formula>"Forecast"</formula>
    </cfRule>
    <cfRule type="cellIs" dxfId="1473" priority="810" operator="equal">
      <formula>"Actual"</formula>
    </cfRule>
  </conditionalFormatting>
  <conditionalFormatting sqref="H554:I554">
    <cfRule type="cellIs" dxfId="1472" priority="768" operator="equal">
      <formula>"Actual"</formula>
    </cfRule>
    <cfRule type="cellIs" dxfId="1471" priority="769" operator="equal">
      <formula>"Forecast"</formula>
    </cfRule>
  </conditionalFormatting>
  <conditionalFormatting sqref="H592:I592">
    <cfRule type="cellIs" dxfId="1470" priority="726" operator="equal">
      <formula>"Actual"</formula>
    </cfRule>
    <cfRule type="cellIs" dxfId="1469" priority="727" operator="equal">
      <formula>"Forecast"</formula>
    </cfRule>
  </conditionalFormatting>
  <conditionalFormatting sqref="H630:I630">
    <cfRule type="cellIs" dxfId="1468" priority="684" operator="equal">
      <formula>"Actual"</formula>
    </cfRule>
    <cfRule type="cellIs" dxfId="1467" priority="685" operator="equal">
      <formula>"Forecast"</formula>
    </cfRule>
  </conditionalFormatting>
  <conditionalFormatting sqref="H668:I668">
    <cfRule type="cellIs" dxfId="1466" priority="643" operator="equal">
      <formula>"Forecast"</formula>
    </cfRule>
    <cfRule type="cellIs" dxfId="1465" priority="642" operator="equal">
      <formula>"Actual"</formula>
    </cfRule>
  </conditionalFormatting>
  <conditionalFormatting sqref="H706:I706">
    <cfRule type="cellIs" dxfId="1464" priority="600" operator="equal">
      <formula>"Actual"</formula>
    </cfRule>
    <cfRule type="cellIs" dxfId="1463" priority="601" operator="equal">
      <formula>"Forecast"</formula>
    </cfRule>
  </conditionalFormatting>
  <conditionalFormatting sqref="H744:I744">
    <cfRule type="cellIs" dxfId="1462" priority="558" operator="equal">
      <formula>"Actual"</formula>
    </cfRule>
    <cfRule type="cellIs" dxfId="1461" priority="559" operator="equal">
      <formula>"Forecast"</formula>
    </cfRule>
  </conditionalFormatting>
  <conditionalFormatting sqref="K22:L22">
    <cfRule type="cellIs" dxfId="1460" priority="3383" operator="equal">
      <formula>"Forecast"</formula>
    </cfRule>
    <cfRule type="cellIs" dxfId="1459" priority="3382" operator="equal">
      <formula>"Actual"</formula>
    </cfRule>
  </conditionalFormatting>
  <conditionalFormatting sqref="K60:L60">
    <cfRule type="cellIs" dxfId="1458" priority="1497" operator="equal">
      <formula>"Forecast"</formula>
    </cfRule>
    <cfRule type="cellIs" dxfId="1457" priority="1496" operator="equal">
      <formula>"Actual"</formula>
    </cfRule>
  </conditionalFormatting>
  <conditionalFormatting sqref="K98:L98">
    <cfRule type="cellIs" dxfId="1456" priority="1287" operator="equal">
      <formula>"Forecast"</formula>
    </cfRule>
    <cfRule type="cellIs" dxfId="1455" priority="1286" operator="equal">
      <formula>"Actual"</formula>
    </cfRule>
  </conditionalFormatting>
  <conditionalFormatting sqref="K136:L136">
    <cfRule type="cellIs" dxfId="1454" priority="1244" operator="equal">
      <formula>"Actual"</formula>
    </cfRule>
    <cfRule type="cellIs" dxfId="1453" priority="1245" operator="equal">
      <formula>"Forecast"</formula>
    </cfRule>
  </conditionalFormatting>
  <conditionalFormatting sqref="K174:L174">
    <cfRule type="cellIs" dxfId="1452" priority="1203" operator="equal">
      <formula>"Forecast"</formula>
    </cfRule>
    <cfRule type="cellIs" dxfId="1451" priority="1202" operator="equal">
      <formula>"Actual"</formula>
    </cfRule>
  </conditionalFormatting>
  <conditionalFormatting sqref="K212:L212">
    <cfRule type="cellIs" dxfId="1450" priority="1160" operator="equal">
      <formula>"Actual"</formula>
    </cfRule>
    <cfRule type="cellIs" dxfId="1449" priority="1161" operator="equal">
      <formula>"Forecast"</formula>
    </cfRule>
  </conditionalFormatting>
  <conditionalFormatting sqref="K250:L250">
    <cfRule type="cellIs" dxfId="1448" priority="1119" operator="equal">
      <formula>"Forecast"</formula>
    </cfRule>
    <cfRule type="cellIs" dxfId="1447" priority="1118" operator="equal">
      <formula>"Actual"</formula>
    </cfRule>
  </conditionalFormatting>
  <conditionalFormatting sqref="K288:L288">
    <cfRule type="cellIs" dxfId="1446" priority="1076" operator="equal">
      <formula>"Actual"</formula>
    </cfRule>
    <cfRule type="cellIs" dxfId="1445" priority="1077" operator="equal">
      <formula>"Forecast"</formula>
    </cfRule>
  </conditionalFormatting>
  <conditionalFormatting sqref="K326:L326">
    <cfRule type="cellIs" dxfId="1444" priority="1035" operator="equal">
      <formula>"Forecast"</formula>
    </cfRule>
    <cfRule type="cellIs" dxfId="1443" priority="1034" operator="equal">
      <formula>"Actual"</formula>
    </cfRule>
  </conditionalFormatting>
  <conditionalFormatting sqref="K364:L364">
    <cfRule type="cellIs" dxfId="1442" priority="992" operator="equal">
      <formula>"Actual"</formula>
    </cfRule>
    <cfRule type="cellIs" dxfId="1441" priority="993" operator="equal">
      <formula>"Forecast"</formula>
    </cfRule>
  </conditionalFormatting>
  <conditionalFormatting sqref="K402:L402">
    <cfRule type="cellIs" dxfId="1440" priority="951" operator="equal">
      <formula>"Forecast"</formula>
    </cfRule>
    <cfRule type="cellIs" dxfId="1439" priority="950" operator="equal">
      <formula>"Actual"</formula>
    </cfRule>
  </conditionalFormatting>
  <conditionalFormatting sqref="K440:L440">
    <cfRule type="cellIs" dxfId="1438" priority="909" operator="equal">
      <formula>"Forecast"</formula>
    </cfRule>
    <cfRule type="cellIs" dxfId="1437" priority="908" operator="equal">
      <formula>"Actual"</formula>
    </cfRule>
  </conditionalFormatting>
  <conditionalFormatting sqref="K478:L478">
    <cfRule type="cellIs" dxfId="1436" priority="867" operator="equal">
      <formula>"Forecast"</formula>
    </cfRule>
    <cfRule type="cellIs" dxfId="1435" priority="866" operator="equal">
      <formula>"Actual"</formula>
    </cfRule>
  </conditionalFormatting>
  <conditionalFormatting sqref="K516:L516">
    <cfRule type="cellIs" dxfId="1434" priority="825" operator="equal">
      <formula>"Forecast"</formula>
    </cfRule>
    <cfRule type="cellIs" dxfId="1433" priority="824" operator="equal">
      <formula>"Actual"</formula>
    </cfRule>
  </conditionalFormatting>
  <conditionalFormatting sqref="K554:L554">
    <cfRule type="cellIs" dxfId="1432" priority="783" operator="equal">
      <formula>"Forecast"</formula>
    </cfRule>
    <cfRule type="cellIs" dxfId="1431" priority="782" operator="equal">
      <formula>"Actual"</formula>
    </cfRule>
  </conditionalFormatting>
  <conditionalFormatting sqref="K592:L592">
    <cfRule type="cellIs" dxfId="1430" priority="741" operator="equal">
      <formula>"Forecast"</formula>
    </cfRule>
    <cfRule type="cellIs" dxfId="1429" priority="740" operator="equal">
      <formula>"Actual"</formula>
    </cfRule>
  </conditionalFormatting>
  <conditionalFormatting sqref="K630:L630">
    <cfRule type="cellIs" dxfId="1428" priority="698" operator="equal">
      <formula>"Actual"</formula>
    </cfRule>
    <cfRule type="cellIs" dxfId="1427" priority="699" operator="equal">
      <formula>"Forecast"</formula>
    </cfRule>
  </conditionalFormatting>
  <conditionalFormatting sqref="K668:L668">
    <cfRule type="cellIs" dxfId="1426" priority="656" operator="equal">
      <formula>"Actual"</formula>
    </cfRule>
    <cfRule type="cellIs" dxfId="1425" priority="657" operator="equal">
      <formula>"Forecast"</formula>
    </cfRule>
  </conditionalFormatting>
  <conditionalFormatting sqref="K706:L706">
    <cfRule type="cellIs" dxfId="1424" priority="614" operator="equal">
      <formula>"Actual"</formula>
    </cfRule>
    <cfRule type="cellIs" dxfId="1423" priority="615" operator="equal">
      <formula>"Forecast"</formula>
    </cfRule>
  </conditionalFormatting>
  <conditionalFormatting sqref="K744:L744">
    <cfRule type="cellIs" dxfId="1422" priority="572" operator="equal">
      <formula>"Actual"</formula>
    </cfRule>
    <cfRule type="cellIs" dxfId="1421" priority="573" operator="equal">
      <formula>"Forecast"</formula>
    </cfRule>
  </conditionalFormatting>
  <conditionalFormatting sqref="N4">
    <cfRule type="iconSet" priority="3603">
      <iconSet iconSet="3Symbols" showValue="0">
        <cfvo type="percent" val="0"/>
        <cfvo type="num" val="1"/>
        <cfvo type="num" val="2"/>
      </iconSet>
    </cfRule>
  </conditionalFormatting>
  <conditionalFormatting sqref="N22:O22">
    <cfRule type="cellIs" dxfId="1420" priority="3378" operator="equal">
      <formula>"Actual"</formula>
    </cfRule>
    <cfRule type="cellIs" dxfId="1419" priority="3379" operator="equal">
      <formula>"Forecast"</formula>
    </cfRule>
  </conditionalFormatting>
  <conditionalFormatting sqref="N60:O60">
    <cfRule type="cellIs" dxfId="1418" priority="1493" operator="equal">
      <formula>"Forecast"</formula>
    </cfRule>
    <cfRule type="cellIs" dxfId="1417" priority="1492" operator="equal">
      <formula>"Actual"</formula>
    </cfRule>
  </conditionalFormatting>
  <conditionalFormatting sqref="N98:O98">
    <cfRule type="cellIs" dxfId="1416" priority="1283" operator="equal">
      <formula>"Forecast"</formula>
    </cfRule>
    <cfRule type="cellIs" dxfId="1415" priority="1282" operator="equal">
      <formula>"Actual"</formula>
    </cfRule>
  </conditionalFormatting>
  <conditionalFormatting sqref="N136:O136">
    <cfRule type="cellIs" dxfId="1414" priority="1240" operator="equal">
      <formula>"Actual"</formula>
    </cfRule>
    <cfRule type="cellIs" dxfId="1413" priority="1241" operator="equal">
      <formula>"Forecast"</formula>
    </cfRule>
  </conditionalFormatting>
  <conditionalFormatting sqref="N174:O174">
    <cfRule type="cellIs" dxfId="1412" priority="1199" operator="equal">
      <formula>"Forecast"</formula>
    </cfRule>
    <cfRule type="cellIs" dxfId="1411" priority="1198" operator="equal">
      <formula>"Actual"</formula>
    </cfRule>
  </conditionalFormatting>
  <conditionalFormatting sqref="N212:O212">
    <cfRule type="cellIs" dxfId="1410" priority="1157" operator="equal">
      <formula>"Forecast"</formula>
    </cfRule>
    <cfRule type="cellIs" dxfId="1409" priority="1156" operator="equal">
      <formula>"Actual"</formula>
    </cfRule>
  </conditionalFormatting>
  <conditionalFormatting sqref="N250:O250">
    <cfRule type="cellIs" dxfId="1408" priority="1115" operator="equal">
      <formula>"Forecast"</formula>
    </cfRule>
    <cfRule type="cellIs" dxfId="1407" priority="1114" operator="equal">
      <formula>"Actual"</formula>
    </cfRule>
  </conditionalFormatting>
  <conditionalFormatting sqref="N288:O288">
    <cfRule type="cellIs" dxfId="1406" priority="1072" operator="equal">
      <formula>"Actual"</formula>
    </cfRule>
    <cfRule type="cellIs" dxfId="1405" priority="1073" operator="equal">
      <formula>"Forecast"</formula>
    </cfRule>
  </conditionalFormatting>
  <conditionalFormatting sqref="N326:O326">
    <cfRule type="cellIs" dxfId="1404" priority="1030" operator="equal">
      <formula>"Actual"</formula>
    </cfRule>
    <cfRule type="cellIs" dxfId="1403" priority="1031" operator="equal">
      <formula>"Forecast"</formula>
    </cfRule>
  </conditionalFormatting>
  <conditionalFormatting sqref="N364:O364">
    <cfRule type="cellIs" dxfId="1402" priority="988" operator="equal">
      <formula>"Actual"</formula>
    </cfRule>
    <cfRule type="cellIs" dxfId="1401" priority="989" operator="equal">
      <formula>"Forecast"</formula>
    </cfRule>
  </conditionalFormatting>
  <conditionalFormatting sqref="N402:O402">
    <cfRule type="cellIs" dxfId="1400" priority="947" operator="equal">
      <formula>"Forecast"</formula>
    </cfRule>
    <cfRule type="cellIs" dxfId="1399" priority="946" operator="equal">
      <formula>"Actual"</formula>
    </cfRule>
  </conditionalFormatting>
  <conditionalFormatting sqref="N440:O440">
    <cfRule type="cellIs" dxfId="1398" priority="904" operator="equal">
      <formula>"Actual"</formula>
    </cfRule>
    <cfRule type="cellIs" dxfId="1397" priority="905" operator="equal">
      <formula>"Forecast"</formula>
    </cfRule>
  </conditionalFormatting>
  <conditionalFormatting sqref="N478:O478">
    <cfRule type="cellIs" dxfId="1396" priority="862" operator="equal">
      <formula>"Actual"</formula>
    </cfRule>
    <cfRule type="cellIs" dxfId="1395" priority="863" operator="equal">
      <formula>"Forecast"</formula>
    </cfRule>
  </conditionalFormatting>
  <conditionalFormatting sqref="N516:O516">
    <cfRule type="cellIs" dxfId="1394" priority="821" operator="equal">
      <formula>"Forecast"</formula>
    </cfRule>
    <cfRule type="cellIs" dxfId="1393" priority="820" operator="equal">
      <formula>"Actual"</formula>
    </cfRule>
  </conditionalFormatting>
  <conditionalFormatting sqref="N554:O554">
    <cfRule type="cellIs" dxfId="1392" priority="778" operator="equal">
      <formula>"Actual"</formula>
    </cfRule>
    <cfRule type="cellIs" dxfId="1391" priority="779" operator="equal">
      <formula>"Forecast"</formula>
    </cfRule>
  </conditionalFormatting>
  <conditionalFormatting sqref="N592:O592">
    <cfRule type="cellIs" dxfId="1390" priority="736" operator="equal">
      <formula>"Actual"</formula>
    </cfRule>
    <cfRule type="cellIs" dxfId="1389" priority="737" operator="equal">
      <formula>"Forecast"</formula>
    </cfRule>
  </conditionalFormatting>
  <conditionalFormatting sqref="N630:O630">
    <cfRule type="cellIs" dxfId="1388" priority="694" operator="equal">
      <formula>"Actual"</formula>
    </cfRule>
    <cfRule type="cellIs" dxfId="1387" priority="695" operator="equal">
      <formula>"Forecast"</formula>
    </cfRule>
  </conditionalFormatting>
  <conditionalFormatting sqref="N668:O668">
    <cfRule type="cellIs" dxfId="1386" priority="653" operator="equal">
      <formula>"Forecast"</formula>
    </cfRule>
    <cfRule type="cellIs" dxfId="1385" priority="652" operator="equal">
      <formula>"Actual"</formula>
    </cfRule>
  </conditionalFormatting>
  <conditionalFormatting sqref="N706:O706">
    <cfRule type="cellIs" dxfId="1384" priority="611" operator="equal">
      <formula>"Forecast"</formula>
    </cfRule>
    <cfRule type="cellIs" dxfId="1383" priority="610" operator="equal">
      <formula>"Actual"</formula>
    </cfRule>
  </conditionalFormatting>
  <conditionalFormatting sqref="N744:O744">
    <cfRule type="cellIs" dxfId="1382" priority="569" operator="equal">
      <formula>"Forecast"</formula>
    </cfRule>
    <cfRule type="cellIs" dxfId="1381" priority="568" operator="equal">
      <formula>"Actual"</formula>
    </cfRule>
  </conditionalFormatting>
  <conditionalFormatting sqref="Q22:R22">
    <cfRule type="cellIs" dxfId="1380" priority="3375" operator="equal">
      <formula>"Forecast"</formula>
    </cfRule>
    <cfRule type="cellIs" dxfId="1379" priority="3374" operator="equal">
      <formula>"Actual"</formula>
    </cfRule>
  </conditionalFormatting>
  <conditionalFormatting sqref="Q60:R60">
    <cfRule type="cellIs" dxfId="1378" priority="1488" operator="equal">
      <formula>"Actual"</formula>
    </cfRule>
    <cfRule type="cellIs" dxfId="1377" priority="1489" operator="equal">
      <formula>"Forecast"</formula>
    </cfRule>
  </conditionalFormatting>
  <conditionalFormatting sqref="Q98:R98">
    <cfRule type="cellIs" dxfId="1376" priority="1279" operator="equal">
      <formula>"Forecast"</formula>
    </cfRule>
    <cfRule type="cellIs" dxfId="1375" priority="1278" operator="equal">
      <formula>"Actual"</formula>
    </cfRule>
  </conditionalFormatting>
  <conditionalFormatting sqref="Q136:R136">
    <cfRule type="cellIs" dxfId="1374" priority="1237" operator="equal">
      <formula>"Forecast"</formula>
    </cfRule>
    <cfRule type="cellIs" dxfId="1373" priority="1236" operator="equal">
      <formula>"Actual"</formula>
    </cfRule>
  </conditionalFormatting>
  <conditionalFormatting sqref="Q174:R174">
    <cfRule type="cellIs" dxfId="1372" priority="1195" operator="equal">
      <formula>"Forecast"</formula>
    </cfRule>
    <cfRule type="cellIs" dxfId="1371" priority="1194" operator="equal">
      <formula>"Actual"</formula>
    </cfRule>
  </conditionalFormatting>
  <conditionalFormatting sqref="Q212:R212">
    <cfRule type="cellIs" dxfId="1370" priority="1152" operator="equal">
      <formula>"Actual"</formula>
    </cfRule>
    <cfRule type="cellIs" dxfId="1369" priority="1153" operator="equal">
      <formula>"Forecast"</formula>
    </cfRule>
  </conditionalFormatting>
  <conditionalFormatting sqref="Q250:R250">
    <cfRule type="cellIs" dxfId="1368" priority="1110" operator="equal">
      <formula>"Actual"</formula>
    </cfRule>
    <cfRule type="cellIs" dxfId="1367" priority="1111" operator="equal">
      <formula>"Forecast"</formula>
    </cfRule>
  </conditionalFormatting>
  <conditionalFormatting sqref="Q288:R288">
    <cfRule type="cellIs" dxfId="1366" priority="1068" operator="equal">
      <formula>"Actual"</formula>
    </cfRule>
    <cfRule type="cellIs" dxfId="1365" priority="1069" operator="equal">
      <formula>"Forecast"</formula>
    </cfRule>
  </conditionalFormatting>
  <conditionalFormatting sqref="Q326:R326">
    <cfRule type="cellIs" dxfId="1364" priority="1027" operator="equal">
      <formula>"Forecast"</formula>
    </cfRule>
    <cfRule type="cellIs" dxfId="1363" priority="1026" operator="equal">
      <formula>"Actual"</formula>
    </cfRule>
  </conditionalFormatting>
  <conditionalFormatting sqref="Q364:R364">
    <cfRule type="cellIs" dxfId="1362" priority="985" operator="equal">
      <formula>"Forecast"</formula>
    </cfRule>
    <cfRule type="cellIs" dxfId="1361" priority="984" operator="equal">
      <formula>"Actual"</formula>
    </cfRule>
  </conditionalFormatting>
  <conditionalFormatting sqref="Q402:R402">
    <cfRule type="cellIs" dxfId="1360" priority="943" operator="equal">
      <formula>"Forecast"</formula>
    </cfRule>
    <cfRule type="cellIs" dxfId="1359" priority="942" operator="equal">
      <formula>"Actual"</formula>
    </cfRule>
  </conditionalFormatting>
  <conditionalFormatting sqref="Q440:R440">
    <cfRule type="cellIs" dxfId="1358" priority="901" operator="equal">
      <formula>"Forecast"</formula>
    </cfRule>
    <cfRule type="cellIs" dxfId="1357" priority="900" operator="equal">
      <formula>"Actual"</formula>
    </cfRule>
  </conditionalFormatting>
  <conditionalFormatting sqref="Q478:R478">
    <cfRule type="cellIs" dxfId="1356" priority="859" operator="equal">
      <formula>"Forecast"</formula>
    </cfRule>
    <cfRule type="cellIs" dxfId="1355" priority="858" operator="equal">
      <formula>"Actual"</formula>
    </cfRule>
  </conditionalFormatting>
  <conditionalFormatting sqref="Q516:R516">
    <cfRule type="cellIs" dxfId="1354" priority="816" operator="equal">
      <formula>"Actual"</formula>
    </cfRule>
    <cfRule type="cellIs" dxfId="1353" priority="817" operator="equal">
      <formula>"Forecast"</formula>
    </cfRule>
  </conditionalFormatting>
  <conditionalFormatting sqref="Q554:R554">
    <cfRule type="cellIs" dxfId="1352" priority="774" operator="equal">
      <formula>"Actual"</formula>
    </cfRule>
    <cfRule type="cellIs" dxfId="1351" priority="775" operator="equal">
      <formula>"Forecast"</formula>
    </cfRule>
  </conditionalFormatting>
  <conditionalFormatting sqref="Q592:R592">
    <cfRule type="cellIs" dxfId="1350" priority="732" operator="equal">
      <formula>"Actual"</formula>
    </cfRule>
    <cfRule type="cellIs" dxfId="1349" priority="733" operator="equal">
      <formula>"Forecast"</formula>
    </cfRule>
  </conditionalFormatting>
  <conditionalFormatting sqref="Q630:R630">
    <cfRule type="cellIs" dxfId="1348" priority="691" operator="equal">
      <formula>"Forecast"</formula>
    </cfRule>
    <cfRule type="cellIs" dxfId="1347" priority="690" operator="equal">
      <formula>"Actual"</formula>
    </cfRule>
  </conditionalFormatting>
  <conditionalFormatting sqref="Q668:R668">
    <cfRule type="cellIs" dxfId="1346" priority="648" operator="equal">
      <formula>"Actual"</formula>
    </cfRule>
    <cfRule type="cellIs" dxfId="1345" priority="649" operator="equal">
      <formula>"Forecast"</formula>
    </cfRule>
  </conditionalFormatting>
  <conditionalFormatting sqref="Q706:R706">
    <cfRule type="cellIs" dxfId="1344" priority="606" operator="equal">
      <formula>"Actual"</formula>
    </cfRule>
    <cfRule type="cellIs" dxfId="1343" priority="607" operator="equal">
      <formula>"Forecast"</formula>
    </cfRule>
  </conditionalFormatting>
  <conditionalFormatting sqref="Q744:R744">
    <cfRule type="cellIs" dxfId="1342" priority="564" operator="equal">
      <formula>"Actual"</formula>
    </cfRule>
    <cfRule type="cellIs" dxfId="1341" priority="565" operator="equal">
      <formula>"Forecast"</formula>
    </cfRule>
  </conditionalFormatting>
  <conditionalFormatting sqref="R4:R5 N5">
    <cfRule type="iconSet" priority="3773">
      <iconSet iconSet="3Symbols" showValue="0">
        <cfvo type="percent" val="0"/>
        <cfvo type="num" val="1"/>
        <cfvo type="num" val="2"/>
      </iconSet>
    </cfRule>
  </conditionalFormatting>
  <conditionalFormatting sqref="T22:U22">
    <cfRule type="cellIs" dxfId="1340" priority="3370" operator="equal">
      <formula>"Actual"</formula>
    </cfRule>
    <cfRule type="cellIs" dxfId="1339" priority="3371" operator="equal">
      <formula>"Forecast"</formula>
    </cfRule>
  </conditionalFormatting>
  <conditionalFormatting sqref="T60:U60">
    <cfRule type="cellIs" dxfId="1338" priority="1484" operator="equal">
      <formula>"Actual"</formula>
    </cfRule>
    <cfRule type="cellIs" dxfId="1337" priority="1485" operator="equal">
      <formula>"Forecast"</formula>
    </cfRule>
  </conditionalFormatting>
  <conditionalFormatting sqref="T98:U98">
    <cfRule type="cellIs" dxfId="1336" priority="1274" operator="equal">
      <formula>"Actual"</formula>
    </cfRule>
    <cfRule type="cellIs" dxfId="1335" priority="1275" operator="equal">
      <formula>"Forecast"</formula>
    </cfRule>
  </conditionalFormatting>
  <conditionalFormatting sqref="T136:U136">
    <cfRule type="cellIs" dxfId="1334" priority="1233" operator="equal">
      <formula>"Forecast"</formula>
    </cfRule>
    <cfRule type="cellIs" dxfId="1333" priority="1232" operator="equal">
      <formula>"Actual"</formula>
    </cfRule>
  </conditionalFormatting>
  <conditionalFormatting sqref="T174:U174">
    <cfRule type="cellIs" dxfId="1332" priority="1190" operator="equal">
      <formula>"Actual"</formula>
    </cfRule>
    <cfRule type="cellIs" dxfId="1331" priority="1191" operator="equal">
      <formula>"Forecast"</formula>
    </cfRule>
  </conditionalFormatting>
  <conditionalFormatting sqref="T212:U212">
    <cfRule type="cellIs" dxfId="1330" priority="1148" operator="equal">
      <formula>"Actual"</formula>
    </cfRule>
    <cfRule type="cellIs" dxfId="1329" priority="1149" operator="equal">
      <formula>"Forecast"</formula>
    </cfRule>
  </conditionalFormatting>
  <conditionalFormatting sqref="T250:U250">
    <cfRule type="cellIs" dxfId="1328" priority="1107" operator="equal">
      <formula>"Forecast"</formula>
    </cfRule>
    <cfRule type="cellIs" dxfId="1327" priority="1106" operator="equal">
      <formula>"Actual"</formula>
    </cfRule>
  </conditionalFormatting>
  <conditionalFormatting sqref="T288:U288">
    <cfRule type="cellIs" dxfId="1326" priority="1065" operator="equal">
      <formula>"Forecast"</formula>
    </cfRule>
    <cfRule type="cellIs" dxfId="1325" priority="1064" operator="equal">
      <formula>"Actual"</formula>
    </cfRule>
  </conditionalFormatting>
  <conditionalFormatting sqref="T326:U326">
    <cfRule type="cellIs" dxfId="1324" priority="1023" operator="equal">
      <formula>"Forecast"</formula>
    </cfRule>
    <cfRule type="cellIs" dxfId="1323" priority="1022" operator="equal">
      <formula>"Actual"</formula>
    </cfRule>
  </conditionalFormatting>
  <conditionalFormatting sqref="T364:U364">
    <cfRule type="cellIs" dxfId="1322" priority="980" operator="equal">
      <formula>"Actual"</formula>
    </cfRule>
    <cfRule type="cellIs" dxfId="1321" priority="981" operator="equal">
      <formula>"Forecast"</formula>
    </cfRule>
  </conditionalFormatting>
  <conditionalFormatting sqref="T402:U402">
    <cfRule type="cellIs" dxfId="1320" priority="939" operator="equal">
      <formula>"Forecast"</formula>
    </cfRule>
    <cfRule type="cellIs" dxfId="1319" priority="938" operator="equal">
      <formula>"Actual"</formula>
    </cfRule>
  </conditionalFormatting>
  <conditionalFormatting sqref="T440:U440">
    <cfRule type="cellIs" dxfId="1318" priority="896" operator="equal">
      <formula>"Actual"</formula>
    </cfRule>
    <cfRule type="cellIs" dxfId="1317" priority="897" operator="equal">
      <formula>"Forecast"</formula>
    </cfRule>
  </conditionalFormatting>
  <conditionalFormatting sqref="T478:U478">
    <cfRule type="cellIs" dxfId="1316" priority="854" operator="equal">
      <formula>"Actual"</formula>
    </cfRule>
    <cfRule type="cellIs" dxfId="1315" priority="855" operator="equal">
      <formula>"Forecast"</formula>
    </cfRule>
  </conditionalFormatting>
  <conditionalFormatting sqref="T516:U516">
    <cfRule type="cellIs" dxfId="1314" priority="812" operator="equal">
      <formula>"Actual"</formula>
    </cfRule>
    <cfRule type="cellIs" dxfId="1313" priority="813" operator="equal">
      <formula>"Forecast"</formula>
    </cfRule>
  </conditionalFormatting>
  <conditionalFormatting sqref="T554:U554">
    <cfRule type="cellIs" dxfId="1312" priority="771" operator="equal">
      <formula>"Forecast"</formula>
    </cfRule>
    <cfRule type="cellIs" dxfId="1311" priority="770" operator="equal">
      <formula>"Actual"</formula>
    </cfRule>
  </conditionalFormatting>
  <conditionalFormatting sqref="T592:U592">
    <cfRule type="cellIs" dxfId="1310" priority="729" operator="equal">
      <formula>"Forecast"</formula>
    </cfRule>
    <cfRule type="cellIs" dxfId="1309" priority="728" operator="equal">
      <formula>"Actual"</formula>
    </cfRule>
  </conditionalFormatting>
  <conditionalFormatting sqref="T630:U630">
    <cfRule type="cellIs" dxfId="1308" priority="686" operator="equal">
      <formula>"Actual"</formula>
    </cfRule>
    <cfRule type="cellIs" dxfId="1307" priority="687" operator="equal">
      <formula>"Forecast"</formula>
    </cfRule>
  </conditionalFormatting>
  <conditionalFormatting sqref="T668:U668">
    <cfRule type="cellIs" dxfId="1306" priority="644" operator="equal">
      <formula>"Actual"</formula>
    </cfRule>
    <cfRule type="cellIs" dxfId="1305" priority="645" operator="equal">
      <formula>"Forecast"</formula>
    </cfRule>
  </conditionalFormatting>
  <conditionalFormatting sqref="T706:U706">
    <cfRule type="cellIs" dxfId="1304" priority="602" operator="equal">
      <formula>"Actual"</formula>
    </cfRule>
    <cfRule type="cellIs" dxfId="1303" priority="603" operator="equal">
      <formula>"Forecast"</formula>
    </cfRule>
  </conditionalFormatting>
  <conditionalFormatting sqref="T744:U744">
    <cfRule type="cellIs" dxfId="1302" priority="560" operator="equal">
      <formula>"Actual"</formula>
    </cfRule>
    <cfRule type="cellIs" dxfId="1301" priority="561" operator="equal">
      <formula>"Forecast"</formula>
    </cfRule>
  </conditionalFormatting>
  <dataValidations xWindow="270" yWindow="626" count="5">
    <dataValidation type="list" allowBlank="1" showInputMessage="1" showErrorMessage="1" sqref="P12:R13" xr:uid="{00000000-0002-0000-0500-000000000000}">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00000000-0002-0000-0500-000001000000}">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00000000-0002-0000-0500-000002000000}"/>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24:F26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W746:W748" xr:uid="{00000000-0002-0000-0500-000003000000}">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xr:uid="{00000000-0002-0000-0500-000004000000}">
      <formula1>-100000000</formula1>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3363"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73"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604"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61"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55"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37"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79"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77"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505"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76"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75"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15"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67"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295"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66"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65"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57"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72"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25"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53"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24"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23"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90"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29"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83"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11"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82"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81"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47"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86"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41"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69"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40"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39"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104"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43"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099"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27"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098"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097"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61"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3000"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57"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85"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56"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55"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18"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57"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15"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43"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14"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13"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75"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14"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73"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1001"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72"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71"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32"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71"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31"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59"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30"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29"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89"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28"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89"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17"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88"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87"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46"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85"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47"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75"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46"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45"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803"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42"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805"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33"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804"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803"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60"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699"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63"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91"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62"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61"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17"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56"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21"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49"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20"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19"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74"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13"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79"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07"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78"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77"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31"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70"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37"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65"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36"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35"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88"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27"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595"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23"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594"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593"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45"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84"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53"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81"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52"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51"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502"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52" id="{1DDD45F4-489E-4590-8BA4-B7E42033663C}">
            <xm:f>$F$9=('Data validation'!$B$5)</xm:f>
            <x14:dxf>
              <fill>
                <patternFill>
                  <bgColor theme="0" tint="-0.499984740745262"/>
                </patternFill>
              </fill>
            </x14:dxf>
          </x14:cfRule>
          <x14:cfRule type="expression" priority="4251" id="{5CE8B94B-1C6D-4CE8-A370-EEFFD1853A5D}">
            <xm:f>$F$9=('Data validation'!$B$4)</xm:f>
            <x14:dxf>
              <fill>
                <patternFill>
                  <bgColor theme="0" tint="-0.499984740745262"/>
                </patternFill>
              </fill>
            </x14:dxf>
          </x14:cfRule>
          <xm:sqref>C11:F11</xm:sqref>
        </x14:conditionalFormatting>
        <x14:conditionalFormatting xmlns:xm="http://schemas.microsoft.com/office/excel/2006/main">
          <x14:cfRule type="iconSet" priority="4246"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14"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80"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85"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10"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62"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00000000-0002-0000-0500-000005000000}">
          <x14:formula1>
            <xm:f>'Data validation'!$B$4:$B$6</xm:f>
          </x14:formula1>
          <xm:sqref>F9</xm:sqref>
        </x14:dataValidation>
        <x14:dataValidation type="list" allowBlank="1" showInputMessage="1" showErrorMessage="1" xr:uid="{00000000-0002-0000-0500-000006000000}">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tabColor theme="9"/>
  </sheetPr>
  <dimension ref="A1:AA537"/>
  <sheetViews>
    <sheetView showGridLines="0" zoomScale="80" zoomScaleNormal="80" workbookViewId="0">
      <selection activeCell="D25" sqref="D25"/>
    </sheetView>
  </sheetViews>
  <sheetFormatPr defaultRowHeight="15" outlineLevelRow="2"/>
  <cols>
    <col min="1" max="1" width="7.5703125" customWidth="1"/>
    <col min="2" max="2" width="43.5703125" customWidth="1"/>
    <col min="3" max="4" width="40.42578125" customWidth="1"/>
    <col min="5" max="5" width="35.5703125" customWidth="1"/>
    <col min="6" max="11" width="27.5703125" customWidth="1"/>
    <col min="12" max="13" width="26.42578125" customWidth="1"/>
    <col min="14" max="15" width="26.5703125" customWidth="1"/>
    <col min="16" max="16" width="42.42578125" customWidth="1"/>
    <col min="17" max="17" width="9.42578125" style="1"/>
  </cols>
  <sheetData>
    <row r="1" spans="1:21" ht="15.75" thickBot="1"/>
    <row r="2" spans="1:21" ht="24" thickBot="1">
      <c r="B2" s="823" t="s">
        <v>327</v>
      </c>
      <c r="C2" s="824"/>
      <c r="D2" s="824"/>
      <c r="E2" s="824"/>
      <c r="F2" s="824"/>
      <c r="G2" s="824"/>
      <c r="H2" s="824"/>
      <c r="I2" s="824"/>
      <c r="J2" s="824"/>
      <c r="K2" s="592"/>
      <c r="L2" s="117"/>
      <c r="M2" s="623"/>
      <c r="N2" s="624"/>
      <c r="O2" s="624"/>
      <c r="P2" s="194"/>
    </row>
    <row r="3" spans="1:21" ht="192" customHeight="1" thickBot="1">
      <c r="B3" s="855" t="s">
        <v>328</v>
      </c>
      <c r="C3" s="856"/>
      <c r="D3" s="856"/>
      <c r="E3" s="856"/>
      <c r="F3" s="856"/>
      <c r="G3" s="856"/>
      <c r="H3" s="856"/>
      <c r="I3" s="856"/>
      <c r="J3" s="856"/>
      <c r="K3" s="856"/>
      <c r="L3" s="857"/>
      <c r="M3" s="229"/>
      <c r="N3" s="229"/>
      <c r="O3" s="229"/>
      <c r="P3" s="195"/>
    </row>
    <row r="5" spans="1:21" ht="21">
      <c r="B5" s="859" t="str">
        <f>CONCATENATE("You are reporting for the period: ",IF('1 - Start Here'!B6='Reference Data'!F4," ",'1 - Start Here'!B6))</f>
        <v>You are reporting for the period: 1 April 2024 to 30 September 2024</v>
      </c>
      <c r="C5" s="859"/>
      <c r="D5" s="859"/>
      <c r="F5" s="789" t="str">
        <f>IF(B5="You are reporting for the period:  ", "&lt;&lt;&lt; Please select a reporting period on the 'Start Here' page","")</f>
        <v/>
      </c>
      <c r="G5" s="789"/>
      <c r="H5" s="789"/>
      <c r="I5" s="789"/>
      <c r="J5" s="589"/>
      <c r="K5" s="85"/>
      <c r="L5" s="858"/>
      <c r="M5" s="858"/>
      <c r="N5" s="858"/>
      <c r="O5" s="858"/>
      <c r="P5" s="858"/>
    </row>
    <row r="6" spans="1:21">
      <c r="Q6"/>
    </row>
    <row r="7" spans="1:21" ht="19.5" customHeight="1">
      <c r="A7" s="1"/>
      <c r="B7" s="638" t="s">
        <v>329</v>
      </c>
      <c r="C7" s="638"/>
      <c r="D7" s="638"/>
      <c r="E7" s="638"/>
      <c r="F7" s="291"/>
      <c r="G7" s="8"/>
      <c r="H7" s="8"/>
      <c r="I7" s="8"/>
      <c r="J7" s="8"/>
      <c r="Q7"/>
    </row>
    <row r="8" spans="1:21" ht="19.5" customHeight="1" thickBot="1">
      <c r="A8" s="1"/>
      <c r="F8" s="8"/>
      <c r="G8" s="8"/>
      <c r="H8" s="8"/>
      <c r="I8" s="8"/>
      <c r="J8" s="8"/>
      <c r="Q8"/>
    </row>
    <row r="9" spans="1:21" ht="54" customHeight="1" thickBot="1">
      <c r="A9" s="60"/>
      <c r="B9" s="836" t="s">
        <v>330</v>
      </c>
      <c r="C9" s="837"/>
      <c r="D9" s="838"/>
      <c r="E9" s="277" t="s">
        <v>85</v>
      </c>
      <c r="M9" s="225"/>
      <c r="N9" s="225"/>
      <c r="O9" s="226"/>
      <c r="P9" s="226"/>
      <c r="Q9" s="226"/>
      <c r="R9" s="227"/>
      <c r="S9" s="60"/>
      <c r="T9" s="60"/>
      <c r="U9" s="60"/>
    </row>
    <row r="10" spans="1:21" ht="19.5" customHeight="1" thickBot="1">
      <c r="B10" s="830" t="s">
        <v>286</v>
      </c>
      <c r="C10" s="831"/>
      <c r="D10" s="831"/>
      <c r="E10" s="832"/>
      <c r="G10" s="8"/>
      <c r="H10" s="8"/>
      <c r="I10" s="8"/>
      <c r="J10" s="8"/>
      <c r="Q10"/>
    </row>
    <row r="11" spans="1:21" ht="71.25" customHeight="1" thickBot="1">
      <c r="A11" s="60"/>
      <c r="B11" s="833"/>
      <c r="C11" s="834"/>
      <c r="D11" s="834"/>
      <c r="E11" s="835"/>
      <c r="G11" s="8"/>
      <c r="H11" s="8"/>
      <c r="I11" s="8"/>
      <c r="J11" s="8"/>
      <c r="Q11"/>
    </row>
    <row r="12" spans="1:21" ht="19.5" customHeight="1">
      <c r="Q12"/>
    </row>
    <row r="13" spans="1:21" ht="20.25" customHeight="1">
      <c r="B13" s="638" t="s">
        <v>331</v>
      </c>
      <c r="C13" s="638"/>
      <c r="D13" s="638"/>
      <c r="E13" s="638"/>
      <c r="F13" s="638"/>
      <c r="G13" s="638"/>
      <c r="H13" s="638"/>
      <c r="I13" s="638"/>
      <c r="J13" s="638"/>
      <c r="K13" s="638"/>
      <c r="L13" s="638"/>
      <c r="M13" s="638"/>
      <c r="N13" s="638"/>
      <c r="O13" s="638"/>
      <c r="P13" s="638"/>
    </row>
    <row r="14" spans="1:21" ht="21.75" thickBot="1">
      <c r="B14" s="29"/>
      <c r="E14" s="589"/>
      <c r="F14" s="589"/>
      <c r="G14" s="589"/>
      <c r="H14" s="589"/>
      <c r="I14" s="589"/>
      <c r="J14" s="589"/>
      <c r="K14" s="85"/>
      <c r="L14" s="595"/>
      <c r="M14" s="595"/>
      <c r="N14" s="595"/>
      <c r="O14" s="595"/>
      <c r="P14" s="595"/>
    </row>
    <row r="15" spans="1:21" ht="15.75" hidden="1" thickBot="1">
      <c r="F15" t="s">
        <v>288</v>
      </c>
      <c r="G15" s="211">
        <v>45017</v>
      </c>
      <c r="H15" s="211">
        <v>45383</v>
      </c>
      <c r="I15" s="211">
        <v>45748</v>
      </c>
      <c r="J15" s="211">
        <v>46113</v>
      </c>
      <c r="K15" s="211">
        <v>46478</v>
      </c>
      <c r="L15" s="211">
        <v>46844</v>
      </c>
      <c r="M15" s="211">
        <v>47209</v>
      </c>
      <c r="N15" s="211">
        <v>47574</v>
      </c>
    </row>
    <row r="16" spans="1:21" ht="30" customHeight="1" thickBot="1">
      <c r="B16" s="665" t="s">
        <v>289</v>
      </c>
      <c r="C16" s="665" t="s">
        <v>290</v>
      </c>
      <c r="D16" s="665" t="s">
        <v>332</v>
      </c>
      <c r="E16" s="665" t="s">
        <v>333</v>
      </c>
      <c r="F16" s="587" t="s">
        <v>291</v>
      </c>
      <c r="G16" s="121" t="s">
        <v>292</v>
      </c>
      <c r="H16" s="121" t="s">
        <v>293</v>
      </c>
      <c r="I16" s="121" t="s">
        <v>294</v>
      </c>
      <c r="J16" s="121" t="s">
        <v>295</v>
      </c>
      <c r="K16" s="121" t="s">
        <v>296</v>
      </c>
      <c r="L16" s="121" t="s">
        <v>334</v>
      </c>
      <c r="M16" s="121" t="s">
        <v>335</v>
      </c>
      <c r="N16" s="121" t="s">
        <v>336</v>
      </c>
      <c r="O16" s="121" t="s">
        <v>337</v>
      </c>
      <c r="P16" s="665" t="s">
        <v>338</v>
      </c>
      <c r="Q16"/>
    </row>
    <row r="17" spans="1:27" ht="15" customHeight="1" thickBot="1">
      <c r="B17" s="704"/>
      <c r="C17" s="704"/>
      <c r="D17" s="704"/>
      <c r="E17" s="704"/>
      <c r="F17" s="28" t="s">
        <v>240</v>
      </c>
      <c r="G17" s="28" t="s">
        <v>240</v>
      </c>
      <c r="H17" s="28" t="str">
        <f>IF(INDEX('Reference Data'!$G$5:$G$18,MATCH('Reference Data'!$C$4,'Reference Data'!$F$5:$F$21,0),1)&gt;=G15,"Actual","Forecast")</f>
        <v>Actual</v>
      </c>
      <c r="I17" s="28" t="str">
        <f>IF(INDEX('Reference Data'!$G$5:$G$18,MATCH('Reference Data'!$C$4,'Reference Data'!$F$5:$F$21,0),1)&gt;=H15,"Actual","Forecast")</f>
        <v>Actual</v>
      </c>
      <c r="J17" s="28" t="str">
        <f>IF(INDEX('Reference Data'!$G$5:$G$18,MATCH('Reference Data'!$C$4,'Reference Data'!$F$5:$F$21,0),1)&gt;=I15,"Actual","Forecast")</f>
        <v>Forecast</v>
      </c>
      <c r="K17" s="28" t="str">
        <f>IF(INDEX('Reference Data'!$G$5:$G$18,MATCH('Reference Data'!$C$4,'Reference Data'!$F$5:$F$21,0),1)&gt;=J15,"Actual","Forecast")</f>
        <v>Forecast</v>
      </c>
      <c r="L17" s="28" t="str">
        <f>IF(INDEX('Reference Data'!$G$5:$G$18,MATCH('Reference Data'!$C$4,'Reference Data'!$F$5:$F$21,0),1)&gt;=K15,"Actual","Forecast")</f>
        <v>Forecast</v>
      </c>
      <c r="M17" s="28" t="str">
        <f>IF(INDEX('Reference Data'!$G$5:$G$18,MATCH('Reference Data'!$C$4,'Reference Data'!$F$5:$F$21,0),1)&gt;=L15,"Actual","Forecast")</f>
        <v>Forecast</v>
      </c>
      <c r="N17" s="28" t="str">
        <f>IF(INDEX('Reference Data'!$G$5:$G$18,MATCH('Reference Data'!$C$4,'Reference Data'!$F$5:$F$21,0),1)&gt;=M15,"Actual","Forecast")</f>
        <v>Forecast</v>
      </c>
      <c r="O17" s="339" t="str">
        <f>IF(INDEX('Reference Data'!$G$5:$G$18,MATCH('Reference Data'!$C$4,'Reference Data'!$F$5:$F$21,0),1)&gt;=N15,"Actual","Forecast")</f>
        <v>Forecast</v>
      </c>
      <c r="P17" s="666"/>
      <c r="Q17"/>
    </row>
    <row r="18" spans="1:27" ht="15" customHeight="1" thickBot="1">
      <c r="B18" s="116" t="s">
        <v>339</v>
      </c>
      <c r="C18" s="274"/>
      <c r="D18" s="274"/>
      <c r="E18" s="274"/>
      <c r="F18" s="274"/>
      <c r="G18" s="274"/>
      <c r="H18" s="274"/>
      <c r="I18" s="274"/>
      <c r="J18" s="274"/>
      <c r="K18" s="274"/>
      <c r="L18" s="274"/>
      <c r="M18" s="274"/>
      <c r="N18" s="274"/>
      <c r="O18" s="846"/>
      <c r="P18" s="847"/>
      <c r="Q18"/>
    </row>
    <row r="19" spans="1:27" ht="30" customHeight="1" thickBot="1">
      <c r="A19" s="1"/>
      <c r="B19" s="159" t="s">
        <v>340</v>
      </c>
      <c r="C19" s="271" t="s">
        <v>341</v>
      </c>
      <c r="D19" s="323"/>
      <c r="E19" s="323"/>
      <c r="F19" s="323"/>
      <c r="G19" s="323"/>
      <c r="H19" s="323"/>
      <c r="I19" s="323"/>
      <c r="J19" s="323"/>
      <c r="K19" s="323"/>
      <c r="L19" s="323"/>
      <c r="M19" s="323"/>
      <c r="N19" s="338"/>
      <c r="O19" s="848"/>
      <c r="P19" s="849"/>
      <c r="Q19"/>
      <c r="R19" s="1"/>
    </row>
    <row r="20" spans="1:27" ht="30" customHeight="1" thickBot="1">
      <c r="A20" s="1"/>
      <c r="B20" s="160" t="s">
        <v>342</v>
      </c>
      <c r="C20" s="271" t="s">
        <v>343</v>
      </c>
      <c r="D20" s="323"/>
      <c r="E20" s="323"/>
      <c r="F20" s="323"/>
      <c r="G20" s="323"/>
      <c r="H20" s="323"/>
      <c r="I20" s="323"/>
      <c r="J20" s="323"/>
      <c r="K20" s="323"/>
      <c r="L20" s="323"/>
      <c r="M20" s="323"/>
      <c r="N20" s="323"/>
      <c r="O20" s="850"/>
      <c r="P20" s="851"/>
      <c r="Q20"/>
      <c r="R20" s="1"/>
    </row>
    <row r="21" spans="1:27" ht="18" customHeight="1" thickBot="1">
      <c r="A21" s="1"/>
      <c r="B21" s="116" t="s">
        <v>344</v>
      </c>
      <c r="C21" s="156"/>
      <c r="D21" s="157"/>
      <c r="E21" s="274"/>
      <c r="F21" s="158"/>
      <c r="G21" s="158"/>
      <c r="H21" s="158"/>
      <c r="I21" s="158"/>
      <c r="J21" s="158"/>
      <c r="K21" s="158"/>
      <c r="L21" s="158"/>
      <c r="M21" s="156"/>
      <c r="N21" s="158"/>
      <c r="O21" s="852"/>
      <c r="P21" s="853"/>
      <c r="Q21"/>
      <c r="R21" s="1"/>
    </row>
    <row r="22" spans="1:27" ht="30" customHeight="1" thickBot="1">
      <c r="A22" s="1"/>
      <c r="B22" s="72" t="s">
        <v>345</v>
      </c>
      <c r="C22" s="491" t="str">
        <f>INDEX(MasterOutcomes!$D$7:$D$150,MATCH('6 - Outcomes'!B22,MasterOutcomes!$C$7:$C$150,0))</f>
        <v>Number</v>
      </c>
      <c r="D22" s="328" t="s">
        <v>346</v>
      </c>
      <c r="E22" s="328" t="s">
        <v>347</v>
      </c>
      <c r="F22" s="65">
        <v>1</v>
      </c>
      <c r="G22" s="65">
        <v>2</v>
      </c>
      <c r="H22" s="65">
        <v>3</v>
      </c>
      <c r="I22" s="65">
        <v>4</v>
      </c>
      <c r="J22" s="65">
        <v>5</v>
      </c>
      <c r="K22" s="65">
        <v>5</v>
      </c>
      <c r="L22" s="65">
        <v>5</v>
      </c>
      <c r="M22" s="65">
        <v>5</v>
      </c>
      <c r="N22" s="65">
        <v>5</v>
      </c>
      <c r="O22" s="65">
        <v>5</v>
      </c>
      <c r="P22" s="341"/>
      <c r="Q22"/>
      <c r="R22" s="1"/>
    </row>
    <row r="23" spans="1:27" ht="30" customHeight="1" thickBot="1">
      <c r="A23" s="1"/>
      <c r="B23" s="72" t="s">
        <v>345</v>
      </c>
      <c r="C23" s="491" t="str">
        <f>INDEX(MasterOutcomes!$D$7:$D$150,MATCH('6 - Outcomes'!B23,MasterOutcomes!$C$7:$C$150,0))</f>
        <v>Number</v>
      </c>
      <c r="D23" s="328" t="s">
        <v>348</v>
      </c>
      <c r="E23" s="328" t="s">
        <v>347</v>
      </c>
      <c r="F23" s="65">
        <v>1</v>
      </c>
      <c r="G23" s="65">
        <v>2</v>
      </c>
      <c r="H23" s="65">
        <v>3</v>
      </c>
      <c r="I23" s="65">
        <v>4</v>
      </c>
      <c r="J23" s="65">
        <v>5</v>
      </c>
      <c r="K23" s="65">
        <v>5</v>
      </c>
      <c r="L23" s="65">
        <v>5</v>
      </c>
      <c r="M23" s="65">
        <v>5</v>
      </c>
      <c r="N23" s="65">
        <v>5</v>
      </c>
      <c r="O23" s="65">
        <v>5</v>
      </c>
      <c r="P23" s="336"/>
      <c r="Q23"/>
      <c r="R23" s="1"/>
      <c r="AA23" s="292"/>
    </row>
    <row r="24" spans="1:27" ht="30" customHeight="1" thickBot="1">
      <c r="A24" s="1"/>
      <c r="B24" s="72" t="s">
        <v>345</v>
      </c>
      <c r="C24" s="491" t="str">
        <f>INDEX(MasterOutcomes!$D$7:$D$150,MATCH('6 - Outcomes'!B24,MasterOutcomes!$C$7:$C$150,0))</f>
        <v>Number</v>
      </c>
      <c r="D24" s="328" t="s">
        <v>349</v>
      </c>
      <c r="E24" s="328" t="s">
        <v>347</v>
      </c>
      <c r="F24" s="65">
        <v>1</v>
      </c>
      <c r="G24" s="65">
        <v>2</v>
      </c>
      <c r="H24" s="65">
        <v>3</v>
      </c>
      <c r="I24" s="65">
        <v>4</v>
      </c>
      <c r="J24" s="65">
        <v>5</v>
      </c>
      <c r="K24" s="65">
        <v>5</v>
      </c>
      <c r="L24" s="65">
        <v>5</v>
      </c>
      <c r="M24" s="65">
        <v>5</v>
      </c>
      <c r="N24" s="65">
        <v>5</v>
      </c>
      <c r="O24" s="65">
        <v>5</v>
      </c>
      <c r="P24" s="336"/>
      <c r="Q24"/>
      <c r="R24" s="1"/>
      <c r="AA24" s="292"/>
    </row>
    <row r="25" spans="1:27" ht="30" customHeight="1">
      <c r="A25" s="1"/>
      <c r="B25" s="72" t="s">
        <v>345</v>
      </c>
      <c r="C25" s="491" t="str">
        <f>INDEX(MasterOutcomes!$D$7:$D$150,MATCH('6 - Outcomes'!B25,MasterOutcomes!$C$7:$C$150,0))</f>
        <v>Number</v>
      </c>
      <c r="D25" s="328" t="s">
        <v>350</v>
      </c>
      <c r="E25" s="328" t="s">
        <v>347</v>
      </c>
      <c r="F25" s="65">
        <v>1</v>
      </c>
      <c r="G25" s="65">
        <v>2</v>
      </c>
      <c r="H25" s="65">
        <v>3</v>
      </c>
      <c r="I25" s="65">
        <v>4</v>
      </c>
      <c r="J25" s="65">
        <v>5</v>
      </c>
      <c r="K25" s="65">
        <v>5</v>
      </c>
      <c r="L25" s="65">
        <v>5</v>
      </c>
      <c r="M25" s="65">
        <v>5</v>
      </c>
      <c r="N25" s="65">
        <v>5</v>
      </c>
      <c r="O25" s="65">
        <v>5</v>
      </c>
      <c r="P25" s="336"/>
      <c r="Q25"/>
      <c r="AA25" s="292"/>
    </row>
    <row r="26" spans="1:27" ht="30" customHeight="1">
      <c r="A26" s="1"/>
      <c r="B26" s="72" t="s">
        <v>90</v>
      </c>
      <c r="C26" s="491" t="str">
        <f>INDEX(MasterOutcomes!$D$7:$D$150,MATCH('6 - Outcomes'!B26,MasterOutcomes!$C$7:$C$150,0))</f>
        <v>N/A</v>
      </c>
      <c r="D26" s="328"/>
      <c r="E26" s="328"/>
      <c r="F26" s="67"/>
      <c r="G26" s="68"/>
      <c r="H26" s="68"/>
      <c r="I26" s="68"/>
      <c r="J26" s="68"/>
      <c r="K26" s="212"/>
      <c r="L26" s="245"/>
      <c r="M26" s="245"/>
      <c r="N26" s="245"/>
      <c r="O26" s="334"/>
      <c r="P26" s="336"/>
      <c r="Q26"/>
      <c r="AA26" s="292"/>
    </row>
    <row r="27" spans="1:27" ht="30" customHeight="1">
      <c r="A27" s="1"/>
      <c r="B27" s="72" t="s">
        <v>90</v>
      </c>
      <c r="C27" s="491" t="str">
        <f>INDEX(MasterOutcomes!$D$7:$D$150,MATCH('6 - Outcomes'!B27,MasterOutcomes!$C$7:$C$150,0))</f>
        <v>N/A</v>
      </c>
      <c r="D27" s="328"/>
      <c r="E27" s="328"/>
      <c r="F27" s="67"/>
      <c r="G27" s="68"/>
      <c r="H27" s="68"/>
      <c r="I27" s="68"/>
      <c r="J27" s="68"/>
      <c r="K27" s="212"/>
      <c r="L27" s="245"/>
      <c r="M27" s="245"/>
      <c r="N27" s="245"/>
      <c r="O27" s="334"/>
      <c r="P27" s="336"/>
      <c r="Q27"/>
    </row>
    <row r="28" spans="1:27" ht="30" customHeight="1">
      <c r="A28" s="1"/>
      <c r="B28" s="72" t="s">
        <v>90</v>
      </c>
      <c r="C28" s="491" t="str">
        <f>INDEX(MasterOutcomes!$D$7:$D$150,MATCH('6 - Outcomes'!B28,MasterOutcomes!$C$7:$C$150,0))</f>
        <v>N/A</v>
      </c>
      <c r="D28" s="328"/>
      <c r="E28" s="328"/>
      <c r="F28" s="67"/>
      <c r="G28" s="68"/>
      <c r="H28" s="68"/>
      <c r="I28" s="68"/>
      <c r="J28" s="68"/>
      <c r="K28" s="212"/>
      <c r="L28" s="245"/>
      <c r="M28" s="245"/>
      <c r="N28" s="245"/>
      <c r="O28" s="334"/>
      <c r="P28" s="336"/>
      <c r="Q28"/>
    </row>
    <row r="29" spans="1:27" ht="30" customHeight="1">
      <c r="A29" s="1"/>
      <c r="B29" s="72" t="s">
        <v>90</v>
      </c>
      <c r="C29" s="491" t="str">
        <f>INDEX(MasterOutcomes!$D$7:$D$150,MATCH('6 - Outcomes'!B29,MasterOutcomes!$C$7:$C$150,0))</f>
        <v>N/A</v>
      </c>
      <c r="D29" s="328"/>
      <c r="E29" s="328"/>
      <c r="F29" s="67"/>
      <c r="G29" s="68"/>
      <c r="H29" s="68"/>
      <c r="I29" s="68"/>
      <c r="J29" s="68"/>
      <c r="K29" s="212"/>
      <c r="L29" s="245"/>
      <c r="M29" s="245"/>
      <c r="N29" s="245"/>
      <c r="O29" s="334"/>
      <c r="P29" s="336"/>
      <c r="Q29"/>
    </row>
    <row r="30" spans="1:27" ht="30" customHeight="1">
      <c r="A30" s="1"/>
      <c r="B30" s="72" t="s">
        <v>90</v>
      </c>
      <c r="C30" s="491" t="str">
        <f>INDEX(MasterOutcomes!$D$7:$D$150,MATCH('6 - Outcomes'!B30,MasterOutcomes!$C$7:$C$150,0))</f>
        <v>N/A</v>
      </c>
      <c r="D30" s="328"/>
      <c r="E30" s="328"/>
      <c r="F30" s="67"/>
      <c r="G30" s="68"/>
      <c r="H30" s="68"/>
      <c r="I30" s="68"/>
      <c r="J30" s="68"/>
      <c r="K30" s="212"/>
      <c r="L30" s="245"/>
      <c r="M30" s="245"/>
      <c r="N30" s="245"/>
      <c r="O30" s="334"/>
      <c r="P30" s="336"/>
      <c r="Q30"/>
    </row>
    <row r="31" spans="1:27" ht="30" customHeight="1">
      <c r="A31" s="1"/>
      <c r="B31" s="72" t="s">
        <v>90</v>
      </c>
      <c r="C31" s="491" t="str">
        <f>INDEX(MasterOutcomes!$D$7:$D$150,MATCH('6 - Outcomes'!B31,MasterOutcomes!$C$7:$C$150,0))</f>
        <v>N/A</v>
      </c>
      <c r="D31" s="328"/>
      <c r="E31" s="328"/>
      <c r="F31" s="67"/>
      <c r="G31" s="68"/>
      <c r="H31" s="68"/>
      <c r="I31" s="68"/>
      <c r="J31" s="68"/>
      <c r="K31" s="212"/>
      <c r="L31" s="245"/>
      <c r="M31" s="245"/>
      <c r="N31" s="245"/>
      <c r="O31" s="334"/>
      <c r="P31" s="336"/>
      <c r="Q31"/>
    </row>
    <row r="32" spans="1:27" ht="30" customHeight="1">
      <c r="A32" s="1"/>
      <c r="B32" s="72" t="s">
        <v>90</v>
      </c>
      <c r="C32" s="491" t="str">
        <f>INDEX(MasterOutcomes!$D$7:$D$150,MATCH('6 - Outcomes'!B32,MasterOutcomes!$C$7:$C$150,0))</f>
        <v>N/A</v>
      </c>
      <c r="D32" s="328"/>
      <c r="E32" s="328"/>
      <c r="F32" s="67"/>
      <c r="G32" s="68"/>
      <c r="H32" s="68"/>
      <c r="I32" s="68"/>
      <c r="J32" s="68"/>
      <c r="K32" s="213"/>
      <c r="L32" s="245"/>
      <c r="M32" s="245"/>
      <c r="N32" s="245"/>
      <c r="O32" s="334"/>
      <c r="P32" s="336"/>
      <c r="Q32"/>
    </row>
    <row r="33" spans="1:17" ht="30" customHeight="1">
      <c r="A33" s="1"/>
      <c r="B33" s="72" t="s">
        <v>90</v>
      </c>
      <c r="C33" s="491" t="str">
        <f>INDEX(MasterOutcomes!$D$7:$D$150,MATCH('6 - Outcomes'!B33,MasterOutcomes!$C$7:$C$150,0))</f>
        <v>N/A</v>
      </c>
      <c r="D33" s="328"/>
      <c r="E33" s="328"/>
      <c r="F33" s="67"/>
      <c r="G33" s="68"/>
      <c r="H33" s="68"/>
      <c r="I33" s="68"/>
      <c r="J33" s="68"/>
      <c r="K33" s="213"/>
      <c r="L33" s="245"/>
      <c r="M33" s="245"/>
      <c r="N33" s="245"/>
      <c r="O33" s="334"/>
      <c r="P33" s="336"/>
      <c r="Q33"/>
    </row>
    <row r="34" spans="1:17" ht="30" customHeight="1">
      <c r="A34" s="1"/>
      <c r="B34" s="72" t="s">
        <v>90</v>
      </c>
      <c r="C34" s="491" t="str">
        <f>INDEX(MasterOutcomes!$D$7:$D$150,MATCH('6 - Outcomes'!B34,MasterOutcomes!$C$7:$C$150,0))</f>
        <v>N/A</v>
      </c>
      <c r="D34" s="328"/>
      <c r="E34" s="328"/>
      <c r="F34" s="67"/>
      <c r="G34" s="68"/>
      <c r="H34" s="68"/>
      <c r="I34" s="68"/>
      <c r="J34" s="68"/>
      <c r="K34" s="212"/>
      <c r="L34" s="245"/>
      <c r="M34" s="245"/>
      <c r="N34" s="245"/>
      <c r="O34" s="334"/>
      <c r="P34" s="336"/>
      <c r="Q34"/>
    </row>
    <row r="35" spans="1:17" ht="30" customHeight="1">
      <c r="A35" s="1"/>
      <c r="B35" s="72" t="s">
        <v>90</v>
      </c>
      <c r="C35" s="491" t="str">
        <f>INDEX(MasterOutcomes!$D$7:$D$150,MATCH('6 - Outcomes'!B35,MasterOutcomes!$C$7:$C$150,0))</f>
        <v>N/A</v>
      </c>
      <c r="D35" s="328"/>
      <c r="E35" s="328"/>
      <c r="F35" s="67"/>
      <c r="G35" s="68"/>
      <c r="H35" s="68"/>
      <c r="I35" s="68"/>
      <c r="J35" s="68"/>
      <c r="K35" s="212"/>
      <c r="L35" s="245"/>
      <c r="M35" s="245"/>
      <c r="N35" s="245"/>
      <c r="O35" s="334"/>
      <c r="P35" s="336"/>
      <c r="Q35"/>
    </row>
    <row r="36" spans="1:17" ht="30" customHeight="1">
      <c r="A36" s="1"/>
      <c r="B36" s="72" t="s">
        <v>90</v>
      </c>
      <c r="C36" s="491" t="str">
        <f>INDEX(MasterOutcomes!$D$7:$D$150,MATCH('6 - Outcomes'!B36,MasterOutcomes!$C$7:$C$150,0))</f>
        <v>N/A</v>
      </c>
      <c r="D36" s="328"/>
      <c r="E36" s="328"/>
      <c r="F36" s="67"/>
      <c r="G36" s="68"/>
      <c r="H36" s="68"/>
      <c r="I36" s="68"/>
      <c r="J36" s="68"/>
      <c r="K36" s="212"/>
      <c r="L36" s="245"/>
      <c r="M36" s="245"/>
      <c r="N36" s="245"/>
      <c r="O36" s="334"/>
      <c r="P36" s="336"/>
      <c r="Q36"/>
    </row>
    <row r="37" spans="1:17" ht="30" customHeight="1">
      <c r="A37" s="1"/>
      <c r="B37" s="72" t="s">
        <v>90</v>
      </c>
      <c r="C37" s="491" t="str">
        <f>INDEX(MasterOutcomes!$D$7:$D$150,MATCH('6 - Outcomes'!B37,MasterOutcomes!$C$7:$C$150,0))</f>
        <v>N/A</v>
      </c>
      <c r="D37" s="328"/>
      <c r="E37" s="328"/>
      <c r="F37" s="67"/>
      <c r="G37" s="68"/>
      <c r="H37" s="68"/>
      <c r="I37" s="68"/>
      <c r="J37" s="68"/>
      <c r="K37" s="213"/>
      <c r="L37" s="245"/>
      <c r="M37" s="245"/>
      <c r="N37" s="245"/>
      <c r="O37" s="334"/>
      <c r="P37" s="336"/>
      <c r="Q37"/>
    </row>
    <row r="38" spans="1:17" ht="30" customHeight="1">
      <c r="A38" s="1"/>
      <c r="B38" s="72" t="s">
        <v>90</v>
      </c>
      <c r="C38" s="491" t="str">
        <f>INDEX(MasterOutcomes!$D$7:$D$150,MATCH('6 - Outcomes'!B38,MasterOutcomes!$C$7:$C$150,0))</f>
        <v>N/A</v>
      </c>
      <c r="D38" s="328"/>
      <c r="E38" s="328"/>
      <c r="F38" s="67"/>
      <c r="G38" s="68"/>
      <c r="H38" s="68"/>
      <c r="I38" s="68"/>
      <c r="J38" s="68"/>
      <c r="K38" s="213"/>
      <c r="L38" s="245"/>
      <c r="M38" s="245"/>
      <c r="N38" s="245"/>
      <c r="O38" s="334"/>
      <c r="P38" s="336"/>
      <c r="Q38"/>
    </row>
    <row r="39" spans="1:17" ht="30" customHeight="1">
      <c r="A39" s="1"/>
      <c r="B39" s="72" t="s">
        <v>90</v>
      </c>
      <c r="C39" s="491" t="str">
        <f>INDEX(MasterOutcomes!$D$7:$D$150,MATCH('6 - Outcomes'!B39,MasterOutcomes!$C$7:$C$150,0))</f>
        <v>N/A</v>
      </c>
      <c r="D39" s="328"/>
      <c r="E39" s="328"/>
      <c r="F39" s="67"/>
      <c r="G39" s="68"/>
      <c r="H39" s="68"/>
      <c r="I39" s="68"/>
      <c r="J39" s="68"/>
      <c r="K39" s="214"/>
      <c r="L39" s="245"/>
      <c r="M39" s="245"/>
      <c r="N39" s="245"/>
      <c r="O39" s="334"/>
      <c r="P39" s="336"/>
      <c r="Q39"/>
    </row>
    <row r="40" spans="1:17" ht="30" customHeight="1">
      <c r="A40" s="1"/>
      <c r="B40" s="72" t="s">
        <v>90</v>
      </c>
      <c r="C40" s="491" t="str">
        <f>INDEX(MasterOutcomes!$D$7:$D$150,MATCH('6 - Outcomes'!B40,MasterOutcomes!$C$7:$C$150,0))</f>
        <v>N/A</v>
      </c>
      <c r="D40" s="328"/>
      <c r="E40" s="329"/>
      <c r="F40" s="67"/>
      <c r="G40" s="68"/>
      <c r="H40" s="68"/>
      <c r="I40" s="68"/>
      <c r="J40" s="68"/>
      <c r="K40" s="213"/>
      <c r="L40" s="245"/>
      <c r="M40" s="245"/>
      <c r="N40" s="245"/>
      <c r="O40" s="334"/>
      <c r="P40" s="336"/>
      <c r="Q40"/>
    </row>
    <row r="41" spans="1:17" ht="30" customHeight="1" thickBot="1">
      <c r="A41" s="1"/>
      <c r="B41" s="72" t="s">
        <v>90</v>
      </c>
      <c r="C41" s="491" t="str">
        <f>INDEX(MasterOutcomes!$D$7:$D$150,MATCH('6 - Outcomes'!B41,MasterOutcomes!$C$7:$C$150,0))</f>
        <v>N/A</v>
      </c>
      <c r="D41" s="329"/>
      <c r="E41" s="343"/>
      <c r="F41" s="275"/>
      <c r="G41" s="70"/>
      <c r="H41" s="70"/>
      <c r="I41" s="70"/>
      <c r="J41" s="70"/>
      <c r="K41" s="215"/>
      <c r="L41" s="246"/>
      <c r="M41" s="246"/>
      <c r="N41" s="246"/>
      <c r="O41" s="335"/>
      <c r="P41" s="337"/>
      <c r="Q41"/>
    </row>
    <row r="42" spans="1:17" ht="15.75" customHeight="1" thickBot="1">
      <c r="A42" s="1"/>
      <c r="B42" s="118" t="s">
        <v>351</v>
      </c>
      <c r="C42" s="119"/>
      <c r="D42" s="120"/>
      <c r="E42" s="244"/>
      <c r="F42" s="244"/>
      <c r="G42" s="244"/>
      <c r="H42" s="244"/>
      <c r="I42" s="244"/>
      <c r="J42" s="244"/>
      <c r="K42" s="244"/>
      <c r="L42" s="244"/>
      <c r="M42" s="854"/>
      <c r="N42" s="854"/>
      <c r="O42" s="244"/>
      <c r="P42" s="342"/>
      <c r="Q42"/>
    </row>
    <row r="43" spans="1:17" ht="30" customHeight="1">
      <c r="A43" s="1"/>
      <c r="B43" s="75"/>
      <c r="C43" s="272"/>
      <c r="D43" s="330"/>
      <c r="E43" s="344"/>
      <c r="F43" s="66"/>
      <c r="G43" s="66"/>
      <c r="H43" s="66"/>
      <c r="I43" s="66"/>
      <c r="J43" s="66"/>
      <c r="K43" s="66"/>
      <c r="L43" s="66"/>
      <c r="M43" s="66"/>
      <c r="N43" s="66"/>
      <c r="O43" s="333"/>
      <c r="P43" s="341"/>
      <c r="Q43"/>
    </row>
    <row r="44" spans="1:17" ht="30" customHeight="1">
      <c r="A44" s="1"/>
      <c r="B44" s="76"/>
      <c r="C44" s="273"/>
      <c r="D44" s="331"/>
      <c r="E44" s="345"/>
      <c r="F44" s="68"/>
      <c r="G44" s="68"/>
      <c r="H44" s="68"/>
      <c r="I44" s="68"/>
      <c r="J44" s="68"/>
      <c r="K44" s="68"/>
      <c r="L44" s="68"/>
      <c r="M44" s="68"/>
      <c r="N44" s="68"/>
      <c r="O44" s="334"/>
      <c r="P44" s="336"/>
      <c r="Q44"/>
    </row>
    <row r="45" spans="1:17" ht="30" customHeight="1">
      <c r="A45" s="1"/>
      <c r="B45" s="76"/>
      <c r="C45" s="273"/>
      <c r="D45" s="331"/>
      <c r="E45" s="345"/>
      <c r="F45" s="68"/>
      <c r="G45" s="68"/>
      <c r="H45" s="68"/>
      <c r="I45" s="68"/>
      <c r="J45" s="68"/>
      <c r="K45" s="68"/>
      <c r="L45" s="68"/>
      <c r="M45" s="68"/>
      <c r="N45" s="68"/>
      <c r="O45" s="334"/>
      <c r="P45" s="336"/>
      <c r="Q45"/>
    </row>
    <row r="46" spans="1:17" ht="30" customHeight="1">
      <c r="A46" s="1"/>
      <c r="B46" s="76"/>
      <c r="C46" s="273"/>
      <c r="D46" s="331"/>
      <c r="E46" s="345"/>
      <c r="F46" s="68"/>
      <c r="G46" s="68"/>
      <c r="H46" s="68"/>
      <c r="I46" s="68"/>
      <c r="J46" s="68"/>
      <c r="K46" s="68"/>
      <c r="L46" s="68"/>
      <c r="M46" s="68"/>
      <c r="N46" s="68"/>
      <c r="O46" s="334"/>
      <c r="P46" s="336"/>
      <c r="Q46"/>
    </row>
    <row r="47" spans="1:17" ht="30" customHeight="1">
      <c r="A47" s="1"/>
      <c r="B47" s="278"/>
      <c r="C47" s="273"/>
      <c r="D47" s="331"/>
      <c r="E47" s="345"/>
      <c r="F47" s="68"/>
      <c r="G47" s="68"/>
      <c r="H47" s="68"/>
      <c r="I47" s="68"/>
      <c r="J47" s="68"/>
      <c r="K47" s="68"/>
      <c r="L47" s="68"/>
      <c r="M47" s="68"/>
      <c r="N47" s="68"/>
      <c r="O47" s="334"/>
      <c r="P47" s="336"/>
      <c r="Q47"/>
    </row>
    <row r="48" spans="1:17" ht="30" customHeight="1">
      <c r="A48" s="1"/>
      <c r="B48" s="324"/>
      <c r="C48" s="325"/>
      <c r="D48" s="331"/>
      <c r="E48" s="345"/>
      <c r="F48" s="68"/>
      <c r="G48" s="68"/>
      <c r="H48" s="68"/>
      <c r="I48" s="68"/>
      <c r="J48" s="68"/>
      <c r="K48" s="68"/>
      <c r="L48" s="68"/>
      <c r="M48" s="68"/>
      <c r="N48" s="68"/>
      <c r="O48" s="334"/>
      <c r="P48" s="336"/>
      <c r="Q48"/>
    </row>
    <row r="49" spans="1:17" ht="30" customHeight="1">
      <c r="A49" s="1"/>
      <c r="B49" s="76"/>
      <c r="C49" s="273"/>
      <c r="D49" s="331"/>
      <c r="E49" s="345"/>
      <c r="F49" s="68"/>
      <c r="G49" s="68"/>
      <c r="H49" s="68"/>
      <c r="I49" s="68"/>
      <c r="J49" s="68"/>
      <c r="K49" s="68"/>
      <c r="L49" s="68"/>
      <c r="M49" s="68"/>
      <c r="N49" s="68"/>
      <c r="O49" s="334"/>
      <c r="P49" s="336"/>
      <c r="Q49"/>
    </row>
    <row r="50" spans="1:17" ht="30" customHeight="1">
      <c r="A50" s="1"/>
      <c r="B50" s="76"/>
      <c r="C50" s="273"/>
      <c r="D50" s="331"/>
      <c r="E50" s="345"/>
      <c r="F50" s="68"/>
      <c r="G50" s="68"/>
      <c r="H50" s="68"/>
      <c r="I50" s="68"/>
      <c r="J50" s="68"/>
      <c r="K50" s="68"/>
      <c r="L50" s="68"/>
      <c r="M50" s="68"/>
      <c r="N50" s="68"/>
      <c r="O50" s="334"/>
      <c r="P50" s="336"/>
      <c r="Q50"/>
    </row>
    <row r="51" spans="1:17" ht="30" customHeight="1">
      <c r="A51" s="1"/>
      <c r="B51" s="76"/>
      <c r="C51" s="273"/>
      <c r="D51" s="331"/>
      <c r="E51" s="345"/>
      <c r="F51" s="68"/>
      <c r="G51" s="68"/>
      <c r="H51" s="68"/>
      <c r="I51" s="68"/>
      <c r="J51" s="68"/>
      <c r="K51" s="68"/>
      <c r="L51" s="68"/>
      <c r="M51" s="68"/>
      <c r="N51" s="68"/>
      <c r="O51" s="334"/>
      <c r="P51" s="336"/>
      <c r="Q51"/>
    </row>
    <row r="52" spans="1:17" ht="30" customHeight="1" thickBot="1">
      <c r="A52" s="1"/>
      <c r="B52" s="326"/>
      <c r="C52" s="327"/>
      <c r="D52" s="332"/>
      <c r="E52" s="346"/>
      <c r="F52" s="70"/>
      <c r="G52" s="70"/>
      <c r="H52" s="70"/>
      <c r="I52" s="70"/>
      <c r="J52" s="70"/>
      <c r="K52" s="70"/>
      <c r="L52" s="70"/>
      <c r="M52" s="70"/>
      <c r="N52" s="70"/>
      <c r="O52" s="335"/>
      <c r="P52" s="337"/>
      <c r="Q52"/>
    </row>
    <row r="54" spans="1:17" ht="18">
      <c r="B54" s="638" t="s">
        <v>352</v>
      </c>
      <c r="C54" s="638"/>
      <c r="D54" s="638"/>
      <c r="E54" s="638"/>
      <c r="F54" s="638"/>
      <c r="G54" s="638"/>
      <c r="H54" s="638"/>
      <c r="I54" s="638"/>
      <c r="J54" s="638"/>
      <c r="K54" s="638"/>
      <c r="L54" s="638"/>
      <c r="M54" s="638"/>
      <c r="N54" s="638"/>
      <c r="O54" s="638"/>
    </row>
    <row r="55" spans="1:17" ht="15.75" thickBot="1">
      <c r="A55" s="593"/>
      <c r="P55" s="1"/>
      <c r="Q55"/>
    </row>
    <row r="56" spans="1:17" ht="15" customHeight="1">
      <c r="A56" s="593"/>
      <c r="B56" s="665" t="s">
        <v>289</v>
      </c>
      <c r="C56" s="665" t="s">
        <v>290</v>
      </c>
      <c r="D56" s="772" t="s">
        <v>291</v>
      </c>
      <c r="E56" s="845"/>
      <c r="F56" s="845"/>
      <c r="G56" s="845"/>
      <c r="H56" s="845"/>
      <c r="I56" s="845"/>
      <c r="J56" s="845"/>
      <c r="K56" s="845"/>
      <c r="L56" s="845"/>
      <c r="M56" s="845"/>
      <c r="N56" s="845"/>
      <c r="O56" s="845"/>
      <c r="P56" s="1"/>
      <c r="Q56"/>
    </row>
    <row r="57" spans="1:17" ht="15.75" customHeight="1" thickBot="1">
      <c r="A57" s="593"/>
      <c r="B57" s="666"/>
      <c r="C57" s="666"/>
      <c r="D57" s="774"/>
      <c r="E57" s="844"/>
      <c r="F57" s="844"/>
      <c r="G57" s="844"/>
      <c r="H57" s="844"/>
      <c r="I57" s="844"/>
      <c r="J57" s="844"/>
      <c r="K57" s="844"/>
      <c r="L57" s="844"/>
      <c r="M57" s="844"/>
      <c r="N57" s="844"/>
      <c r="O57" s="844"/>
      <c r="P57" s="1"/>
      <c r="Q57"/>
    </row>
    <row r="58" spans="1:17" ht="15.75" thickBot="1">
      <c r="A58" s="593"/>
      <c r="B58" s="666"/>
      <c r="C58" s="666"/>
      <c r="D58" s="268">
        <v>43922</v>
      </c>
      <c r="E58" s="268">
        <v>43952</v>
      </c>
      <c r="F58" s="268">
        <v>43983</v>
      </c>
      <c r="G58" s="268">
        <v>44013</v>
      </c>
      <c r="H58" s="268">
        <v>44044</v>
      </c>
      <c r="I58" s="268">
        <v>44075</v>
      </c>
      <c r="J58" s="268">
        <v>44105</v>
      </c>
      <c r="K58" s="268">
        <v>44136</v>
      </c>
      <c r="L58" s="268">
        <v>44166</v>
      </c>
      <c r="M58" s="268">
        <v>44197</v>
      </c>
      <c r="N58" s="268">
        <v>44228</v>
      </c>
      <c r="O58" s="268">
        <v>44256</v>
      </c>
      <c r="P58" s="1"/>
      <c r="Q58"/>
    </row>
    <row r="59" spans="1:17" ht="15.75" customHeight="1" thickBot="1">
      <c r="A59" s="593"/>
      <c r="B59" s="666"/>
      <c r="C59" s="666"/>
      <c r="D59" s="28" t="s">
        <v>240</v>
      </c>
      <c r="E59" s="28" t="s">
        <v>240</v>
      </c>
      <c r="F59" s="28" t="s">
        <v>240</v>
      </c>
      <c r="G59" s="28" t="s">
        <v>240</v>
      </c>
      <c r="H59" s="28" t="s">
        <v>240</v>
      </c>
      <c r="I59" s="28" t="s">
        <v>240</v>
      </c>
      <c r="J59" s="28" t="s">
        <v>240</v>
      </c>
      <c r="K59" s="28" t="s">
        <v>240</v>
      </c>
      <c r="L59" s="28" t="s">
        <v>240</v>
      </c>
      <c r="M59" s="28" t="s">
        <v>240</v>
      </c>
      <c r="N59" s="28" t="s">
        <v>240</v>
      </c>
      <c r="O59" s="28" t="s">
        <v>240</v>
      </c>
      <c r="P59" s="1"/>
      <c r="Q59"/>
    </row>
    <row r="60" spans="1:17" ht="15.75" thickBot="1">
      <c r="A60" s="1"/>
      <c r="B60" s="264" t="s">
        <v>353</v>
      </c>
      <c r="C60" s="265" t="s">
        <v>354</v>
      </c>
      <c r="D60" s="266"/>
      <c r="E60" s="267"/>
      <c r="F60" s="267"/>
      <c r="G60" s="267"/>
      <c r="H60" s="267"/>
      <c r="I60" s="267"/>
      <c r="J60" s="267"/>
      <c r="K60" s="267"/>
      <c r="L60" s="267"/>
      <c r="M60" s="267"/>
      <c r="N60" s="267"/>
      <c r="O60" s="267"/>
      <c r="P60" s="1"/>
      <c r="Q60"/>
    </row>
    <row r="61" spans="1:17" ht="15.75" customHeight="1">
      <c r="A61" s="1"/>
      <c r="B61" s="665" t="s">
        <v>355</v>
      </c>
      <c r="C61" s="665" t="s">
        <v>356</v>
      </c>
      <c r="D61" s="773" t="s">
        <v>292</v>
      </c>
      <c r="E61" s="843"/>
      <c r="F61" s="843"/>
      <c r="G61" s="843"/>
      <c r="H61" s="843"/>
      <c r="I61" s="843"/>
      <c r="J61" s="843"/>
      <c r="K61" s="843"/>
      <c r="L61" s="843"/>
      <c r="M61" s="843"/>
      <c r="N61" s="843"/>
      <c r="O61" s="843"/>
      <c r="P61" s="1"/>
      <c r="Q61"/>
    </row>
    <row r="62" spans="1:17" ht="16.5" customHeight="1" thickBot="1">
      <c r="A62" s="1"/>
      <c r="B62" s="666"/>
      <c r="C62" s="666"/>
      <c r="D62" s="774"/>
      <c r="E62" s="844"/>
      <c r="F62" s="844"/>
      <c r="G62" s="844"/>
      <c r="H62" s="844"/>
      <c r="I62" s="844"/>
      <c r="J62" s="844"/>
      <c r="K62" s="844"/>
      <c r="L62" s="844"/>
      <c r="M62" s="844"/>
      <c r="N62" s="844"/>
      <c r="O62" s="844"/>
      <c r="P62" s="1"/>
      <c r="Q62"/>
    </row>
    <row r="63" spans="1:17" ht="16.5" customHeight="1" thickBot="1">
      <c r="A63" s="1"/>
      <c r="B63" s="666"/>
      <c r="C63" s="666"/>
      <c r="D63" s="268">
        <v>44287</v>
      </c>
      <c r="E63" s="268">
        <v>44317</v>
      </c>
      <c r="F63" s="268">
        <v>44348</v>
      </c>
      <c r="G63" s="268">
        <v>44378</v>
      </c>
      <c r="H63" s="268">
        <v>44409</v>
      </c>
      <c r="I63" s="268">
        <v>44440</v>
      </c>
      <c r="J63" s="268">
        <v>44470</v>
      </c>
      <c r="K63" s="268">
        <v>44501</v>
      </c>
      <c r="L63" s="268">
        <v>44531</v>
      </c>
      <c r="M63" s="268">
        <v>44562</v>
      </c>
      <c r="N63" s="268">
        <v>44593</v>
      </c>
      <c r="O63" s="268">
        <v>44621</v>
      </c>
      <c r="P63" s="1"/>
      <c r="Q63"/>
    </row>
    <row r="64" spans="1:17" ht="16.5" customHeight="1" thickBot="1">
      <c r="A64" s="1"/>
      <c r="B64" s="666"/>
      <c r="C64" s="666"/>
      <c r="D64" s="28" t="s">
        <v>240</v>
      </c>
      <c r="E64" s="28" t="s">
        <v>240</v>
      </c>
      <c r="F64" s="28" t="s">
        <v>240</v>
      </c>
      <c r="G64" s="28" t="s">
        <v>240</v>
      </c>
      <c r="H64" s="28" t="s">
        <v>240</v>
      </c>
      <c r="I64" s="28" t="s">
        <v>240</v>
      </c>
      <c r="J64" s="28" t="s">
        <v>240</v>
      </c>
      <c r="K64" s="28" t="s">
        <v>240</v>
      </c>
      <c r="L64" s="28" t="s">
        <v>240</v>
      </c>
      <c r="M64" s="28" t="s">
        <v>240</v>
      </c>
      <c r="N64" s="28" t="s">
        <v>240</v>
      </c>
      <c r="O64" s="28" t="s">
        <v>240</v>
      </c>
      <c r="P64" s="1"/>
      <c r="Q64"/>
    </row>
    <row r="65" spans="1:17" ht="15.75" thickBot="1">
      <c r="A65" s="1"/>
      <c r="B65" s="276" t="s">
        <v>357</v>
      </c>
      <c r="C65" s="279" t="s">
        <v>90</v>
      </c>
      <c r="D65" s="266"/>
      <c r="E65" s="267"/>
      <c r="F65" s="266"/>
      <c r="G65" s="267"/>
      <c r="H65" s="266"/>
      <c r="I65" s="267"/>
      <c r="J65" s="266"/>
      <c r="K65" s="267"/>
      <c r="L65" s="266"/>
      <c r="M65" s="267"/>
      <c r="N65" s="266"/>
      <c r="O65" s="267"/>
      <c r="P65" s="1"/>
      <c r="Q65"/>
    </row>
    <row r="66" spans="1:17">
      <c r="D66" s="773" t="s">
        <v>293</v>
      </c>
      <c r="E66" s="843"/>
      <c r="F66" s="843"/>
      <c r="G66" s="843"/>
      <c r="H66" s="843"/>
      <c r="I66" s="843"/>
      <c r="J66" s="843"/>
      <c r="K66" s="843"/>
      <c r="L66" s="843"/>
      <c r="M66" s="843"/>
      <c r="N66" s="843"/>
      <c r="O66" s="843"/>
      <c r="P66" s="1"/>
      <c r="Q66"/>
    </row>
    <row r="67" spans="1:17" ht="15.75" thickBot="1">
      <c r="D67" s="774"/>
      <c r="E67" s="844"/>
      <c r="F67" s="844"/>
      <c r="G67" s="844"/>
      <c r="H67" s="844"/>
      <c r="I67" s="844"/>
      <c r="J67" s="844"/>
      <c r="K67" s="844"/>
      <c r="L67" s="844"/>
      <c r="M67" s="844"/>
      <c r="N67" s="844"/>
      <c r="O67" s="844"/>
      <c r="P67" s="1"/>
      <c r="Q67"/>
    </row>
    <row r="68" spans="1:17" ht="15.75" thickBot="1">
      <c r="D68" s="268">
        <v>44652</v>
      </c>
      <c r="E68" s="268">
        <v>44682</v>
      </c>
      <c r="F68" s="268">
        <v>44713</v>
      </c>
      <c r="G68" s="268">
        <v>44743</v>
      </c>
      <c r="H68" s="268">
        <v>44774</v>
      </c>
      <c r="I68" s="268">
        <v>44805</v>
      </c>
      <c r="J68" s="268">
        <v>44835</v>
      </c>
      <c r="K68" s="268">
        <v>44866</v>
      </c>
      <c r="L68" s="268">
        <v>44896</v>
      </c>
      <c r="M68" s="268">
        <v>44927</v>
      </c>
      <c r="N68" s="268">
        <v>44958</v>
      </c>
      <c r="O68" s="268">
        <v>44986</v>
      </c>
      <c r="P68" s="1"/>
      <c r="Q68"/>
    </row>
    <row r="69" spans="1:17" ht="15.75" thickBot="1">
      <c r="D69" s="28" t="str">
        <f>IF(INDEX('Reference Data'!$G$5:$G$18,MATCH('Reference Data'!$C$4,'Reference Data'!$F$5:$F$21,0),1)&gt;D68,"Actual","Forecast")</f>
        <v>Actual</v>
      </c>
      <c r="E69" s="28" t="str">
        <f>IF(INDEX('Reference Data'!$G$5:$G$18,MATCH('Reference Data'!$C$4,'Reference Data'!$F$5:$F$21,0),1)&gt;E68,"Actual","Forecast")</f>
        <v>Actual</v>
      </c>
      <c r="F69" s="28" t="str">
        <f>IF(INDEX('Reference Data'!$G$5:$G$18,MATCH('Reference Data'!$C$4,'Reference Data'!$F$5:$F$21,0),1)&gt;F68,"Actual","Forecast")</f>
        <v>Actual</v>
      </c>
      <c r="G69" s="28" t="str">
        <f>IF(INDEX('Reference Data'!$G$5:$G$18,MATCH('Reference Data'!$C$4,'Reference Data'!$F$5:$F$21,0),1)&gt;G68,"Actual","Forecast")</f>
        <v>Actual</v>
      </c>
      <c r="H69" s="28" t="str">
        <f>IF(INDEX('Reference Data'!$G$5:$G$18,MATCH('Reference Data'!$C$4,'Reference Data'!$F$5:$F$21,0),1)&gt;H68,"Actual","Forecast")</f>
        <v>Actual</v>
      </c>
      <c r="I69" s="28" t="str">
        <f>IF(INDEX('Reference Data'!$G$5:$G$18,MATCH('Reference Data'!$C$4,'Reference Data'!$F$5:$F$21,0),1)&gt;I68,"Actual","Forecast")</f>
        <v>Actual</v>
      </c>
      <c r="J69" s="28" t="str">
        <f>IF(INDEX('Reference Data'!$G$5:$G$18,MATCH('Reference Data'!$C$4,'Reference Data'!$F$5:$F$21,0),1)&gt;J68,"Actual","Forecast")</f>
        <v>Actual</v>
      </c>
      <c r="K69" s="28" t="str">
        <f>IF(INDEX('Reference Data'!$G$5:$G$18,MATCH('Reference Data'!$C$4,'Reference Data'!$F$5:$F$21,0),1)&gt;K68,"Actual","Forecast")</f>
        <v>Actual</v>
      </c>
      <c r="L69" s="28" t="str">
        <f>IF(INDEX('Reference Data'!$G$5:$G$18,MATCH('Reference Data'!$C$4,'Reference Data'!$F$5:$F$21,0),1)&gt;L68,"Actual","Forecast")</f>
        <v>Actual</v>
      </c>
      <c r="M69" s="28" t="str">
        <f>IF(INDEX('Reference Data'!$G$5:$G$18,MATCH('Reference Data'!$C$4,'Reference Data'!$F$5:$F$21,0),1)&gt;M68,"Actual","Forecast")</f>
        <v>Actual</v>
      </c>
      <c r="N69" s="28" t="str">
        <f>IF(INDEX('Reference Data'!$G$5:$G$18,MATCH('Reference Data'!$C$4,'Reference Data'!$F$5:$F$21,0),1)&gt;N68,"Actual","Forecast")</f>
        <v>Actual</v>
      </c>
      <c r="O69" s="28" t="str">
        <f>IF(INDEX('Reference Data'!$G$5:$G$18,MATCH('Reference Data'!$C$4,'Reference Data'!$F$5:$F$21,0),1)&gt;O68,"Actual","Forecast")</f>
        <v>Actual</v>
      </c>
      <c r="P69" s="1"/>
      <c r="Q69"/>
    </row>
    <row r="70" spans="1:17" ht="15.75" thickBot="1">
      <c r="D70" s="266"/>
      <c r="E70" s="267"/>
      <c r="F70" s="266"/>
      <c r="G70" s="267"/>
      <c r="H70" s="266"/>
      <c r="I70" s="267"/>
      <c r="J70" s="266"/>
      <c r="K70" s="267"/>
      <c r="L70" s="266"/>
      <c r="M70" s="267"/>
      <c r="N70" s="266"/>
      <c r="O70" s="267"/>
      <c r="P70" s="1"/>
      <c r="Q70"/>
    </row>
    <row r="71" spans="1:17">
      <c r="D71" s="773" t="s">
        <v>294</v>
      </c>
      <c r="E71" s="843"/>
      <c r="F71" s="843"/>
      <c r="G71" s="843"/>
      <c r="H71" s="843"/>
      <c r="I71" s="843"/>
      <c r="J71" s="843"/>
      <c r="K71" s="843"/>
      <c r="L71" s="843"/>
      <c r="M71" s="843"/>
      <c r="N71" s="843"/>
      <c r="O71" s="843"/>
      <c r="P71" s="1"/>
      <c r="Q71"/>
    </row>
    <row r="72" spans="1:17" ht="15.75" thickBot="1">
      <c r="D72" s="774"/>
      <c r="E72" s="844"/>
      <c r="F72" s="844"/>
      <c r="G72" s="844"/>
      <c r="H72" s="844"/>
      <c r="I72" s="844"/>
      <c r="J72" s="844"/>
      <c r="K72" s="844"/>
      <c r="L72" s="844"/>
      <c r="M72" s="844"/>
      <c r="N72" s="844"/>
      <c r="O72" s="844"/>
      <c r="P72" s="1"/>
      <c r="Q72"/>
    </row>
    <row r="73" spans="1:17" ht="15.75" thickBot="1">
      <c r="D73" s="268">
        <v>45017</v>
      </c>
      <c r="E73" s="268">
        <v>45047</v>
      </c>
      <c r="F73" s="268">
        <v>45078</v>
      </c>
      <c r="G73" s="268">
        <v>45108</v>
      </c>
      <c r="H73" s="268">
        <v>45139</v>
      </c>
      <c r="I73" s="268">
        <v>45170</v>
      </c>
      <c r="J73" s="268">
        <v>45200</v>
      </c>
      <c r="K73" s="268">
        <v>45231</v>
      </c>
      <c r="L73" s="268">
        <v>45261</v>
      </c>
      <c r="M73" s="268">
        <v>45292</v>
      </c>
      <c r="N73" s="268">
        <v>45323</v>
      </c>
      <c r="O73" s="268">
        <v>45352</v>
      </c>
      <c r="P73" s="1"/>
      <c r="Q73"/>
    </row>
    <row r="74" spans="1:17" ht="15.75" thickBot="1">
      <c r="D74" s="28" t="str">
        <f>IF(INDEX('Reference Data'!$G$5:$G$18,MATCH('Reference Data'!$C$4,'Reference Data'!$F$5:$F$21,0),1)&gt;D73,"Actual","Forecast")</f>
        <v>Actual</v>
      </c>
      <c r="E74" s="28" t="str">
        <f>IF(INDEX('Reference Data'!$G$5:$G$18,MATCH('Reference Data'!$C$4,'Reference Data'!$F$5:$F$21,0),1)&gt;E73,"Actual","Forecast")</f>
        <v>Actual</v>
      </c>
      <c r="F74" s="28" t="str">
        <f>IF(INDEX('Reference Data'!$G$5:$G$18,MATCH('Reference Data'!$C$4,'Reference Data'!$F$5:$F$21,0),1)&gt;F73,"Actual","Forecast")</f>
        <v>Actual</v>
      </c>
      <c r="G74" s="28" t="str">
        <f>IF(INDEX('Reference Data'!$G$5:$G$18,MATCH('Reference Data'!$C$4,'Reference Data'!$F$5:$F$21,0),1)&gt;G73,"Actual","Forecast")</f>
        <v>Actual</v>
      </c>
      <c r="H74" s="28" t="str">
        <f>IF(INDEX('Reference Data'!$G$5:$G$18,MATCH('Reference Data'!$C$4,'Reference Data'!$F$5:$F$21,0),1)&gt;H73,"Actual","Forecast")</f>
        <v>Actual</v>
      </c>
      <c r="I74" s="28" t="str">
        <f>IF(INDEX('Reference Data'!$G$5:$G$18,MATCH('Reference Data'!$C$4,'Reference Data'!$F$5:$F$21,0),1)&gt;I73,"Actual","Forecast")</f>
        <v>Actual</v>
      </c>
      <c r="J74" s="28" t="str">
        <f>IF(INDEX('Reference Data'!$G$5:$G$18,MATCH('Reference Data'!$C$4,'Reference Data'!$F$5:$F$21,0),1)&gt;J73,"Actual","Forecast")</f>
        <v>Actual</v>
      </c>
      <c r="K74" s="28" t="str">
        <f>IF(INDEX('Reference Data'!$G$5:$G$18,MATCH('Reference Data'!$C$4,'Reference Data'!$F$5:$F$21,0),1)&gt;K73,"Actual","Forecast")</f>
        <v>Actual</v>
      </c>
      <c r="L74" s="28" t="str">
        <f>IF(INDEX('Reference Data'!$G$5:$G$18,MATCH('Reference Data'!$C$4,'Reference Data'!$F$5:$F$21,0),1)&gt;L73,"Actual","Forecast")</f>
        <v>Actual</v>
      </c>
      <c r="M74" s="28" t="str">
        <f>IF(INDEX('Reference Data'!$G$5:$G$18,MATCH('Reference Data'!$C$4,'Reference Data'!$F$5:$F$21,0),1)&gt;M73,"Actual","Forecast")</f>
        <v>Actual</v>
      </c>
      <c r="N74" s="28" t="str">
        <f>IF(INDEX('Reference Data'!$G$5:$G$18,MATCH('Reference Data'!$C$4,'Reference Data'!$F$5:$F$21,0),1)&gt;N73,"Actual","Forecast")</f>
        <v>Actual</v>
      </c>
      <c r="O74" s="28" t="str">
        <f>IF(INDEX('Reference Data'!$G$5:$G$18,MATCH('Reference Data'!$C$4,'Reference Data'!$F$5:$F$21,0),1)&gt;O73,"Actual","Forecast")</f>
        <v>Actual</v>
      </c>
      <c r="P74" s="1"/>
      <c r="Q74"/>
    </row>
    <row r="75" spans="1:17" ht="15.75" thickBot="1">
      <c r="D75" s="266"/>
      <c r="E75" s="267"/>
      <c r="F75" s="266"/>
      <c r="G75" s="267"/>
      <c r="H75" s="266"/>
      <c r="I75" s="267"/>
      <c r="J75" s="266"/>
      <c r="K75" s="267"/>
      <c r="L75" s="266"/>
      <c r="M75" s="267"/>
      <c r="N75" s="266"/>
      <c r="O75" s="267"/>
      <c r="P75" s="1"/>
      <c r="Q75"/>
    </row>
    <row r="76" spans="1:17">
      <c r="D76" s="773" t="s">
        <v>295</v>
      </c>
      <c r="E76" s="843"/>
      <c r="F76" s="843"/>
      <c r="G76" s="843"/>
      <c r="H76" s="843"/>
      <c r="I76" s="843"/>
      <c r="J76" s="843"/>
      <c r="K76" s="843"/>
      <c r="L76" s="843"/>
      <c r="M76" s="843"/>
      <c r="N76" s="843"/>
      <c r="O76" s="843"/>
      <c r="P76" s="1"/>
      <c r="Q76"/>
    </row>
    <row r="77" spans="1:17" ht="15.75" thickBot="1">
      <c r="D77" s="774"/>
      <c r="E77" s="844"/>
      <c r="F77" s="844"/>
      <c r="G77" s="844"/>
      <c r="H77" s="844"/>
      <c r="I77" s="844"/>
      <c r="J77" s="844"/>
      <c r="K77" s="844"/>
      <c r="L77" s="844"/>
      <c r="M77" s="844"/>
      <c r="N77" s="844"/>
      <c r="O77" s="844"/>
      <c r="P77" s="1"/>
      <c r="Q77"/>
    </row>
    <row r="78" spans="1:17" ht="15.75" thickBot="1">
      <c r="D78" s="268">
        <v>45383</v>
      </c>
      <c r="E78" s="268">
        <v>45413</v>
      </c>
      <c r="F78" s="268">
        <v>45444</v>
      </c>
      <c r="G78" s="268">
        <v>45474</v>
      </c>
      <c r="H78" s="268">
        <v>45505</v>
      </c>
      <c r="I78" s="268">
        <v>45536</v>
      </c>
      <c r="J78" s="268">
        <v>45566</v>
      </c>
      <c r="K78" s="268">
        <v>45597</v>
      </c>
      <c r="L78" s="268">
        <v>45627</v>
      </c>
      <c r="M78" s="268">
        <v>45658</v>
      </c>
      <c r="N78" s="268">
        <v>45689</v>
      </c>
      <c r="O78" s="268">
        <v>45717</v>
      </c>
      <c r="P78" s="1"/>
      <c r="Q78"/>
    </row>
    <row r="79" spans="1:17" ht="15.75" thickBot="1">
      <c r="D79" s="28" t="str">
        <f>IF(INDEX('Reference Data'!$G$5:$G$18,MATCH('Reference Data'!$C$4,'Reference Data'!$F$5:$F$21,0),1)&gt;D78,"Actual","Forecast")</f>
        <v>Actual</v>
      </c>
      <c r="E79" s="28" t="str">
        <f>IF(INDEX('Reference Data'!$G$5:$G$18,MATCH('Reference Data'!$C$4,'Reference Data'!$F$5:$F$21,0),1)&gt;E78,"Actual","Forecast")</f>
        <v>Actual</v>
      </c>
      <c r="F79" s="28" t="str">
        <f>IF(INDEX('Reference Data'!$G$5:$G$18,MATCH('Reference Data'!$C$4,'Reference Data'!$F$5:$F$21,0),1)&gt;F78,"Actual","Forecast")</f>
        <v>Actual</v>
      </c>
      <c r="G79" s="28" t="str">
        <f>IF(INDEX('Reference Data'!$G$5:$G$18,MATCH('Reference Data'!$C$4,'Reference Data'!$F$5:$F$21,0),1)&gt;G78,"Actual","Forecast")</f>
        <v>Actual</v>
      </c>
      <c r="H79" s="28" t="str">
        <f>IF(INDEX('Reference Data'!$G$5:$G$18,MATCH('Reference Data'!$C$4,'Reference Data'!$F$5:$F$21,0),1)&gt;H78,"Actual","Forecast")</f>
        <v>Actual</v>
      </c>
      <c r="I79" s="28" t="str">
        <f>IF(INDEX('Reference Data'!$G$5:$G$18,MATCH('Reference Data'!$C$4,'Reference Data'!$F$5:$F$21,0),1)&gt;I78,"Actual","Forecast")</f>
        <v>Actual</v>
      </c>
      <c r="J79" s="28" t="str">
        <f>IF(INDEX('Reference Data'!$G$5:$G$18,MATCH('Reference Data'!$C$4,'Reference Data'!$F$5:$F$21,0),1)&gt;J78,"Actual","Forecast")</f>
        <v>Forecast</v>
      </c>
      <c r="K79" s="28" t="str">
        <f>IF(INDEX('Reference Data'!$G$5:$G$18,MATCH('Reference Data'!$C$4,'Reference Data'!$F$5:$F$21,0),1)&gt;K78,"Actual","Forecast")</f>
        <v>Forecast</v>
      </c>
      <c r="L79" s="28" t="str">
        <f>IF(INDEX('Reference Data'!$G$5:$G$18,MATCH('Reference Data'!$C$4,'Reference Data'!$F$5:$F$21,0),1)&gt;L78,"Actual","Forecast")</f>
        <v>Forecast</v>
      </c>
      <c r="M79" s="28" t="str">
        <f>IF(INDEX('Reference Data'!$G$5:$G$18,MATCH('Reference Data'!$C$4,'Reference Data'!$F$5:$F$21,0),1)&gt;M78,"Actual","Forecast")</f>
        <v>Forecast</v>
      </c>
      <c r="N79" s="28" t="str">
        <f>IF(INDEX('Reference Data'!$G$5:$G$18,MATCH('Reference Data'!$C$4,'Reference Data'!$F$5:$F$21,0),1)&gt;N78,"Actual","Forecast")</f>
        <v>Forecast</v>
      </c>
      <c r="O79" s="28" t="str">
        <f>IF(INDEX('Reference Data'!$G$5:$G$18,MATCH('Reference Data'!$C$4,'Reference Data'!$F$5:$F$21,0),1)&gt;O78,"Actual","Forecast")</f>
        <v>Forecast</v>
      </c>
      <c r="P79" s="1"/>
      <c r="Q79"/>
    </row>
    <row r="80" spans="1:17" ht="15.75" thickBot="1">
      <c r="D80" s="266"/>
      <c r="E80" s="267"/>
      <c r="F80" s="266"/>
      <c r="G80" s="267"/>
      <c r="H80" s="266"/>
      <c r="I80" s="267"/>
      <c r="J80" s="266"/>
      <c r="K80" s="267"/>
      <c r="L80" s="266"/>
      <c r="M80" s="267"/>
      <c r="N80" s="266"/>
      <c r="O80" s="267"/>
      <c r="P80" s="1"/>
      <c r="Q80"/>
    </row>
    <row r="81" spans="1:17" ht="15" customHeight="1">
      <c r="B81" s="842" t="s">
        <v>358</v>
      </c>
      <c r="D81" s="773" t="s">
        <v>296</v>
      </c>
      <c r="E81" s="843"/>
      <c r="F81" s="843"/>
      <c r="G81" s="843"/>
      <c r="H81" s="843"/>
      <c r="I81" s="843"/>
      <c r="J81" s="843"/>
      <c r="K81" s="843"/>
      <c r="L81" s="843"/>
      <c r="M81" s="843"/>
      <c r="N81" s="843"/>
      <c r="O81" s="843"/>
      <c r="P81" s="1"/>
      <c r="Q81"/>
    </row>
    <row r="82" spans="1:17" ht="15.75" customHeight="1" thickBot="1">
      <c r="B82" s="842"/>
      <c r="D82" s="774"/>
      <c r="E82" s="844"/>
      <c r="F82" s="844"/>
      <c r="G82" s="844"/>
      <c r="H82" s="844"/>
      <c r="I82" s="844"/>
      <c r="J82" s="844"/>
      <c r="K82" s="844"/>
      <c r="L82" s="844"/>
      <c r="M82" s="844"/>
      <c r="N82" s="844"/>
      <c r="O82" s="844"/>
      <c r="P82" s="1"/>
      <c r="Q82"/>
    </row>
    <row r="83" spans="1:17" ht="15.75" thickBot="1">
      <c r="B83" s="842"/>
      <c r="D83" s="268">
        <v>45748</v>
      </c>
      <c r="E83" s="268">
        <v>45778</v>
      </c>
      <c r="F83" s="268">
        <v>45809</v>
      </c>
      <c r="G83" s="268">
        <v>45839</v>
      </c>
      <c r="H83" s="268">
        <v>45870</v>
      </c>
      <c r="I83" s="268">
        <v>45901</v>
      </c>
      <c r="J83" s="268">
        <v>45931</v>
      </c>
      <c r="K83" s="268">
        <v>45962</v>
      </c>
      <c r="L83" s="268">
        <v>45992</v>
      </c>
      <c r="M83" s="268">
        <v>46023</v>
      </c>
      <c r="N83" s="268">
        <v>46054</v>
      </c>
      <c r="O83" s="268">
        <v>46082</v>
      </c>
      <c r="P83" s="1"/>
      <c r="Q83"/>
    </row>
    <row r="84" spans="1:17" ht="15.75" thickBot="1">
      <c r="B84" s="842"/>
      <c r="D84" s="28" t="str">
        <f>IF(INDEX('Reference Data'!$G$5:$G$18,MATCH('Reference Data'!$C$4,'Reference Data'!$F$5:$F$21,0),1)&gt;D83,"Actual","Forecast")</f>
        <v>Forecast</v>
      </c>
      <c r="E84" s="28" t="str">
        <f>IF(INDEX('Reference Data'!$G$5:$G$18,MATCH('Reference Data'!$C$4,'Reference Data'!$F$5:$F$21,0),1)&gt;E83,"Actual","Forecast")</f>
        <v>Forecast</v>
      </c>
      <c r="F84" s="28" t="str">
        <f>IF(INDEX('Reference Data'!$G$5:$G$18,MATCH('Reference Data'!$C$4,'Reference Data'!$F$5:$F$21,0),1)&gt;F83,"Actual","Forecast")</f>
        <v>Forecast</v>
      </c>
      <c r="G84" s="28" t="str">
        <f>IF(INDEX('Reference Data'!$G$5:$G$18,MATCH('Reference Data'!$C$4,'Reference Data'!$F$5:$F$21,0),1)&gt;G83,"Actual","Forecast")</f>
        <v>Forecast</v>
      </c>
      <c r="H84" s="28" t="str">
        <f>IF(INDEX('Reference Data'!$G$5:$G$18,MATCH('Reference Data'!$C$4,'Reference Data'!$F$5:$F$21,0),1)&gt;H83,"Actual","Forecast")</f>
        <v>Forecast</v>
      </c>
      <c r="I84" s="28" t="str">
        <f>IF(INDEX('Reference Data'!$G$5:$G$18,MATCH('Reference Data'!$C$4,'Reference Data'!$F$5:$F$21,0),1)&gt;I83,"Actual","Forecast")</f>
        <v>Forecast</v>
      </c>
      <c r="J84" s="28" t="str">
        <f>IF(INDEX('Reference Data'!$G$5:$G$18,MATCH('Reference Data'!$C$4,'Reference Data'!$F$5:$F$21,0),1)&gt;J83,"Actual","Forecast")</f>
        <v>Forecast</v>
      </c>
      <c r="K84" s="28" t="str">
        <f>IF(INDEX('Reference Data'!$G$5:$G$18,MATCH('Reference Data'!$C$4,'Reference Data'!$F$5:$F$21,0),1)&gt;K83,"Actual","Forecast")</f>
        <v>Forecast</v>
      </c>
      <c r="L84" s="28" t="str">
        <f>IF(INDEX('Reference Data'!$G$5:$G$18,MATCH('Reference Data'!$C$4,'Reference Data'!$F$5:$F$21,0),1)&gt;L83,"Actual","Forecast")</f>
        <v>Forecast</v>
      </c>
      <c r="M84" s="28" t="str">
        <f>IF(INDEX('Reference Data'!$G$5:$G$18,MATCH('Reference Data'!$C$4,'Reference Data'!$F$5:$F$21,0),1)&gt;M83,"Actual","Forecast")</f>
        <v>Forecast</v>
      </c>
      <c r="N84" s="28" t="str">
        <f>IF(INDEX('Reference Data'!$G$5:$G$18,MATCH('Reference Data'!$C$4,'Reference Data'!$F$5:$F$21,0),1)&gt;N83,"Actual","Forecast")</f>
        <v>Forecast</v>
      </c>
      <c r="O84" s="28" t="str">
        <f>IF(INDEX('Reference Data'!$G$5:$G$18,MATCH('Reference Data'!$C$4,'Reference Data'!$F$5:$F$21,0),1)&gt;O83,"Actual","Forecast")</f>
        <v>Forecast</v>
      </c>
      <c r="P84" s="1"/>
      <c r="Q84"/>
    </row>
    <row r="85" spans="1:17" ht="15.75" thickBot="1">
      <c r="B85" s="842"/>
      <c r="D85" s="266"/>
      <c r="E85" s="267"/>
      <c r="F85" s="266"/>
      <c r="G85" s="267"/>
      <c r="H85" s="266"/>
      <c r="I85" s="267"/>
      <c r="J85" s="266"/>
      <c r="K85" s="267"/>
      <c r="L85" s="266"/>
      <c r="M85" s="267"/>
      <c r="N85" s="266"/>
      <c r="O85" s="267"/>
      <c r="P85" s="1"/>
      <c r="Q85"/>
    </row>
    <row r="86" spans="1:17">
      <c r="D86" t="s">
        <v>359</v>
      </c>
      <c r="P86" s="1"/>
      <c r="Q86"/>
    </row>
    <row r="87" spans="1:17" ht="14.25" customHeight="1" thickBot="1">
      <c r="B87" s="59"/>
      <c r="C87" s="59"/>
      <c r="D87" s="59"/>
      <c r="E87" s="59"/>
      <c r="F87" s="59"/>
      <c r="P87" s="1"/>
      <c r="Q87"/>
    </row>
    <row r="88" spans="1:17" ht="15" customHeight="1" outlineLevel="1">
      <c r="A88" s="593"/>
      <c r="B88" s="665" t="s">
        <v>289</v>
      </c>
      <c r="C88" s="665" t="s">
        <v>290</v>
      </c>
      <c r="D88" s="772" t="s">
        <v>291</v>
      </c>
      <c r="E88" s="845"/>
      <c r="F88" s="845"/>
      <c r="G88" s="845"/>
      <c r="H88" s="845"/>
      <c r="I88" s="845"/>
      <c r="J88" s="845"/>
      <c r="K88" s="845"/>
      <c r="L88" s="845"/>
      <c r="M88" s="845"/>
      <c r="N88" s="845"/>
      <c r="O88" s="845"/>
      <c r="P88" s="1"/>
      <c r="Q88"/>
    </row>
    <row r="89" spans="1:17" ht="15.75" customHeight="1" outlineLevel="1" thickBot="1">
      <c r="A89" s="593"/>
      <c r="B89" s="666"/>
      <c r="C89" s="666"/>
      <c r="D89" s="774"/>
      <c r="E89" s="844"/>
      <c r="F89" s="844"/>
      <c r="G89" s="844"/>
      <c r="H89" s="844"/>
      <c r="I89" s="844"/>
      <c r="J89" s="844"/>
      <c r="K89" s="844"/>
      <c r="L89" s="844"/>
      <c r="M89" s="844"/>
      <c r="N89" s="844"/>
      <c r="O89" s="844"/>
      <c r="P89" s="1"/>
      <c r="Q89"/>
    </row>
    <row r="90" spans="1:17" ht="15.75" outlineLevel="1" thickBot="1">
      <c r="A90" s="593"/>
      <c r="B90" s="666"/>
      <c r="C90" s="666"/>
      <c r="D90" s="268">
        <v>43922</v>
      </c>
      <c r="E90" s="268">
        <v>43952</v>
      </c>
      <c r="F90" s="268">
        <v>43983</v>
      </c>
      <c r="G90" s="268">
        <v>44013</v>
      </c>
      <c r="H90" s="268">
        <v>44044</v>
      </c>
      <c r="I90" s="268">
        <v>44075</v>
      </c>
      <c r="J90" s="268">
        <v>44105</v>
      </c>
      <c r="K90" s="268">
        <v>44136</v>
      </c>
      <c r="L90" s="268">
        <v>44166</v>
      </c>
      <c r="M90" s="268">
        <v>44197</v>
      </c>
      <c r="N90" s="268">
        <v>44228</v>
      </c>
      <c r="O90" s="268">
        <v>44256</v>
      </c>
      <c r="P90" s="1"/>
      <c r="Q90"/>
    </row>
    <row r="91" spans="1:17" ht="15.75" customHeight="1" outlineLevel="1" thickBot="1">
      <c r="A91" s="593"/>
      <c r="B91" s="666"/>
      <c r="C91" s="666"/>
      <c r="D91" s="28" t="s">
        <v>240</v>
      </c>
      <c r="E91" s="28" t="s">
        <v>240</v>
      </c>
      <c r="F91" s="28" t="s">
        <v>240</v>
      </c>
      <c r="G91" s="28" t="s">
        <v>240</v>
      </c>
      <c r="H91" s="28" t="s">
        <v>240</v>
      </c>
      <c r="I91" s="28" t="s">
        <v>240</v>
      </c>
      <c r="J91" s="28" t="s">
        <v>240</v>
      </c>
      <c r="K91" s="28" t="s">
        <v>240</v>
      </c>
      <c r="L91" s="28" t="s">
        <v>240</v>
      </c>
      <c r="M91" s="28" t="s">
        <v>240</v>
      </c>
      <c r="N91" s="28" t="s">
        <v>240</v>
      </c>
      <c r="O91" s="28" t="s">
        <v>240</v>
      </c>
      <c r="P91" s="1"/>
      <c r="Q91"/>
    </row>
    <row r="92" spans="1:17" ht="15.75" outlineLevel="1" thickBot="1">
      <c r="A92" s="1"/>
      <c r="B92" s="264" t="s">
        <v>353</v>
      </c>
      <c r="C92" s="265" t="s">
        <v>354</v>
      </c>
      <c r="D92" s="266"/>
      <c r="E92" s="267"/>
      <c r="F92" s="267"/>
      <c r="G92" s="267"/>
      <c r="H92" s="267"/>
      <c r="I92" s="267"/>
      <c r="J92" s="267"/>
      <c r="K92" s="267"/>
      <c r="L92" s="267"/>
      <c r="M92" s="267"/>
      <c r="N92" s="267"/>
      <c r="O92" s="267"/>
      <c r="P92" s="1"/>
      <c r="Q92"/>
    </row>
    <row r="93" spans="1:17" ht="15.75" customHeight="1" outlineLevel="1">
      <c r="A93" s="1"/>
      <c r="B93" s="665" t="s">
        <v>355</v>
      </c>
      <c r="C93" s="665" t="s">
        <v>360</v>
      </c>
      <c r="D93" s="773" t="s">
        <v>292</v>
      </c>
      <c r="E93" s="843"/>
      <c r="F93" s="843"/>
      <c r="G93" s="843"/>
      <c r="H93" s="843"/>
      <c r="I93" s="843"/>
      <c r="J93" s="843"/>
      <c r="K93" s="843"/>
      <c r="L93" s="843"/>
      <c r="M93" s="843"/>
      <c r="N93" s="843"/>
      <c r="O93" s="843"/>
      <c r="P93" s="1"/>
      <c r="Q93"/>
    </row>
    <row r="94" spans="1:17" ht="16.5" customHeight="1" outlineLevel="1" thickBot="1">
      <c r="A94" s="1"/>
      <c r="B94" s="666"/>
      <c r="C94" s="666"/>
      <c r="D94" s="774"/>
      <c r="E94" s="844"/>
      <c r="F94" s="844"/>
      <c r="G94" s="844"/>
      <c r="H94" s="844"/>
      <c r="I94" s="844"/>
      <c r="J94" s="844"/>
      <c r="K94" s="844"/>
      <c r="L94" s="844"/>
      <c r="M94" s="844"/>
      <c r="N94" s="844"/>
      <c r="O94" s="844"/>
      <c r="P94" s="1"/>
      <c r="Q94"/>
    </row>
    <row r="95" spans="1:17" ht="16.5" customHeight="1" outlineLevel="1" thickBot="1">
      <c r="A95" s="1"/>
      <c r="B95" s="666"/>
      <c r="C95" s="666"/>
      <c r="D95" s="268">
        <v>44287</v>
      </c>
      <c r="E95" s="268">
        <v>44317</v>
      </c>
      <c r="F95" s="268">
        <v>44348</v>
      </c>
      <c r="G95" s="268">
        <v>44378</v>
      </c>
      <c r="H95" s="268">
        <v>44409</v>
      </c>
      <c r="I95" s="268">
        <v>44440</v>
      </c>
      <c r="J95" s="268">
        <v>44470</v>
      </c>
      <c r="K95" s="268">
        <v>44501</v>
      </c>
      <c r="L95" s="268">
        <v>44531</v>
      </c>
      <c r="M95" s="268">
        <v>44562</v>
      </c>
      <c r="N95" s="268">
        <v>44593</v>
      </c>
      <c r="O95" s="268">
        <v>44621</v>
      </c>
      <c r="P95" s="1"/>
      <c r="Q95"/>
    </row>
    <row r="96" spans="1:17" ht="16.5" customHeight="1" outlineLevel="1" thickBot="1">
      <c r="A96" s="1"/>
      <c r="B96" s="666"/>
      <c r="C96" s="666"/>
      <c r="D96" s="28" t="s">
        <v>240</v>
      </c>
      <c r="E96" s="28" t="s">
        <v>240</v>
      </c>
      <c r="F96" s="28" t="s">
        <v>240</v>
      </c>
      <c r="G96" s="28" t="s">
        <v>240</v>
      </c>
      <c r="H96" s="28" t="s">
        <v>240</v>
      </c>
      <c r="I96" s="28" t="s">
        <v>240</v>
      </c>
      <c r="J96" s="28" t="s">
        <v>240</v>
      </c>
      <c r="K96" s="28" t="s">
        <v>240</v>
      </c>
      <c r="L96" s="28" t="s">
        <v>240</v>
      </c>
      <c r="M96" s="28" t="s">
        <v>240</v>
      </c>
      <c r="N96" s="28" t="s">
        <v>240</v>
      </c>
      <c r="O96" s="28" t="s">
        <v>240</v>
      </c>
      <c r="P96" s="1"/>
      <c r="Q96"/>
    </row>
    <row r="97" spans="1:17" ht="15.75" outlineLevel="1" thickBot="1">
      <c r="A97" s="1"/>
      <c r="B97" s="276"/>
      <c r="C97" s="279"/>
      <c r="D97" s="266"/>
      <c r="E97" s="267"/>
      <c r="F97" s="266"/>
      <c r="G97" s="267"/>
      <c r="H97" s="266"/>
      <c r="I97" s="267"/>
      <c r="J97" s="266"/>
      <c r="K97" s="267"/>
      <c r="L97" s="266"/>
      <c r="M97" s="267"/>
      <c r="N97" s="266"/>
      <c r="O97" s="267"/>
      <c r="P97" s="1"/>
      <c r="Q97"/>
    </row>
    <row r="98" spans="1:17" outlineLevel="1">
      <c r="D98" s="773" t="s">
        <v>293</v>
      </c>
      <c r="E98" s="843"/>
      <c r="F98" s="843"/>
      <c r="G98" s="843"/>
      <c r="H98" s="843"/>
      <c r="I98" s="843"/>
      <c r="J98" s="843"/>
      <c r="K98" s="843"/>
      <c r="L98" s="843"/>
      <c r="M98" s="843"/>
      <c r="N98" s="843"/>
      <c r="O98" s="843"/>
      <c r="P98" s="1"/>
      <c r="Q98"/>
    </row>
    <row r="99" spans="1:17" ht="15.75" outlineLevel="1" thickBot="1">
      <c r="D99" s="774"/>
      <c r="E99" s="844"/>
      <c r="F99" s="844"/>
      <c r="G99" s="844"/>
      <c r="H99" s="844"/>
      <c r="I99" s="844"/>
      <c r="J99" s="844"/>
      <c r="K99" s="844"/>
      <c r="L99" s="844"/>
      <c r="M99" s="844"/>
      <c r="N99" s="844"/>
      <c r="O99" s="844"/>
      <c r="P99" s="1"/>
      <c r="Q99"/>
    </row>
    <row r="100" spans="1:17" ht="15.75" outlineLevel="1" thickBot="1">
      <c r="D100" s="268">
        <v>44652</v>
      </c>
      <c r="E100" s="268">
        <v>44682</v>
      </c>
      <c r="F100" s="268">
        <v>44713</v>
      </c>
      <c r="G100" s="268">
        <v>44743</v>
      </c>
      <c r="H100" s="268">
        <v>44774</v>
      </c>
      <c r="I100" s="268">
        <v>44805</v>
      </c>
      <c r="J100" s="268">
        <v>44835</v>
      </c>
      <c r="K100" s="268">
        <v>44866</v>
      </c>
      <c r="L100" s="268">
        <v>44896</v>
      </c>
      <c r="M100" s="268">
        <v>44927</v>
      </c>
      <c r="N100" s="268">
        <v>44958</v>
      </c>
      <c r="O100" s="268">
        <v>44986</v>
      </c>
      <c r="P100" s="1"/>
      <c r="Q100"/>
    </row>
    <row r="101" spans="1:17" ht="15.75" outlineLevel="1" thickBot="1">
      <c r="D101" s="28" t="str">
        <f>IF(INDEX('Reference Data'!$G$5:$G$18,MATCH('Reference Data'!$C$4,'Reference Data'!$F$5:$F$21,0),1)&gt;D100,"Actual","Forecast")</f>
        <v>Actual</v>
      </c>
      <c r="E101" s="28" t="str">
        <f>IF(INDEX('Reference Data'!$G$5:$G$18,MATCH('Reference Data'!$C$4,'Reference Data'!$F$5:$F$21,0),1)&gt;E100,"Actual","Forecast")</f>
        <v>Actual</v>
      </c>
      <c r="F101" s="28" t="str">
        <f>IF(INDEX('Reference Data'!$G$5:$G$18,MATCH('Reference Data'!$C$4,'Reference Data'!$F$5:$F$21,0),1)&gt;F100,"Actual","Forecast")</f>
        <v>Actual</v>
      </c>
      <c r="G101" s="28" t="str">
        <f>IF(INDEX('Reference Data'!$G$5:$G$18,MATCH('Reference Data'!$C$4,'Reference Data'!$F$5:$F$21,0),1)&gt;G100,"Actual","Forecast")</f>
        <v>Actual</v>
      </c>
      <c r="H101" s="28" t="str">
        <f>IF(INDEX('Reference Data'!$G$5:$G$18,MATCH('Reference Data'!$C$4,'Reference Data'!$F$5:$F$21,0),1)&gt;H100,"Actual","Forecast")</f>
        <v>Actual</v>
      </c>
      <c r="I101" s="28" t="str">
        <f>IF(INDEX('Reference Data'!$G$5:$G$18,MATCH('Reference Data'!$C$4,'Reference Data'!$F$5:$F$21,0),1)&gt;I100,"Actual","Forecast")</f>
        <v>Actual</v>
      </c>
      <c r="J101" s="28" t="str">
        <f>IF(INDEX('Reference Data'!$G$5:$G$18,MATCH('Reference Data'!$C$4,'Reference Data'!$F$5:$F$21,0),1)&gt;J100,"Actual","Forecast")</f>
        <v>Actual</v>
      </c>
      <c r="K101" s="28" t="str">
        <f>IF(INDEX('Reference Data'!$G$5:$G$18,MATCH('Reference Data'!$C$4,'Reference Data'!$F$5:$F$21,0),1)&gt;K100,"Actual","Forecast")</f>
        <v>Actual</v>
      </c>
      <c r="L101" s="28" t="str">
        <f>IF(INDEX('Reference Data'!$G$5:$G$18,MATCH('Reference Data'!$C$4,'Reference Data'!$F$5:$F$21,0),1)&gt;L100,"Actual","Forecast")</f>
        <v>Actual</v>
      </c>
      <c r="M101" s="28" t="str">
        <f>IF(INDEX('Reference Data'!$G$5:$G$18,MATCH('Reference Data'!$C$4,'Reference Data'!$F$5:$F$21,0),1)&gt;M100,"Actual","Forecast")</f>
        <v>Actual</v>
      </c>
      <c r="N101" s="28" t="str">
        <f>IF(INDEX('Reference Data'!$G$5:$G$18,MATCH('Reference Data'!$C$4,'Reference Data'!$F$5:$F$21,0),1)&gt;N100,"Actual","Forecast")</f>
        <v>Actual</v>
      </c>
      <c r="O101" s="28" t="str">
        <f>IF(INDEX('Reference Data'!$G$5:$G$18,MATCH('Reference Data'!$C$4,'Reference Data'!$F$5:$F$21,0),1)&gt;O100,"Actual","Forecast")</f>
        <v>Actual</v>
      </c>
      <c r="P101" s="1"/>
      <c r="Q101"/>
    </row>
    <row r="102" spans="1:17" ht="15.75" outlineLevel="1" thickBot="1">
      <c r="D102" s="266"/>
      <c r="E102" s="267"/>
      <c r="F102" s="266"/>
      <c r="G102" s="267"/>
      <c r="H102" s="266"/>
      <c r="I102" s="267"/>
      <c r="J102" s="266"/>
      <c r="K102" s="267"/>
      <c r="L102" s="266"/>
      <c r="M102" s="267"/>
      <c r="N102" s="266"/>
      <c r="O102" s="267"/>
      <c r="P102" s="1"/>
      <c r="Q102"/>
    </row>
    <row r="103" spans="1:17" outlineLevel="1">
      <c r="D103" s="773" t="s">
        <v>294</v>
      </c>
      <c r="E103" s="843"/>
      <c r="F103" s="843"/>
      <c r="G103" s="843"/>
      <c r="H103" s="843"/>
      <c r="I103" s="843"/>
      <c r="J103" s="843"/>
      <c r="K103" s="843"/>
      <c r="L103" s="843"/>
      <c r="M103" s="843"/>
      <c r="N103" s="843"/>
      <c r="O103" s="843"/>
      <c r="P103" s="1"/>
      <c r="Q103"/>
    </row>
    <row r="104" spans="1:17" ht="15.75" outlineLevel="1" thickBot="1">
      <c r="D104" s="774"/>
      <c r="E104" s="844"/>
      <c r="F104" s="844"/>
      <c r="G104" s="844"/>
      <c r="H104" s="844"/>
      <c r="I104" s="844"/>
      <c r="J104" s="844"/>
      <c r="K104" s="844"/>
      <c r="L104" s="844"/>
      <c r="M104" s="844"/>
      <c r="N104" s="844"/>
      <c r="O104" s="844"/>
      <c r="P104" s="1"/>
      <c r="Q104"/>
    </row>
    <row r="105" spans="1:17" ht="15.75" outlineLevel="1" thickBot="1">
      <c r="D105" s="268">
        <v>45017</v>
      </c>
      <c r="E105" s="268">
        <v>45047</v>
      </c>
      <c r="F105" s="268">
        <v>45078</v>
      </c>
      <c r="G105" s="268">
        <v>45108</v>
      </c>
      <c r="H105" s="268">
        <v>45139</v>
      </c>
      <c r="I105" s="268">
        <v>45170</v>
      </c>
      <c r="J105" s="268">
        <v>45200</v>
      </c>
      <c r="K105" s="268">
        <v>45231</v>
      </c>
      <c r="L105" s="268">
        <v>45261</v>
      </c>
      <c r="M105" s="268">
        <v>45292</v>
      </c>
      <c r="N105" s="268">
        <v>45323</v>
      </c>
      <c r="O105" s="268">
        <v>45352</v>
      </c>
      <c r="P105" s="1"/>
      <c r="Q105"/>
    </row>
    <row r="106" spans="1:17" ht="15.75" outlineLevel="1" thickBot="1">
      <c r="D106" s="28" t="str">
        <f>IF(INDEX('Reference Data'!$G$5:$G$18,MATCH('Reference Data'!$C$4,'Reference Data'!$F$5:$F$21,0),1)&gt;D105,"Actual","Forecast")</f>
        <v>Actual</v>
      </c>
      <c r="E106" s="28" t="str">
        <f>IF(INDEX('Reference Data'!$G$5:$G$18,MATCH('Reference Data'!$C$4,'Reference Data'!$F$5:$F$21,0),1)&gt;E105,"Actual","Forecast")</f>
        <v>Actual</v>
      </c>
      <c r="F106" s="28" t="str">
        <f>IF(INDEX('Reference Data'!$G$5:$G$18,MATCH('Reference Data'!$C$4,'Reference Data'!$F$5:$F$21,0),1)&gt;F105,"Actual","Forecast")</f>
        <v>Actual</v>
      </c>
      <c r="G106" s="28" t="str">
        <f>IF(INDEX('Reference Data'!$G$5:$G$18,MATCH('Reference Data'!$C$4,'Reference Data'!$F$5:$F$21,0),1)&gt;G105,"Actual","Forecast")</f>
        <v>Actual</v>
      </c>
      <c r="H106" s="28" t="str">
        <f>IF(INDEX('Reference Data'!$G$5:$G$18,MATCH('Reference Data'!$C$4,'Reference Data'!$F$5:$F$21,0),1)&gt;H105,"Actual","Forecast")</f>
        <v>Actual</v>
      </c>
      <c r="I106" s="28" t="str">
        <f>IF(INDEX('Reference Data'!$G$5:$G$18,MATCH('Reference Data'!$C$4,'Reference Data'!$F$5:$F$21,0),1)&gt;I105,"Actual","Forecast")</f>
        <v>Actual</v>
      </c>
      <c r="J106" s="28" t="str">
        <f>IF(INDEX('Reference Data'!$G$5:$G$18,MATCH('Reference Data'!$C$4,'Reference Data'!$F$5:$F$21,0),1)&gt;J105,"Actual","Forecast")</f>
        <v>Actual</v>
      </c>
      <c r="K106" s="28" t="str">
        <f>IF(INDEX('Reference Data'!$G$5:$G$18,MATCH('Reference Data'!$C$4,'Reference Data'!$F$5:$F$21,0),1)&gt;K105,"Actual","Forecast")</f>
        <v>Actual</v>
      </c>
      <c r="L106" s="28" t="str">
        <f>IF(INDEX('Reference Data'!$G$5:$G$18,MATCH('Reference Data'!$C$4,'Reference Data'!$F$5:$F$21,0),1)&gt;L105,"Actual","Forecast")</f>
        <v>Actual</v>
      </c>
      <c r="M106" s="28" t="str">
        <f>IF(INDEX('Reference Data'!$G$5:$G$18,MATCH('Reference Data'!$C$4,'Reference Data'!$F$5:$F$21,0),1)&gt;M105,"Actual","Forecast")</f>
        <v>Actual</v>
      </c>
      <c r="N106" s="28" t="str">
        <f>IF(INDEX('Reference Data'!$G$5:$G$18,MATCH('Reference Data'!$C$4,'Reference Data'!$F$5:$F$21,0),1)&gt;N105,"Actual","Forecast")</f>
        <v>Actual</v>
      </c>
      <c r="O106" s="28" t="str">
        <f>IF(INDEX('Reference Data'!$G$5:$G$18,MATCH('Reference Data'!$C$4,'Reference Data'!$F$5:$F$21,0),1)&gt;O105,"Actual","Forecast")</f>
        <v>Actual</v>
      </c>
      <c r="P106" s="1"/>
      <c r="Q106"/>
    </row>
    <row r="107" spans="1:17" ht="15.75" outlineLevel="1" thickBot="1">
      <c r="D107" s="266"/>
      <c r="E107" s="267"/>
      <c r="F107" s="266"/>
      <c r="G107" s="267"/>
      <c r="H107" s="266"/>
      <c r="I107" s="267"/>
      <c r="J107" s="266"/>
      <c r="K107" s="267"/>
      <c r="L107" s="266"/>
      <c r="M107" s="267"/>
      <c r="N107" s="266"/>
      <c r="O107" s="267"/>
      <c r="P107" s="1"/>
      <c r="Q107"/>
    </row>
    <row r="108" spans="1:17" outlineLevel="1">
      <c r="D108" s="773" t="s">
        <v>295</v>
      </c>
      <c r="E108" s="843"/>
      <c r="F108" s="843"/>
      <c r="G108" s="843"/>
      <c r="H108" s="843"/>
      <c r="I108" s="843"/>
      <c r="J108" s="843"/>
      <c r="K108" s="843"/>
      <c r="L108" s="843"/>
      <c r="M108" s="843"/>
      <c r="N108" s="843"/>
      <c r="O108" s="843"/>
      <c r="P108" s="1"/>
      <c r="Q108"/>
    </row>
    <row r="109" spans="1:17" ht="15.75" outlineLevel="1" thickBot="1">
      <c r="D109" s="774"/>
      <c r="E109" s="844"/>
      <c r="F109" s="844"/>
      <c r="G109" s="844"/>
      <c r="H109" s="844"/>
      <c r="I109" s="844"/>
      <c r="J109" s="844"/>
      <c r="K109" s="844"/>
      <c r="L109" s="844"/>
      <c r="M109" s="844"/>
      <c r="N109" s="844"/>
      <c r="O109" s="844"/>
      <c r="P109" s="1"/>
      <c r="Q109"/>
    </row>
    <row r="110" spans="1:17" ht="15.75" outlineLevel="1" thickBot="1">
      <c r="D110" s="268">
        <v>45383</v>
      </c>
      <c r="E110" s="268">
        <v>45413</v>
      </c>
      <c r="F110" s="268">
        <v>45444</v>
      </c>
      <c r="G110" s="268">
        <v>45474</v>
      </c>
      <c r="H110" s="268">
        <v>45505</v>
      </c>
      <c r="I110" s="268">
        <v>45536</v>
      </c>
      <c r="J110" s="268">
        <v>45566</v>
      </c>
      <c r="K110" s="268">
        <v>45597</v>
      </c>
      <c r="L110" s="268">
        <v>45627</v>
      </c>
      <c r="M110" s="268">
        <v>45658</v>
      </c>
      <c r="N110" s="268">
        <v>45689</v>
      </c>
      <c r="O110" s="268">
        <v>45717</v>
      </c>
      <c r="P110" s="1"/>
      <c r="Q110"/>
    </row>
    <row r="111" spans="1:17" ht="15.75" outlineLevel="1" thickBot="1">
      <c r="D111" s="28" t="str">
        <f>IF(INDEX('Reference Data'!$G$5:$G$18,MATCH('Reference Data'!$C$4,'Reference Data'!$F$5:$F$21,0),1)&gt;D110,"Actual","Forecast")</f>
        <v>Actual</v>
      </c>
      <c r="E111" s="28" t="str">
        <f>IF(INDEX('Reference Data'!$G$5:$G$18,MATCH('Reference Data'!$C$4,'Reference Data'!$F$5:$F$21,0),1)&gt;E110,"Actual","Forecast")</f>
        <v>Actual</v>
      </c>
      <c r="F111" s="28" t="str">
        <f>IF(INDEX('Reference Data'!$G$5:$G$18,MATCH('Reference Data'!$C$4,'Reference Data'!$F$5:$F$21,0),1)&gt;F110,"Actual","Forecast")</f>
        <v>Actual</v>
      </c>
      <c r="G111" s="28" t="str">
        <f>IF(INDEX('Reference Data'!$G$5:$G$18,MATCH('Reference Data'!$C$4,'Reference Data'!$F$5:$F$21,0),1)&gt;G110,"Actual","Forecast")</f>
        <v>Actual</v>
      </c>
      <c r="H111" s="28" t="str">
        <f>IF(INDEX('Reference Data'!$G$5:$G$18,MATCH('Reference Data'!$C$4,'Reference Data'!$F$5:$F$21,0),1)&gt;H110,"Actual","Forecast")</f>
        <v>Actual</v>
      </c>
      <c r="I111" s="28" t="str">
        <f>IF(INDEX('Reference Data'!$G$5:$G$18,MATCH('Reference Data'!$C$4,'Reference Data'!$F$5:$F$21,0),1)&gt;I110,"Actual","Forecast")</f>
        <v>Actual</v>
      </c>
      <c r="J111" s="28" t="str">
        <f>IF(INDEX('Reference Data'!$G$5:$G$18,MATCH('Reference Data'!$C$4,'Reference Data'!$F$5:$F$21,0),1)&gt;J110,"Actual","Forecast")</f>
        <v>Forecast</v>
      </c>
      <c r="K111" s="28" t="str">
        <f>IF(INDEX('Reference Data'!$G$5:$G$18,MATCH('Reference Data'!$C$4,'Reference Data'!$F$5:$F$21,0),1)&gt;K110,"Actual","Forecast")</f>
        <v>Forecast</v>
      </c>
      <c r="L111" s="28" t="str">
        <f>IF(INDEX('Reference Data'!$G$5:$G$18,MATCH('Reference Data'!$C$4,'Reference Data'!$F$5:$F$21,0),1)&gt;L110,"Actual","Forecast")</f>
        <v>Forecast</v>
      </c>
      <c r="M111" s="28" t="str">
        <f>IF(INDEX('Reference Data'!$G$5:$G$18,MATCH('Reference Data'!$C$4,'Reference Data'!$F$5:$F$21,0),1)&gt;M110,"Actual","Forecast")</f>
        <v>Forecast</v>
      </c>
      <c r="N111" s="28" t="str">
        <f>IF(INDEX('Reference Data'!$G$5:$G$18,MATCH('Reference Data'!$C$4,'Reference Data'!$F$5:$F$21,0),1)&gt;N110,"Actual","Forecast")</f>
        <v>Forecast</v>
      </c>
      <c r="O111" s="28" t="str">
        <f>IF(INDEX('Reference Data'!$G$5:$G$18,MATCH('Reference Data'!$C$4,'Reference Data'!$F$5:$F$21,0),1)&gt;O110,"Actual","Forecast")</f>
        <v>Forecast</v>
      </c>
      <c r="P111" s="1"/>
      <c r="Q111"/>
    </row>
    <row r="112" spans="1:17" ht="15.75" outlineLevel="1" thickBot="1">
      <c r="D112" s="266"/>
      <c r="E112" s="267"/>
      <c r="F112" s="266"/>
      <c r="G112" s="267"/>
      <c r="H112" s="266"/>
      <c r="I112" s="267"/>
      <c r="J112" s="266"/>
      <c r="K112" s="267"/>
      <c r="L112" s="266"/>
      <c r="M112" s="267"/>
      <c r="N112" s="266"/>
      <c r="O112" s="267"/>
      <c r="P112" s="1"/>
      <c r="Q112"/>
    </row>
    <row r="113" spans="1:17" ht="15" customHeight="1" outlineLevel="1">
      <c r="B113" s="842" t="s">
        <v>358</v>
      </c>
      <c r="D113" s="773" t="s">
        <v>296</v>
      </c>
      <c r="E113" s="843"/>
      <c r="F113" s="843"/>
      <c r="G113" s="843"/>
      <c r="H113" s="843"/>
      <c r="I113" s="843"/>
      <c r="J113" s="843"/>
      <c r="K113" s="843"/>
      <c r="L113" s="843"/>
      <c r="M113" s="843"/>
      <c r="N113" s="843"/>
      <c r="O113" s="843"/>
      <c r="P113" s="1"/>
      <c r="Q113"/>
    </row>
    <row r="114" spans="1:17" ht="15.75" customHeight="1" outlineLevel="1" thickBot="1">
      <c r="B114" s="842"/>
      <c r="D114" s="774"/>
      <c r="E114" s="844"/>
      <c r="F114" s="844"/>
      <c r="G114" s="844"/>
      <c r="H114" s="844"/>
      <c r="I114" s="844"/>
      <c r="J114" s="844"/>
      <c r="K114" s="844"/>
      <c r="L114" s="844"/>
      <c r="M114" s="844"/>
      <c r="N114" s="844"/>
      <c r="O114" s="844"/>
      <c r="P114" s="1"/>
      <c r="Q114"/>
    </row>
    <row r="115" spans="1:17" ht="15.75" outlineLevel="1" thickBot="1">
      <c r="B115" s="842"/>
      <c r="D115" s="268">
        <v>45748</v>
      </c>
      <c r="E115" s="268">
        <v>45778</v>
      </c>
      <c r="F115" s="268">
        <v>45809</v>
      </c>
      <c r="G115" s="268">
        <v>45839</v>
      </c>
      <c r="H115" s="268">
        <v>45870</v>
      </c>
      <c r="I115" s="268">
        <v>45901</v>
      </c>
      <c r="J115" s="268">
        <v>45931</v>
      </c>
      <c r="K115" s="268">
        <v>45962</v>
      </c>
      <c r="L115" s="268">
        <v>45992</v>
      </c>
      <c r="M115" s="268">
        <v>46023</v>
      </c>
      <c r="N115" s="268">
        <v>46054</v>
      </c>
      <c r="O115" s="268">
        <v>46082</v>
      </c>
      <c r="P115" s="1"/>
      <c r="Q115"/>
    </row>
    <row r="116" spans="1:17" ht="15.75" outlineLevel="1" thickBot="1">
      <c r="B116" s="842"/>
      <c r="D116" s="28" t="str">
        <f>IF(INDEX('Reference Data'!$G$5:$G$18,MATCH('Reference Data'!$C$4,'Reference Data'!$F$5:$F$21,0),1)&gt;D115,"Actual","Forecast")</f>
        <v>Forecast</v>
      </c>
      <c r="E116" s="28" t="str">
        <f>IF(INDEX('Reference Data'!$G$5:$G$18,MATCH('Reference Data'!$C$4,'Reference Data'!$F$5:$F$21,0),1)&gt;E115,"Actual","Forecast")</f>
        <v>Forecast</v>
      </c>
      <c r="F116" s="28" t="str">
        <f>IF(INDEX('Reference Data'!$G$5:$G$18,MATCH('Reference Data'!$C$4,'Reference Data'!$F$5:$F$21,0),1)&gt;F115,"Actual","Forecast")</f>
        <v>Forecast</v>
      </c>
      <c r="G116" s="28" t="str">
        <f>IF(INDEX('Reference Data'!$G$5:$G$18,MATCH('Reference Data'!$C$4,'Reference Data'!$F$5:$F$21,0),1)&gt;G115,"Actual","Forecast")</f>
        <v>Forecast</v>
      </c>
      <c r="H116" s="28" t="str">
        <f>IF(INDEX('Reference Data'!$G$5:$G$18,MATCH('Reference Data'!$C$4,'Reference Data'!$F$5:$F$21,0),1)&gt;H115,"Actual","Forecast")</f>
        <v>Forecast</v>
      </c>
      <c r="I116" s="28" t="str">
        <f>IF(INDEX('Reference Data'!$G$5:$G$18,MATCH('Reference Data'!$C$4,'Reference Data'!$F$5:$F$21,0),1)&gt;I115,"Actual","Forecast")</f>
        <v>Forecast</v>
      </c>
      <c r="J116" s="28" t="str">
        <f>IF(INDEX('Reference Data'!$G$5:$G$18,MATCH('Reference Data'!$C$4,'Reference Data'!$F$5:$F$21,0),1)&gt;J115,"Actual","Forecast")</f>
        <v>Forecast</v>
      </c>
      <c r="K116" s="28" t="str">
        <f>IF(INDEX('Reference Data'!$G$5:$G$18,MATCH('Reference Data'!$C$4,'Reference Data'!$F$5:$F$21,0),1)&gt;K115,"Actual","Forecast")</f>
        <v>Forecast</v>
      </c>
      <c r="L116" s="28" t="str">
        <f>IF(INDEX('Reference Data'!$G$5:$G$18,MATCH('Reference Data'!$C$4,'Reference Data'!$F$5:$F$21,0),1)&gt;L115,"Actual","Forecast")</f>
        <v>Forecast</v>
      </c>
      <c r="M116" s="28" t="str">
        <f>IF(INDEX('Reference Data'!$G$5:$G$18,MATCH('Reference Data'!$C$4,'Reference Data'!$F$5:$F$21,0),1)&gt;M115,"Actual","Forecast")</f>
        <v>Forecast</v>
      </c>
      <c r="N116" s="28" t="str">
        <f>IF(INDEX('Reference Data'!$G$5:$G$18,MATCH('Reference Data'!$C$4,'Reference Data'!$F$5:$F$21,0),1)&gt;N115,"Actual","Forecast")</f>
        <v>Forecast</v>
      </c>
      <c r="O116" s="28" t="str">
        <f>IF(INDEX('Reference Data'!$G$5:$G$18,MATCH('Reference Data'!$C$4,'Reference Data'!$F$5:$F$21,0),1)&gt;O115,"Actual","Forecast")</f>
        <v>Forecast</v>
      </c>
      <c r="P116" s="1"/>
      <c r="Q116"/>
    </row>
    <row r="117" spans="1:17" ht="15.75" outlineLevel="1" thickBot="1">
      <c r="B117" s="842"/>
      <c r="D117" s="266"/>
      <c r="E117" s="267"/>
      <c r="F117" s="266"/>
      <c r="G117" s="267"/>
      <c r="H117" s="266"/>
      <c r="I117" s="267"/>
      <c r="J117" s="266"/>
      <c r="K117" s="267"/>
      <c r="L117" s="266"/>
      <c r="M117" s="267"/>
      <c r="N117" s="266"/>
      <c r="O117" s="267"/>
      <c r="P117" s="1"/>
      <c r="Q117"/>
    </row>
    <row r="118" spans="1:17" outlineLevel="1">
      <c r="D118" t="s">
        <v>359</v>
      </c>
      <c r="P118" s="1"/>
      <c r="Q118"/>
    </row>
    <row r="119" spans="1:17" ht="14.25" customHeight="1" outlineLevel="1" thickBot="1">
      <c r="B119" s="59"/>
      <c r="C119" s="59"/>
      <c r="D119" s="59"/>
      <c r="E119" s="59"/>
      <c r="F119" s="59"/>
      <c r="P119" s="1"/>
      <c r="Q119"/>
    </row>
    <row r="120" spans="1:17" ht="15" customHeight="1" outlineLevel="2">
      <c r="A120" s="593"/>
      <c r="B120" s="665" t="s">
        <v>289</v>
      </c>
      <c r="C120" s="665" t="s">
        <v>290</v>
      </c>
      <c r="D120" s="772" t="s">
        <v>291</v>
      </c>
      <c r="E120" s="845"/>
      <c r="F120" s="845"/>
      <c r="G120" s="845"/>
      <c r="H120" s="845"/>
      <c r="I120" s="845"/>
      <c r="J120" s="845"/>
      <c r="K120" s="845"/>
      <c r="L120" s="845"/>
      <c r="M120" s="845"/>
      <c r="N120" s="845"/>
      <c r="O120" s="845"/>
      <c r="P120" s="1"/>
      <c r="Q120"/>
    </row>
    <row r="121" spans="1:17" ht="15.75" customHeight="1" outlineLevel="2" thickBot="1">
      <c r="A121" s="593"/>
      <c r="B121" s="666"/>
      <c r="C121" s="666"/>
      <c r="D121" s="774"/>
      <c r="E121" s="844"/>
      <c r="F121" s="844"/>
      <c r="G121" s="844"/>
      <c r="H121" s="844"/>
      <c r="I121" s="844"/>
      <c r="J121" s="844"/>
      <c r="K121" s="844"/>
      <c r="L121" s="844"/>
      <c r="M121" s="844"/>
      <c r="N121" s="844"/>
      <c r="O121" s="844"/>
      <c r="P121" s="1"/>
      <c r="Q121"/>
    </row>
    <row r="122" spans="1:17" ht="15.75" outlineLevel="2" thickBot="1">
      <c r="A122" s="593"/>
      <c r="B122" s="666"/>
      <c r="C122" s="666"/>
      <c r="D122" s="268">
        <v>43922</v>
      </c>
      <c r="E122" s="268">
        <v>43952</v>
      </c>
      <c r="F122" s="268">
        <v>43983</v>
      </c>
      <c r="G122" s="268">
        <v>44013</v>
      </c>
      <c r="H122" s="268">
        <v>44044</v>
      </c>
      <c r="I122" s="268">
        <v>44075</v>
      </c>
      <c r="J122" s="268">
        <v>44105</v>
      </c>
      <c r="K122" s="268">
        <v>44136</v>
      </c>
      <c r="L122" s="268">
        <v>44166</v>
      </c>
      <c r="M122" s="268">
        <v>44197</v>
      </c>
      <c r="N122" s="268">
        <v>44228</v>
      </c>
      <c r="O122" s="268">
        <v>44256</v>
      </c>
      <c r="P122" s="1"/>
      <c r="Q122"/>
    </row>
    <row r="123" spans="1:17" ht="15.75" customHeight="1" outlineLevel="2" thickBot="1">
      <c r="A123" s="593"/>
      <c r="B123" s="666"/>
      <c r="C123" s="666"/>
      <c r="D123" s="28" t="s">
        <v>240</v>
      </c>
      <c r="E123" s="28" t="s">
        <v>240</v>
      </c>
      <c r="F123" s="28" t="s">
        <v>240</v>
      </c>
      <c r="G123" s="28" t="s">
        <v>240</v>
      </c>
      <c r="H123" s="28" t="s">
        <v>240</v>
      </c>
      <c r="I123" s="28" t="s">
        <v>240</v>
      </c>
      <c r="J123" s="28" t="s">
        <v>240</v>
      </c>
      <c r="K123" s="28" t="s">
        <v>240</v>
      </c>
      <c r="L123" s="28" t="s">
        <v>240</v>
      </c>
      <c r="M123" s="28" t="s">
        <v>240</v>
      </c>
      <c r="N123" s="28" t="s">
        <v>240</v>
      </c>
      <c r="O123" s="28" t="s">
        <v>240</v>
      </c>
      <c r="P123" s="1"/>
      <c r="Q123"/>
    </row>
    <row r="124" spans="1:17" ht="15.75" outlineLevel="2" thickBot="1">
      <c r="A124" s="1"/>
      <c r="B124" s="264" t="s">
        <v>353</v>
      </c>
      <c r="C124" s="265" t="s">
        <v>354</v>
      </c>
      <c r="D124" s="266"/>
      <c r="E124" s="267"/>
      <c r="F124" s="267"/>
      <c r="G124" s="267"/>
      <c r="H124" s="267"/>
      <c r="I124" s="267"/>
      <c r="J124" s="267"/>
      <c r="K124" s="267"/>
      <c r="L124" s="267"/>
      <c r="M124" s="267"/>
      <c r="N124" s="267"/>
      <c r="O124" s="267"/>
      <c r="P124" s="1"/>
      <c r="Q124"/>
    </row>
    <row r="125" spans="1:17" ht="15.75" customHeight="1" outlineLevel="2">
      <c r="A125" s="1"/>
      <c r="B125" s="665" t="s">
        <v>355</v>
      </c>
      <c r="C125" s="665" t="s">
        <v>360</v>
      </c>
      <c r="D125" s="773" t="s">
        <v>292</v>
      </c>
      <c r="E125" s="843"/>
      <c r="F125" s="843"/>
      <c r="G125" s="843"/>
      <c r="H125" s="843"/>
      <c r="I125" s="843"/>
      <c r="J125" s="843"/>
      <c r="K125" s="843"/>
      <c r="L125" s="843"/>
      <c r="M125" s="843"/>
      <c r="N125" s="843"/>
      <c r="O125" s="843"/>
      <c r="P125" s="1"/>
      <c r="Q125"/>
    </row>
    <row r="126" spans="1:17" ht="16.5" customHeight="1" outlineLevel="2" thickBot="1">
      <c r="A126" s="1"/>
      <c r="B126" s="666"/>
      <c r="C126" s="666"/>
      <c r="D126" s="774"/>
      <c r="E126" s="844"/>
      <c r="F126" s="844"/>
      <c r="G126" s="844"/>
      <c r="H126" s="844"/>
      <c r="I126" s="844"/>
      <c r="J126" s="844"/>
      <c r="K126" s="844"/>
      <c r="L126" s="844"/>
      <c r="M126" s="844"/>
      <c r="N126" s="844"/>
      <c r="O126" s="844"/>
      <c r="P126" s="1"/>
      <c r="Q126"/>
    </row>
    <row r="127" spans="1:17" ht="16.5" customHeight="1" outlineLevel="2" thickBot="1">
      <c r="A127" s="1"/>
      <c r="B127" s="666"/>
      <c r="C127" s="666"/>
      <c r="D127" s="268">
        <v>44287</v>
      </c>
      <c r="E127" s="268">
        <v>44317</v>
      </c>
      <c r="F127" s="268">
        <v>44348</v>
      </c>
      <c r="G127" s="268">
        <v>44378</v>
      </c>
      <c r="H127" s="268">
        <v>44409</v>
      </c>
      <c r="I127" s="268">
        <v>44440</v>
      </c>
      <c r="J127" s="268">
        <v>44470</v>
      </c>
      <c r="K127" s="268">
        <v>44501</v>
      </c>
      <c r="L127" s="268">
        <v>44531</v>
      </c>
      <c r="M127" s="268">
        <v>44562</v>
      </c>
      <c r="N127" s="268">
        <v>44593</v>
      </c>
      <c r="O127" s="268">
        <v>44621</v>
      </c>
      <c r="P127" s="1"/>
      <c r="Q127"/>
    </row>
    <row r="128" spans="1:17" ht="16.5" customHeight="1" outlineLevel="2" thickBot="1">
      <c r="A128" s="1"/>
      <c r="B128" s="666"/>
      <c r="C128" s="666"/>
      <c r="D128" s="28" t="s">
        <v>240</v>
      </c>
      <c r="E128" s="28" t="s">
        <v>240</v>
      </c>
      <c r="F128" s="28" t="s">
        <v>240</v>
      </c>
      <c r="G128" s="28" t="s">
        <v>240</v>
      </c>
      <c r="H128" s="28" t="s">
        <v>240</v>
      </c>
      <c r="I128" s="28" t="s">
        <v>240</v>
      </c>
      <c r="J128" s="28" t="s">
        <v>240</v>
      </c>
      <c r="K128" s="28" t="s">
        <v>240</v>
      </c>
      <c r="L128" s="28" t="s">
        <v>240</v>
      </c>
      <c r="M128" s="28" t="s">
        <v>240</v>
      </c>
      <c r="N128" s="28" t="s">
        <v>240</v>
      </c>
      <c r="O128" s="28" t="s">
        <v>240</v>
      </c>
      <c r="P128" s="1"/>
      <c r="Q128"/>
    </row>
    <row r="129" spans="1:17" ht="15.75" outlineLevel="2" thickBot="1">
      <c r="A129" s="1"/>
      <c r="B129" s="276" t="s">
        <v>357</v>
      </c>
      <c r="C129" s="279"/>
      <c r="D129" s="266"/>
      <c r="E129" s="267"/>
      <c r="F129" s="266"/>
      <c r="G129" s="267"/>
      <c r="H129" s="266"/>
      <c r="I129" s="267"/>
      <c r="J129" s="266"/>
      <c r="K129" s="267"/>
      <c r="L129" s="266"/>
      <c r="M129" s="267"/>
      <c r="N129" s="266"/>
      <c r="O129" s="267"/>
      <c r="P129" s="1"/>
      <c r="Q129"/>
    </row>
    <row r="130" spans="1:17" outlineLevel="2">
      <c r="D130" s="773" t="s">
        <v>293</v>
      </c>
      <c r="E130" s="843"/>
      <c r="F130" s="843"/>
      <c r="G130" s="843"/>
      <c r="H130" s="843"/>
      <c r="I130" s="843"/>
      <c r="J130" s="843"/>
      <c r="K130" s="843"/>
      <c r="L130" s="843"/>
      <c r="M130" s="843"/>
      <c r="N130" s="843"/>
      <c r="O130" s="843"/>
      <c r="P130" s="1"/>
      <c r="Q130"/>
    </row>
    <row r="131" spans="1:17" ht="15.75" outlineLevel="2" thickBot="1">
      <c r="D131" s="774"/>
      <c r="E131" s="844"/>
      <c r="F131" s="844"/>
      <c r="G131" s="844"/>
      <c r="H131" s="844"/>
      <c r="I131" s="844"/>
      <c r="J131" s="844"/>
      <c r="K131" s="844"/>
      <c r="L131" s="844"/>
      <c r="M131" s="844"/>
      <c r="N131" s="844"/>
      <c r="O131" s="844"/>
      <c r="P131" s="1"/>
      <c r="Q131"/>
    </row>
    <row r="132" spans="1:17" ht="15.75" outlineLevel="2" thickBot="1">
      <c r="D132" s="268">
        <v>44652</v>
      </c>
      <c r="E132" s="268">
        <v>44682</v>
      </c>
      <c r="F132" s="268">
        <v>44713</v>
      </c>
      <c r="G132" s="268">
        <v>44743</v>
      </c>
      <c r="H132" s="268">
        <v>44774</v>
      </c>
      <c r="I132" s="268">
        <v>44805</v>
      </c>
      <c r="J132" s="268">
        <v>44835</v>
      </c>
      <c r="K132" s="268">
        <v>44866</v>
      </c>
      <c r="L132" s="268">
        <v>44896</v>
      </c>
      <c r="M132" s="268">
        <v>44927</v>
      </c>
      <c r="N132" s="268">
        <v>44958</v>
      </c>
      <c r="O132" s="268">
        <v>44986</v>
      </c>
      <c r="P132" s="1"/>
      <c r="Q132"/>
    </row>
    <row r="133" spans="1:17" ht="15.75" outlineLevel="2" thickBot="1">
      <c r="D133" s="28" t="str">
        <f>IF(INDEX('Reference Data'!$G$5:$G$18,MATCH('Reference Data'!$C$4,'Reference Data'!$F$5:$F$21,0),1)&gt;D132,"Actual","Forecast")</f>
        <v>Actual</v>
      </c>
      <c r="E133" s="28" t="str">
        <f>IF(INDEX('Reference Data'!$G$5:$G$18,MATCH('Reference Data'!$C$4,'Reference Data'!$F$5:$F$21,0),1)&gt;E132,"Actual","Forecast")</f>
        <v>Actual</v>
      </c>
      <c r="F133" s="28" t="str">
        <f>IF(INDEX('Reference Data'!$G$5:$G$18,MATCH('Reference Data'!$C$4,'Reference Data'!$F$5:$F$21,0),1)&gt;F132,"Actual","Forecast")</f>
        <v>Actual</v>
      </c>
      <c r="G133" s="28" t="str">
        <f>IF(INDEX('Reference Data'!$G$5:$G$18,MATCH('Reference Data'!$C$4,'Reference Data'!$F$5:$F$21,0),1)&gt;G132,"Actual","Forecast")</f>
        <v>Actual</v>
      </c>
      <c r="H133" s="28" t="str">
        <f>IF(INDEX('Reference Data'!$G$5:$G$18,MATCH('Reference Data'!$C$4,'Reference Data'!$F$5:$F$21,0),1)&gt;H132,"Actual","Forecast")</f>
        <v>Actual</v>
      </c>
      <c r="I133" s="28" t="str">
        <f>IF(INDEX('Reference Data'!$G$5:$G$18,MATCH('Reference Data'!$C$4,'Reference Data'!$F$5:$F$21,0),1)&gt;I132,"Actual","Forecast")</f>
        <v>Actual</v>
      </c>
      <c r="J133" s="28" t="str">
        <f>IF(INDEX('Reference Data'!$G$5:$G$18,MATCH('Reference Data'!$C$4,'Reference Data'!$F$5:$F$21,0),1)&gt;J132,"Actual","Forecast")</f>
        <v>Actual</v>
      </c>
      <c r="K133" s="28" t="str">
        <f>IF(INDEX('Reference Data'!$G$5:$G$18,MATCH('Reference Data'!$C$4,'Reference Data'!$F$5:$F$21,0),1)&gt;K132,"Actual","Forecast")</f>
        <v>Actual</v>
      </c>
      <c r="L133" s="28" t="str">
        <f>IF(INDEX('Reference Data'!$G$5:$G$18,MATCH('Reference Data'!$C$4,'Reference Data'!$F$5:$F$21,0),1)&gt;L132,"Actual","Forecast")</f>
        <v>Actual</v>
      </c>
      <c r="M133" s="28" t="str">
        <f>IF(INDEX('Reference Data'!$G$5:$G$18,MATCH('Reference Data'!$C$4,'Reference Data'!$F$5:$F$21,0),1)&gt;M132,"Actual","Forecast")</f>
        <v>Actual</v>
      </c>
      <c r="N133" s="28" t="str">
        <f>IF(INDEX('Reference Data'!$G$5:$G$18,MATCH('Reference Data'!$C$4,'Reference Data'!$F$5:$F$21,0),1)&gt;N132,"Actual","Forecast")</f>
        <v>Actual</v>
      </c>
      <c r="O133" s="28" t="str">
        <f>IF(INDEX('Reference Data'!$G$5:$G$18,MATCH('Reference Data'!$C$4,'Reference Data'!$F$5:$F$21,0),1)&gt;O132,"Actual","Forecast")</f>
        <v>Actual</v>
      </c>
      <c r="P133" s="1"/>
      <c r="Q133"/>
    </row>
    <row r="134" spans="1:17" ht="15.75" outlineLevel="2" thickBot="1">
      <c r="D134" s="266"/>
      <c r="E134" s="267"/>
      <c r="F134" s="266"/>
      <c r="G134" s="267"/>
      <c r="H134" s="266"/>
      <c r="I134" s="267"/>
      <c r="J134" s="266"/>
      <c r="K134" s="267"/>
      <c r="L134" s="266"/>
      <c r="M134" s="267"/>
      <c r="N134" s="266"/>
      <c r="O134" s="267"/>
      <c r="P134" s="1"/>
      <c r="Q134"/>
    </row>
    <row r="135" spans="1:17" outlineLevel="2">
      <c r="D135" s="773" t="s">
        <v>294</v>
      </c>
      <c r="E135" s="843"/>
      <c r="F135" s="843"/>
      <c r="G135" s="843"/>
      <c r="H135" s="843"/>
      <c r="I135" s="843"/>
      <c r="J135" s="843"/>
      <c r="K135" s="843"/>
      <c r="L135" s="843"/>
      <c r="M135" s="843"/>
      <c r="N135" s="843"/>
      <c r="O135" s="843"/>
      <c r="P135" s="1"/>
      <c r="Q135"/>
    </row>
    <row r="136" spans="1:17" ht="15.75" outlineLevel="2" thickBot="1">
      <c r="D136" s="774"/>
      <c r="E136" s="844"/>
      <c r="F136" s="844"/>
      <c r="G136" s="844"/>
      <c r="H136" s="844"/>
      <c r="I136" s="844"/>
      <c r="J136" s="844"/>
      <c r="K136" s="844"/>
      <c r="L136" s="844"/>
      <c r="M136" s="844"/>
      <c r="N136" s="844"/>
      <c r="O136" s="844"/>
      <c r="P136" s="1"/>
      <c r="Q136"/>
    </row>
    <row r="137" spans="1:17" ht="15.75" outlineLevel="2" thickBot="1">
      <c r="D137" s="268">
        <v>45017</v>
      </c>
      <c r="E137" s="268">
        <v>45047</v>
      </c>
      <c r="F137" s="268">
        <v>45078</v>
      </c>
      <c r="G137" s="268">
        <v>45108</v>
      </c>
      <c r="H137" s="268">
        <v>45139</v>
      </c>
      <c r="I137" s="268">
        <v>45170</v>
      </c>
      <c r="J137" s="268">
        <v>45200</v>
      </c>
      <c r="K137" s="268">
        <v>45231</v>
      </c>
      <c r="L137" s="268">
        <v>45261</v>
      </c>
      <c r="M137" s="268">
        <v>45292</v>
      </c>
      <c r="N137" s="268">
        <v>45323</v>
      </c>
      <c r="O137" s="268">
        <v>45352</v>
      </c>
      <c r="P137" s="1"/>
      <c r="Q137"/>
    </row>
    <row r="138" spans="1:17" ht="15.75" outlineLevel="2" thickBot="1">
      <c r="D138" s="28" t="str">
        <f>IF(INDEX('Reference Data'!$G$5:$G$18,MATCH('Reference Data'!$C$4,'Reference Data'!$F$5:$F$21,0),1)&gt;D137,"Actual","Forecast")</f>
        <v>Actual</v>
      </c>
      <c r="E138" s="28" t="str">
        <f>IF(INDEX('Reference Data'!$G$5:$G$18,MATCH('Reference Data'!$C$4,'Reference Data'!$F$5:$F$21,0),1)&gt;E137,"Actual","Forecast")</f>
        <v>Actual</v>
      </c>
      <c r="F138" s="28" t="str">
        <f>IF(INDEX('Reference Data'!$G$5:$G$18,MATCH('Reference Data'!$C$4,'Reference Data'!$F$5:$F$21,0),1)&gt;F137,"Actual","Forecast")</f>
        <v>Actual</v>
      </c>
      <c r="G138" s="28" t="str">
        <f>IF(INDEX('Reference Data'!$G$5:$G$18,MATCH('Reference Data'!$C$4,'Reference Data'!$F$5:$F$21,0),1)&gt;G137,"Actual","Forecast")</f>
        <v>Actual</v>
      </c>
      <c r="H138" s="28" t="str">
        <f>IF(INDEX('Reference Data'!$G$5:$G$18,MATCH('Reference Data'!$C$4,'Reference Data'!$F$5:$F$21,0),1)&gt;H137,"Actual","Forecast")</f>
        <v>Actual</v>
      </c>
      <c r="I138" s="28" t="str">
        <f>IF(INDEX('Reference Data'!$G$5:$G$18,MATCH('Reference Data'!$C$4,'Reference Data'!$F$5:$F$21,0),1)&gt;I137,"Actual","Forecast")</f>
        <v>Actual</v>
      </c>
      <c r="J138" s="28" t="str">
        <f>IF(INDEX('Reference Data'!$G$5:$G$18,MATCH('Reference Data'!$C$4,'Reference Data'!$F$5:$F$21,0),1)&gt;J137,"Actual","Forecast")</f>
        <v>Actual</v>
      </c>
      <c r="K138" s="28" t="str">
        <f>IF(INDEX('Reference Data'!$G$5:$G$18,MATCH('Reference Data'!$C$4,'Reference Data'!$F$5:$F$21,0),1)&gt;K137,"Actual","Forecast")</f>
        <v>Actual</v>
      </c>
      <c r="L138" s="28" t="str">
        <f>IF(INDEX('Reference Data'!$G$5:$G$18,MATCH('Reference Data'!$C$4,'Reference Data'!$F$5:$F$21,0),1)&gt;L137,"Actual","Forecast")</f>
        <v>Actual</v>
      </c>
      <c r="M138" s="28" t="str">
        <f>IF(INDEX('Reference Data'!$G$5:$G$18,MATCH('Reference Data'!$C$4,'Reference Data'!$F$5:$F$21,0),1)&gt;M137,"Actual","Forecast")</f>
        <v>Actual</v>
      </c>
      <c r="N138" s="28" t="str">
        <f>IF(INDEX('Reference Data'!$G$5:$G$18,MATCH('Reference Data'!$C$4,'Reference Data'!$F$5:$F$21,0),1)&gt;N137,"Actual","Forecast")</f>
        <v>Actual</v>
      </c>
      <c r="O138" s="28" t="str">
        <f>IF(INDEX('Reference Data'!$G$5:$G$18,MATCH('Reference Data'!$C$4,'Reference Data'!$F$5:$F$21,0),1)&gt;O137,"Actual","Forecast")</f>
        <v>Actual</v>
      </c>
      <c r="P138" s="1"/>
      <c r="Q138"/>
    </row>
    <row r="139" spans="1:17" ht="15.75" outlineLevel="2" thickBot="1">
      <c r="D139" s="266"/>
      <c r="E139" s="267"/>
      <c r="F139" s="266"/>
      <c r="G139" s="267"/>
      <c r="H139" s="266"/>
      <c r="I139" s="267"/>
      <c r="J139" s="266"/>
      <c r="K139" s="267"/>
      <c r="L139" s="266"/>
      <c r="M139" s="267"/>
      <c r="N139" s="266"/>
      <c r="O139" s="267"/>
      <c r="P139" s="1"/>
      <c r="Q139"/>
    </row>
    <row r="140" spans="1:17" outlineLevel="2">
      <c r="D140" s="773" t="s">
        <v>295</v>
      </c>
      <c r="E140" s="843"/>
      <c r="F140" s="843"/>
      <c r="G140" s="843"/>
      <c r="H140" s="843"/>
      <c r="I140" s="843"/>
      <c r="J140" s="843"/>
      <c r="K140" s="843"/>
      <c r="L140" s="843"/>
      <c r="M140" s="843"/>
      <c r="N140" s="843"/>
      <c r="O140" s="843"/>
      <c r="P140" s="1"/>
      <c r="Q140"/>
    </row>
    <row r="141" spans="1:17" ht="15.75" outlineLevel="2" thickBot="1">
      <c r="D141" s="774"/>
      <c r="E141" s="844"/>
      <c r="F141" s="844"/>
      <c r="G141" s="844"/>
      <c r="H141" s="844"/>
      <c r="I141" s="844"/>
      <c r="J141" s="844"/>
      <c r="K141" s="844"/>
      <c r="L141" s="844"/>
      <c r="M141" s="844"/>
      <c r="N141" s="844"/>
      <c r="O141" s="844"/>
      <c r="P141" s="1"/>
      <c r="Q141"/>
    </row>
    <row r="142" spans="1:17" ht="15.75" outlineLevel="2" thickBot="1">
      <c r="D142" s="268">
        <v>45383</v>
      </c>
      <c r="E142" s="268">
        <v>45413</v>
      </c>
      <c r="F142" s="268">
        <v>45444</v>
      </c>
      <c r="G142" s="268">
        <v>45474</v>
      </c>
      <c r="H142" s="268">
        <v>45505</v>
      </c>
      <c r="I142" s="268">
        <v>45536</v>
      </c>
      <c r="J142" s="268">
        <v>45566</v>
      </c>
      <c r="K142" s="268">
        <v>45597</v>
      </c>
      <c r="L142" s="268">
        <v>45627</v>
      </c>
      <c r="M142" s="268">
        <v>45658</v>
      </c>
      <c r="N142" s="268">
        <v>45689</v>
      </c>
      <c r="O142" s="268">
        <v>45717</v>
      </c>
      <c r="P142" s="1"/>
      <c r="Q142"/>
    </row>
    <row r="143" spans="1:17" ht="15.75" outlineLevel="2" thickBot="1">
      <c r="D143" s="28" t="str">
        <f>IF(INDEX('Reference Data'!$G$5:$G$18,MATCH('Reference Data'!$C$4,'Reference Data'!$F$5:$F$21,0),1)&gt;D142,"Actual","Forecast")</f>
        <v>Actual</v>
      </c>
      <c r="E143" s="28" t="str">
        <f>IF(INDEX('Reference Data'!$G$5:$G$18,MATCH('Reference Data'!$C$4,'Reference Data'!$F$5:$F$21,0),1)&gt;E142,"Actual","Forecast")</f>
        <v>Actual</v>
      </c>
      <c r="F143" s="28" t="str">
        <f>IF(INDEX('Reference Data'!$G$5:$G$18,MATCH('Reference Data'!$C$4,'Reference Data'!$F$5:$F$21,0),1)&gt;F142,"Actual","Forecast")</f>
        <v>Actual</v>
      </c>
      <c r="G143" s="28" t="str">
        <f>IF(INDEX('Reference Data'!$G$5:$G$18,MATCH('Reference Data'!$C$4,'Reference Data'!$F$5:$F$21,0),1)&gt;G142,"Actual","Forecast")</f>
        <v>Actual</v>
      </c>
      <c r="H143" s="28" t="str">
        <f>IF(INDEX('Reference Data'!$G$5:$G$18,MATCH('Reference Data'!$C$4,'Reference Data'!$F$5:$F$21,0),1)&gt;H142,"Actual","Forecast")</f>
        <v>Actual</v>
      </c>
      <c r="I143" s="28" t="str">
        <f>IF(INDEX('Reference Data'!$G$5:$G$18,MATCH('Reference Data'!$C$4,'Reference Data'!$F$5:$F$21,0),1)&gt;I142,"Actual","Forecast")</f>
        <v>Actual</v>
      </c>
      <c r="J143" s="28" t="str">
        <f>IF(INDEX('Reference Data'!$G$5:$G$18,MATCH('Reference Data'!$C$4,'Reference Data'!$F$5:$F$21,0),1)&gt;J142,"Actual","Forecast")</f>
        <v>Forecast</v>
      </c>
      <c r="K143" s="28" t="str">
        <f>IF(INDEX('Reference Data'!$G$5:$G$18,MATCH('Reference Data'!$C$4,'Reference Data'!$F$5:$F$21,0),1)&gt;K142,"Actual","Forecast")</f>
        <v>Forecast</v>
      </c>
      <c r="L143" s="28" t="str">
        <f>IF(INDEX('Reference Data'!$G$5:$G$18,MATCH('Reference Data'!$C$4,'Reference Data'!$F$5:$F$21,0),1)&gt;L142,"Actual","Forecast")</f>
        <v>Forecast</v>
      </c>
      <c r="M143" s="28" t="str">
        <f>IF(INDEX('Reference Data'!$G$5:$G$18,MATCH('Reference Data'!$C$4,'Reference Data'!$F$5:$F$21,0),1)&gt;M142,"Actual","Forecast")</f>
        <v>Forecast</v>
      </c>
      <c r="N143" s="28" t="str">
        <f>IF(INDEX('Reference Data'!$G$5:$G$18,MATCH('Reference Data'!$C$4,'Reference Data'!$F$5:$F$21,0),1)&gt;N142,"Actual","Forecast")</f>
        <v>Forecast</v>
      </c>
      <c r="O143" s="28" t="str">
        <f>IF(INDEX('Reference Data'!$G$5:$G$18,MATCH('Reference Data'!$C$4,'Reference Data'!$F$5:$F$21,0),1)&gt;O142,"Actual","Forecast")</f>
        <v>Forecast</v>
      </c>
      <c r="P143" s="1"/>
      <c r="Q143"/>
    </row>
    <row r="144" spans="1:17" ht="15.75" outlineLevel="2" thickBot="1">
      <c r="D144" s="266"/>
      <c r="E144" s="267"/>
      <c r="F144" s="266"/>
      <c r="G144" s="267"/>
      <c r="H144" s="266"/>
      <c r="I144" s="267"/>
      <c r="J144" s="266"/>
      <c r="K144" s="267"/>
      <c r="L144" s="266"/>
      <c r="M144" s="267"/>
      <c r="N144" s="266"/>
      <c r="O144" s="267"/>
      <c r="P144" s="1"/>
      <c r="Q144"/>
    </row>
    <row r="145" spans="1:17" ht="15" customHeight="1" outlineLevel="2">
      <c r="B145" s="842" t="s">
        <v>358</v>
      </c>
      <c r="D145" s="773" t="s">
        <v>296</v>
      </c>
      <c r="E145" s="843"/>
      <c r="F145" s="843"/>
      <c r="G145" s="843"/>
      <c r="H145" s="843"/>
      <c r="I145" s="843"/>
      <c r="J145" s="843"/>
      <c r="K145" s="843"/>
      <c r="L145" s="843"/>
      <c r="M145" s="843"/>
      <c r="N145" s="843"/>
      <c r="O145" s="843"/>
      <c r="P145" s="1"/>
      <c r="Q145"/>
    </row>
    <row r="146" spans="1:17" ht="15.75" customHeight="1" outlineLevel="2" thickBot="1">
      <c r="B146" s="842"/>
      <c r="D146" s="774"/>
      <c r="E146" s="844"/>
      <c r="F146" s="844"/>
      <c r="G146" s="844"/>
      <c r="H146" s="844"/>
      <c r="I146" s="844"/>
      <c r="J146" s="844"/>
      <c r="K146" s="844"/>
      <c r="L146" s="844"/>
      <c r="M146" s="844"/>
      <c r="N146" s="844"/>
      <c r="O146" s="844"/>
      <c r="P146" s="1"/>
      <c r="Q146"/>
    </row>
    <row r="147" spans="1:17" ht="15.75" outlineLevel="2" thickBot="1">
      <c r="B147" s="842"/>
      <c r="D147" s="268">
        <v>45748</v>
      </c>
      <c r="E147" s="268">
        <v>45778</v>
      </c>
      <c r="F147" s="268">
        <v>45809</v>
      </c>
      <c r="G147" s="268">
        <v>45839</v>
      </c>
      <c r="H147" s="268">
        <v>45870</v>
      </c>
      <c r="I147" s="268">
        <v>45901</v>
      </c>
      <c r="J147" s="268">
        <v>45931</v>
      </c>
      <c r="K147" s="268">
        <v>45962</v>
      </c>
      <c r="L147" s="268">
        <v>45992</v>
      </c>
      <c r="M147" s="268">
        <v>46023</v>
      </c>
      <c r="N147" s="268">
        <v>46054</v>
      </c>
      <c r="O147" s="268">
        <v>46082</v>
      </c>
      <c r="P147" s="1"/>
      <c r="Q147"/>
    </row>
    <row r="148" spans="1:17" ht="15.75" outlineLevel="2" thickBot="1">
      <c r="B148" s="842"/>
      <c r="D148" s="28" t="str">
        <f>IF(INDEX('Reference Data'!$G$5:$G$18,MATCH('Reference Data'!$C$4,'Reference Data'!$F$5:$F$21,0),1)&gt;D147,"Actual","Forecast")</f>
        <v>Forecast</v>
      </c>
      <c r="E148" s="28" t="str">
        <f>IF(INDEX('Reference Data'!$G$5:$G$18,MATCH('Reference Data'!$C$4,'Reference Data'!$F$5:$F$21,0),1)&gt;E147,"Actual","Forecast")</f>
        <v>Forecast</v>
      </c>
      <c r="F148" s="28" t="str">
        <f>IF(INDEX('Reference Data'!$G$5:$G$18,MATCH('Reference Data'!$C$4,'Reference Data'!$F$5:$F$21,0),1)&gt;F147,"Actual","Forecast")</f>
        <v>Forecast</v>
      </c>
      <c r="G148" s="28" t="str">
        <f>IF(INDEX('Reference Data'!$G$5:$G$18,MATCH('Reference Data'!$C$4,'Reference Data'!$F$5:$F$21,0),1)&gt;G147,"Actual","Forecast")</f>
        <v>Forecast</v>
      </c>
      <c r="H148" s="28" t="str">
        <f>IF(INDEX('Reference Data'!$G$5:$G$18,MATCH('Reference Data'!$C$4,'Reference Data'!$F$5:$F$21,0),1)&gt;H147,"Actual","Forecast")</f>
        <v>Forecast</v>
      </c>
      <c r="I148" s="28" t="str">
        <f>IF(INDEX('Reference Data'!$G$5:$G$18,MATCH('Reference Data'!$C$4,'Reference Data'!$F$5:$F$21,0),1)&gt;I147,"Actual","Forecast")</f>
        <v>Forecast</v>
      </c>
      <c r="J148" s="28" t="str">
        <f>IF(INDEX('Reference Data'!$G$5:$G$18,MATCH('Reference Data'!$C$4,'Reference Data'!$F$5:$F$21,0),1)&gt;J147,"Actual","Forecast")</f>
        <v>Forecast</v>
      </c>
      <c r="K148" s="28" t="str">
        <f>IF(INDEX('Reference Data'!$G$5:$G$18,MATCH('Reference Data'!$C$4,'Reference Data'!$F$5:$F$21,0),1)&gt;K147,"Actual","Forecast")</f>
        <v>Forecast</v>
      </c>
      <c r="L148" s="28" t="str">
        <f>IF(INDEX('Reference Data'!$G$5:$G$18,MATCH('Reference Data'!$C$4,'Reference Data'!$F$5:$F$21,0),1)&gt;L147,"Actual","Forecast")</f>
        <v>Forecast</v>
      </c>
      <c r="M148" s="28" t="str">
        <f>IF(INDEX('Reference Data'!$G$5:$G$18,MATCH('Reference Data'!$C$4,'Reference Data'!$F$5:$F$21,0),1)&gt;M147,"Actual","Forecast")</f>
        <v>Forecast</v>
      </c>
      <c r="N148" s="28" t="str">
        <f>IF(INDEX('Reference Data'!$G$5:$G$18,MATCH('Reference Data'!$C$4,'Reference Data'!$F$5:$F$21,0),1)&gt;N147,"Actual","Forecast")</f>
        <v>Forecast</v>
      </c>
      <c r="O148" s="28" t="str">
        <f>IF(INDEX('Reference Data'!$G$5:$G$18,MATCH('Reference Data'!$C$4,'Reference Data'!$F$5:$F$21,0),1)&gt;O147,"Actual","Forecast")</f>
        <v>Forecast</v>
      </c>
      <c r="P148" s="1"/>
      <c r="Q148"/>
    </row>
    <row r="149" spans="1:17" ht="15.75" outlineLevel="2" thickBot="1">
      <c r="B149" s="842"/>
      <c r="D149" s="266"/>
      <c r="E149" s="267"/>
      <c r="F149" s="266"/>
      <c r="G149" s="267"/>
      <c r="H149" s="266"/>
      <c r="I149" s="267"/>
      <c r="J149" s="266"/>
      <c r="K149" s="267"/>
      <c r="L149" s="266"/>
      <c r="M149" s="267"/>
      <c r="N149" s="266"/>
      <c r="O149" s="267"/>
      <c r="P149" s="1"/>
      <c r="Q149"/>
    </row>
    <row r="150" spans="1:17" outlineLevel="2">
      <c r="D150" t="s">
        <v>359</v>
      </c>
      <c r="P150" s="1"/>
      <c r="Q150"/>
    </row>
    <row r="151" spans="1:17" ht="14.25" customHeight="1" outlineLevel="1" thickBot="1">
      <c r="B151" s="59"/>
      <c r="C151" s="59"/>
      <c r="D151" s="59"/>
      <c r="E151" s="59"/>
      <c r="F151" s="59"/>
      <c r="P151" s="1"/>
      <c r="Q151"/>
    </row>
    <row r="152" spans="1:17" ht="15" customHeight="1" outlineLevel="2">
      <c r="A152" s="593"/>
      <c r="B152" s="665" t="s">
        <v>289</v>
      </c>
      <c r="C152" s="665" t="s">
        <v>290</v>
      </c>
      <c r="D152" s="772" t="s">
        <v>291</v>
      </c>
      <c r="E152" s="845"/>
      <c r="F152" s="845"/>
      <c r="G152" s="845"/>
      <c r="H152" s="845"/>
      <c r="I152" s="845"/>
      <c r="J152" s="845"/>
      <c r="K152" s="845"/>
      <c r="L152" s="845"/>
      <c r="M152" s="845"/>
      <c r="N152" s="845"/>
      <c r="O152" s="845"/>
      <c r="P152" s="1"/>
      <c r="Q152"/>
    </row>
    <row r="153" spans="1:17" ht="15.75" customHeight="1" outlineLevel="2" thickBot="1">
      <c r="A153" s="593"/>
      <c r="B153" s="666"/>
      <c r="C153" s="666"/>
      <c r="D153" s="774"/>
      <c r="E153" s="844"/>
      <c r="F153" s="844"/>
      <c r="G153" s="844"/>
      <c r="H153" s="844"/>
      <c r="I153" s="844"/>
      <c r="J153" s="844"/>
      <c r="K153" s="844"/>
      <c r="L153" s="844"/>
      <c r="M153" s="844"/>
      <c r="N153" s="844"/>
      <c r="O153" s="844"/>
      <c r="P153" s="1"/>
      <c r="Q153"/>
    </row>
    <row r="154" spans="1:17" ht="15.75" outlineLevel="2" thickBot="1">
      <c r="A154" s="593"/>
      <c r="B154" s="666"/>
      <c r="C154" s="666"/>
      <c r="D154" s="268">
        <v>43922</v>
      </c>
      <c r="E154" s="268">
        <v>43952</v>
      </c>
      <c r="F154" s="268">
        <v>43983</v>
      </c>
      <c r="G154" s="268">
        <v>44013</v>
      </c>
      <c r="H154" s="268">
        <v>44044</v>
      </c>
      <c r="I154" s="268">
        <v>44075</v>
      </c>
      <c r="J154" s="268">
        <v>44105</v>
      </c>
      <c r="K154" s="268">
        <v>44136</v>
      </c>
      <c r="L154" s="268">
        <v>44166</v>
      </c>
      <c r="M154" s="268">
        <v>44197</v>
      </c>
      <c r="N154" s="268">
        <v>44228</v>
      </c>
      <c r="O154" s="268">
        <v>44256</v>
      </c>
      <c r="P154" s="1"/>
      <c r="Q154"/>
    </row>
    <row r="155" spans="1:17" ht="15.75" customHeight="1" outlineLevel="2" thickBot="1">
      <c r="A155" s="593"/>
      <c r="B155" s="666"/>
      <c r="C155" s="666"/>
      <c r="D155" s="28" t="s">
        <v>240</v>
      </c>
      <c r="E155" s="28" t="s">
        <v>240</v>
      </c>
      <c r="F155" s="28" t="s">
        <v>240</v>
      </c>
      <c r="G155" s="28" t="s">
        <v>240</v>
      </c>
      <c r="H155" s="28" t="s">
        <v>240</v>
      </c>
      <c r="I155" s="28" t="s">
        <v>240</v>
      </c>
      <c r="J155" s="28" t="s">
        <v>240</v>
      </c>
      <c r="K155" s="28" t="s">
        <v>240</v>
      </c>
      <c r="L155" s="28" t="s">
        <v>240</v>
      </c>
      <c r="M155" s="28" t="s">
        <v>240</v>
      </c>
      <c r="N155" s="28" t="s">
        <v>240</v>
      </c>
      <c r="O155" s="28" t="s">
        <v>240</v>
      </c>
      <c r="P155" s="1"/>
      <c r="Q155"/>
    </row>
    <row r="156" spans="1:17" ht="15.75" outlineLevel="2" thickBot="1">
      <c r="A156" s="1"/>
      <c r="B156" s="264" t="s">
        <v>353</v>
      </c>
      <c r="C156" s="265" t="s">
        <v>354</v>
      </c>
      <c r="D156" s="266"/>
      <c r="E156" s="267"/>
      <c r="F156" s="267"/>
      <c r="G156" s="267"/>
      <c r="H156" s="267"/>
      <c r="I156" s="267"/>
      <c r="J156" s="267"/>
      <c r="K156" s="267"/>
      <c r="L156" s="267"/>
      <c r="M156" s="267"/>
      <c r="N156" s="267"/>
      <c r="O156" s="267"/>
      <c r="P156" s="1"/>
      <c r="Q156"/>
    </row>
    <row r="157" spans="1:17" ht="15.75" customHeight="1" outlineLevel="2">
      <c r="A157" s="1"/>
      <c r="B157" s="665" t="s">
        <v>355</v>
      </c>
      <c r="C157" s="665" t="s">
        <v>360</v>
      </c>
      <c r="D157" s="773" t="s">
        <v>292</v>
      </c>
      <c r="E157" s="843"/>
      <c r="F157" s="843"/>
      <c r="G157" s="843"/>
      <c r="H157" s="843"/>
      <c r="I157" s="843"/>
      <c r="J157" s="843"/>
      <c r="K157" s="843"/>
      <c r="L157" s="843"/>
      <c r="M157" s="843"/>
      <c r="N157" s="843"/>
      <c r="O157" s="843"/>
      <c r="P157" s="1"/>
      <c r="Q157"/>
    </row>
    <row r="158" spans="1:17" ht="16.5" customHeight="1" outlineLevel="2" thickBot="1">
      <c r="A158" s="1"/>
      <c r="B158" s="666"/>
      <c r="C158" s="666"/>
      <c r="D158" s="774"/>
      <c r="E158" s="844"/>
      <c r="F158" s="844"/>
      <c r="G158" s="844"/>
      <c r="H158" s="844"/>
      <c r="I158" s="844"/>
      <c r="J158" s="844"/>
      <c r="K158" s="844"/>
      <c r="L158" s="844"/>
      <c r="M158" s="844"/>
      <c r="N158" s="844"/>
      <c r="O158" s="844"/>
      <c r="P158" s="1"/>
      <c r="Q158"/>
    </row>
    <row r="159" spans="1:17" ht="16.5" customHeight="1" outlineLevel="2" thickBot="1">
      <c r="A159" s="1"/>
      <c r="B159" s="666"/>
      <c r="C159" s="666"/>
      <c r="D159" s="268">
        <v>44287</v>
      </c>
      <c r="E159" s="268">
        <v>44317</v>
      </c>
      <c r="F159" s="268">
        <v>44348</v>
      </c>
      <c r="G159" s="268">
        <v>44378</v>
      </c>
      <c r="H159" s="268">
        <v>44409</v>
      </c>
      <c r="I159" s="268">
        <v>44440</v>
      </c>
      <c r="J159" s="268">
        <v>44470</v>
      </c>
      <c r="K159" s="268">
        <v>44501</v>
      </c>
      <c r="L159" s="268">
        <v>44531</v>
      </c>
      <c r="M159" s="268">
        <v>44562</v>
      </c>
      <c r="N159" s="268">
        <v>44593</v>
      </c>
      <c r="O159" s="268">
        <v>44621</v>
      </c>
      <c r="P159" s="1"/>
      <c r="Q159"/>
    </row>
    <row r="160" spans="1:17" ht="16.5" customHeight="1" outlineLevel="2" thickBot="1">
      <c r="A160" s="1"/>
      <c r="B160" s="666"/>
      <c r="C160" s="666"/>
      <c r="D160" s="28" t="s">
        <v>240</v>
      </c>
      <c r="E160" s="28" t="s">
        <v>240</v>
      </c>
      <c r="F160" s="28" t="s">
        <v>240</v>
      </c>
      <c r="G160" s="28" t="s">
        <v>240</v>
      </c>
      <c r="H160" s="28" t="s">
        <v>240</v>
      </c>
      <c r="I160" s="28" t="s">
        <v>240</v>
      </c>
      <c r="J160" s="28" t="s">
        <v>240</v>
      </c>
      <c r="K160" s="28" t="s">
        <v>240</v>
      </c>
      <c r="L160" s="28" t="s">
        <v>240</v>
      </c>
      <c r="M160" s="28" t="s">
        <v>240</v>
      </c>
      <c r="N160" s="28" t="s">
        <v>240</v>
      </c>
      <c r="O160" s="28" t="s">
        <v>240</v>
      </c>
      <c r="P160" s="1"/>
      <c r="Q160"/>
    </row>
    <row r="161" spans="1:17" ht="15.75" outlineLevel="2" thickBot="1">
      <c r="A161" s="1"/>
      <c r="B161" s="276" t="s">
        <v>357</v>
      </c>
      <c r="C161" s="279"/>
      <c r="D161" s="266"/>
      <c r="E161" s="267"/>
      <c r="F161" s="266"/>
      <c r="G161" s="267"/>
      <c r="H161" s="266"/>
      <c r="I161" s="267"/>
      <c r="J161" s="266"/>
      <c r="K161" s="267"/>
      <c r="L161" s="266"/>
      <c r="M161" s="267"/>
      <c r="N161" s="266"/>
      <c r="O161" s="267"/>
      <c r="P161" s="1"/>
      <c r="Q161"/>
    </row>
    <row r="162" spans="1:17" outlineLevel="2">
      <c r="D162" s="773" t="s">
        <v>293</v>
      </c>
      <c r="E162" s="843"/>
      <c r="F162" s="843"/>
      <c r="G162" s="843"/>
      <c r="H162" s="843"/>
      <c r="I162" s="843"/>
      <c r="J162" s="843"/>
      <c r="K162" s="843"/>
      <c r="L162" s="843"/>
      <c r="M162" s="843"/>
      <c r="N162" s="843"/>
      <c r="O162" s="843"/>
      <c r="P162" s="1"/>
      <c r="Q162"/>
    </row>
    <row r="163" spans="1:17" ht="15.75" outlineLevel="2" thickBot="1">
      <c r="D163" s="774"/>
      <c r="E163" s="844"/>
      <c r="F163" s="844"/>
      <c r="G163" s="844"/>
      <c r="H163" s="844"/>
      <c r="I163" s="844"/>
      <c r="J163" s="844"/>
      <c r="K163" s="844"/>
      <c r="L163" s="844"/>
      <c r="M163" s="844"/>
      <c r="N163" s="844"/>
      <c r="O163" s="844"/>
      <c r="P163" s="1"/>
      <c r="Q163"/>
    </row>
    <row r="164" spans="1:17" ht="15.75" outlineLevel="2" thickBot="1">
      <c r="D164" s="268">
        <v>44652</v>
      </c>
      <c r="E164" s="268">
        <v>44682</v>
      </c>
      <c r="F164" s="268">
        <v>44713</v>
      </c>
      <c r="G164" s="268">
        <v>44743</v>
      </c>
      <c r="H164" s="268">
        <v>44774</v>
      </c>
      <c r="I164" s="268">
        <v>44805</v>
      </c>
      <c r="J164" s="268">
        <v>44835</v>
      </c>
      <c r="K164" s="268">
        <v>44866</v>
      </c>
      <c r="L164" s="268">
        <v>44896</v>
      </c>
      <c r="M164" s="268">
        <v>44927</v>
      </c>
      <c r="N164" s="268">
        <v>44958</v>
      </c>
      <c r="O164" s="268">
        <v>44986</v>
      </c>
      <c r="P164" s="1"/>
      <c r="Q164"/>
    </row>
    <row r="165" spans="1:17" ht="15.75" outlineLevel="2" thickBot="1">
      <c r="D165" s="28" t="str">
        <f>IF(INDEX('Reference Data'!$G$5:$G$18,MATCH('Reference Data'!$C$4,'Reference Data'!$F$5:$F$21,0),1)&gt;D164,"Actual","Forecast")</f>
        <v>Actual</v>
      </c>
      <c r="E165" s="28" t="str">
        <f>IF(INDEX('Reference Data'!$G$5:$G$18,MATCH('Reference Data'!$C$4,'Reference Data'!$F$5:$F$21,0),1)&gt;E164,"Actual","Forecast")</f>
        <v>Actual</v>
      </c>
      <c r="F165" s="28" t="str">
        <f>IF(INDEX('Reference Data'!$G$5:$G$18,MATCH('Reference Data'!$C$4,'Reference Data'!$F$5:$F$21,0),1)&gt;F164,"Actual","Forecast")</f>
        <v>Actual</v>
      </c>
      <c r="G165" s="28" t="str">
        <f>IF(INDEX('Reference Data'!$G$5:$G$18,MATCH('Reference Data'!$C$4,'Reference Data'!$F$5:$F$21,0),1)&gt;G164,"Actual","Forecast")</f>
        <v>Actual</v>
      </c>
      <c r="H165" s="28" t="str">
        <f>IF(INDEX('Reference Data'!$G$5:$G$18,MATCH('Reference Data'!$C$4,'Reference Data'!$F$5:$F$21,0),1)&gt;H164,"Actual","Forecast")</f>
        <v>Actual</v>
      </c>
      <c r="I165" s="28" t="str">
        <f>IF(INDEX('Reference Data'!$G$5:$G$18,MATCH('Reference Data'!$C$4,'Reference Data'!$F$5:$F$21,0),1)&gt;I164,"Actual","Forecast")</f>
        <v>Actual</v>
      </c>
      <c r="J165" s="28" t="str">
        <f>IF(INDEX('Reference Data'!$G$5:$G$18,MATCH('Reference Data'!$C$4,'Reference Data'!$F$5:$F$21,0),1)&gt;J164,"Actual","Forecast")</f>
        <v>Actual</v>
      </c>
      <c r="K165" s="28" t="str">
        <f>IF(INDEX('Reference Data'!$G$5:$G$18,MATCH('Reference Data'!$C$4,'Reference Data'!$F$5:$F$21,0),1)&gt;K164,"Actual","Forecast")</f>
        <v>Actual</v>
      </c>
      <c r="L165" s="28" t="str">
        <f>IF(INDEX('Reference Data'!$G$5:$G$18,MATCH('Reference Data'!$C$4,'Reference Data'!$F$5:$F$21,0),1)&gt;L164,"Actual","Forecast")</f>
        <v>Actual</v>
      </c>
      <c r="M165" s="28" t="str">
        <f>IF(INDEX('Reference Data'!$G$5:$G$18,MATCH('Reference Data'!$C$4,'Reference Data'!$F$5:$F$21,0),1)&gt;M164,"Actual","Forecast")</f>
        <v>Actual</v>
      </c>
      <c r="N165" s="28" t="str">
        <f>IF(INDEX('Reference Data'!$G$5:$G$18,MATCH('Reference Data'!$C$4,'Reference Data'!$F$5:$F$21,0),1)&gt;N164,"Actual","Forecast")</f>
        <v>Actual</v>
      </c>
      <c r="O165" s="28" t="str">
        <f>IF(INDEX('Reference Data'!$G$5:$G$18,MATCH('Reference Data'!$C$4,'Reference Data'!$F$5:$F$21,0),1)&gt;O164,"Actual","Forecast")</f>
        <v>Actual</v>
      </c>
      <c r="P165" s="1"/>
      <c r="Q165"/>
    </row>
    <row r="166" spans="1:17" ht="15.75" outlineLevel="2" thickBot="1">
      <c r="D166" s="266"/>
      <c r="E166" s="267"/>
      <c r="F166" s="266"/>
      <c r="G166" s="267"/>
      <c r="H166" s="266"/>
      <c r="I166" s="267"/>
      <c r="J166" s="266"/>
      <c r="K166" s="267"/>
      <c r="L166" s="266"/>
      <c r="M166" s="267"/>
      <c r="N166" s="266"/>
      <c r="O166" s="267"/>
      <c r="P166" s="1"/>
      <c r="Q166"/>
    </row>
    <row r="167" spans="1:17" outlineLevel="2">
      <c r="D167" s="773" t="s">
        <v>294</v>
      </c>
      <c r="E167" s="843"/>
      <c r="F167" s="843"/>
      <c r="G167" s="843"/>
      <c r="H167" s="843"/>
      <c r="I167" s="843"/>
      <c r="J167" s="843"/>
      <c r="K167" s="843"/>
      <c r="L167" s="843"/>
      <c r="M167" s="843"/>
      <c r="N167" s="843"/>
      <c r="O167" s="843"/>
      <c r="P167" s="1"/>
      <c r="Q167"/>
    </row>
    <row r="168" spans="1:17" ht="15.75" outlineLevel="2" thickBot="1">
      <c r="D168" s="774"/>
      <c r="E168" s="844"/>
      <c r="F168" s="844"/>
      <c r="G168" s="844"/>
      <c r="H168" s="844"/>
      <c r="I168" s="844"/>
      <c r="J168" s="844"/>
      <c r="K168" s="844"/>
      <c r="L168" s="844"/>
      <c r="M168" s="844"/>
      <c r="N168" s="844"/>
      <c r="O168" s="844"/>
      <c r="P168" s="1"/>
      <c r="Q168"/>
    </row>
    <row r="169" spans="1:17" ht="15.75" outlineLevel="2" thickBot="1">
      <c r="D169" s="268">
        <v>45017</v>
      </c>
      <c r="E169" s="268">
        <v>45047</v>
      </c>
      <c r="F169" s="268">
        <v>45078</v>
      </c>
      <c r="G169" s="268">
        <v>45108</v>
      </c>
      <c r="H169" s="268">
        <v>45139</v>
      </c>
      <c r="I169" s="268">
        <v>45170</v>
      </c>
      <c r="J169" s="268">
        <v>45200</v>
      </c>
      <c r="K169" s="268">
        <v>45231</v>
      </c>
      <c r="L169" s="268">
        <v>45261</v>
      </c>
      <c r="M169" s="268">
        <v>45292</v>
      </c>
      <c r="N169" s="268">
        <v>45323</v>
      </c>
      <c r="O169" s="268">
        <v>45352</v>
      </c>
      <c r="P169" s="1"/>
      <c r="Q169"/>
    </row>
    <row r="170" spans="1:17" ht="15.75" outlineLevel="2" thickBot="1">
      <c r="D170" s="28" t="str">
        <f>IF(INDEX('Reference Data'!$G$5:$G$18,MATCH('Reference Data'!$C$4,'Reference Data'!$F$5:$F$21,0),1)&gt;D169,"Actual","Forecast")</f>
        <v>Actual</v>
      </c>
      <c r="E170" s="28" t="str">
        <f>IF(INDEX('Reference Data'!$G$5:$G$18,MATCH('Reference Data'!$C$4,'Reference Data'!$F$5:$F$21,0),1)&gt;E169,"Actual","Forecast")</f>
        <v>Actual</v>
      </c>
      <c r="F170" s="28" t="str">
        <f>IF(INDEX('Reference Data'!$G$5:$G$18,MATCH('Reference Data'!$C$4,'Reference Data'!$F$5:$F$21,0),1)&gt;F169,"Actual","Forecast")</f>
        <v>Actual</v>
      </c>
      <c r="G170" s="28" t="str">
        <f>IF(INDEX('Reference Data'!$G$5:$G$18,MATCH('Reference Data'!$C$4,'Reference Data'!$F$5:$F$21,0),1)&gt;G169,"Actual","Forecast")</f>
        <v>Actual</v>
      </c>
      <c r="H170" s="28" t="str">
        <f>IF(INDEX('Reference Data'!$G$5:$G$18,MATCH('Reference Data'!$C$4,'Reference Data'!$F$5:$F$21,0),1)&gt;H169,"Actual","Forecast")</f>
        <v>Actual</v>
      </c>
      <c r="I170" s="28" t="str">
        <f>IF(INDEX('Reference Data'!$G$5:$G$18,MATCH('Reference Data'!$C$4,'Reference Data'!$F$5:$F$21,0),1)&gt;I169,"Actual","Forecast")</f>
        <v>Actual</v>
      </c>
      <c r="J170" s="28" t="str">
        <f>IF(INDEX('Reference Data'!$G$5:$G$18,MATCH('Reference Data'!$C$4,'Reference Data'!$F$5:$F$21,0),1)&gt;J169,"Actual","Forecast")</f>
        <v>Actual</v>
      </c>
      <c r="K170" s="28" t="str">
        <f>IF(INDEX('Reference Data'!$G$5:$G$18,MATCH('Reference Data'!$C$4,'Reference Data'!$F$5:$F$21,0),1)&gt;K169,"Actual","Forecast")</f>
        <v>Actual</v>
      </c>
      <c r="L170" s="28" t="str">
        <f>IF(INDEX('Reference Data'!$G$5:$G$18,MATCH('Reference Data'!$C$4,'Reference Data'!$F$5:$F$21,0),1)&gt;L169,"Actual","Forecast")</f>
        <v>Actual</v>
      </c>
      <c r="M170" s="28" t="str">
        <f>IF(INDEX('Reference Data'!$G$5:$G$18,MATCH('Reference Data'!$C$4,'Reference Data'!$F$5:$F$21,0),1)&gt;M169,"Actual","Forecast")</f>
        <v>Actual</v>
      </c>
      <c r="N170" s="28" t="str">
        <f>IF(INDEX('Reference Data'!$G$5:$G$18,MATCH('Reference Data'!$C$4,'Reference Data'!$F$5:$F$21,0),1)&gt;N169,"Actual","Forecast")</f>
        <v>Actual</v>
      </c>
      <c r="O170" s="28" t="str">
        <f>IF(INDEX('Reference Data'!$G$5:$G$18,MATCH('Reference Data'!$C$4,'Reference Data'!$F$5:$F$21,0),1)&gt;O169,"Actual","Forecast")</f>
        <v>Actual</v>
      </c>
      <c r="P170" s="1"/>
      <c r="Q170"/>
    </row>
    <row r="171" spans="1:17" ht="15.75" outlineLevel="2" thickBot="1">
      <c r="D171" s="266"/>
      <c r="E171" s="267"/>
      <c r="F171" s="266"/>
      <c r="G171" s="267"/>
      <c r="H171" s="266"/>
      <c r="I171" s="267"/>
      <c r="J171" s="266"/>
      <c r="K171" s="267"/>
      <c r="L171" s="266"/>
      <c r="M171" s="267"/>
      <c r="N171" s="266"/>
      <c r="O171" s="267"/>
      <c r="P171" s="1"/>
      <c r="Q171"/>
    </row>
    <row r="172" spans="1:17" outlineLevel="2">
      <c r="D172" s="773" t="s">
        <v>295</v>
      </c>
      <c r="E172" s="843"/>
      <c r="F172" s="843"/>
      <c r="G172" s="843"/>
      <c r="H172" s="843"/>
      <c r="I172" s="843"/>
      <c r="J172" s="843"/>
      <c r="K172" s="843"/>
      <c r="L172" s="843"/>
      <c r="M172" s="843"/>
      <c r="N172" s="843"/>
      <c r="O172" s="843"/>
      <c r="P172" s="1"/>
      <c r="Q172"/>
    </row>
    <row r="173" spans="1:17" ht="15.75" outlineLevel="2" thickBot="1">
      <c r="D173" s="774"/>
      <c r="E173" s="844"/>
      <c r="F173" s="844"/>
      <c r="G173" s="844"/>
      <c r="H173" s="844"/>
      <c r="I173" s="844"/>
      <c r="J173" s="844"/>
      <c r="K173" s="844"/>
      <c r="L173" s="844"/>
      <c r="M173" s="844"/>
      <c r="N173" s="844"/>
      <c r="O173" s="844"/>
      <c r="P173" s="1"/>
      <c r="Q173"/>
    </row>
    <row r="174" spans="1:17" ht="15.75" outlineLevel="2" thickBot="1">
      <c r="D174" s="268">
        <v>45383</v>
      </c>
      <c r="E174" s="268">
        <v>45413</v>
      </c>
      <c r="F174" s="268">
        <v>45444</v>
      </c>
      <c r="G174" s="268">
        <v>45474</v>
      </c>
      <c r="H174" s="268">
        <v>45505</v>
      </c>
      <c r="I174" s="268">
        <v>45536</v>
      </c>
      <c r="J174" s="268">
        <v>45566</v>
      </c>
      <c r="K174" s="268">
        <v>45597</v>
      </c>
      <c r="L174" s="268">
        <v>45627</v>
      </c>
      <c r="M174" s="268">
        <v>45658</v>
      </c>
      <c r="N174" s="268">
        <v>45689</v>
      </c>
      <c r="O174" s="268">
        <v>45717</v>
      </c>
      <c r="P174" s="1"/>
      <c r="Q174"/>
    </row>
    <row r="175" spans="1:17" ht="15.75" outlineLevel="2" thickBot="1">
      <c r="D175" s="28" t="str">
        <f>IF(INDEX('Reference Data'!$G$5:$G$18,MATCH('Reference Data'!$C$4,'Reference Data'!$F$5:$F$21,0),1)&gt;D174,"Actual","Forecast")</f>
        <v>Actual</v>
      </c>
      <c r="E175" s="28" t="str">
        <f>IF(INDEX('Reference Data'!$G$5:$G$18,MATCH('Reference Data'!$C$4,'Reference Data'!$F$5:$F$21,0),1)&gt;E174,"Actual","Forecast")</f>
        <v>Actual</v>
      </c>
      <c r="F175" s="28" t="str">
        <f>IF(INDEX('Reference Data'!$G$5:$G$18,MATCH('Reference Data'!$C$4,'Reference Data'!$F$5:$F$21,0),1)&gt;F174,"Actual","Forecast")</f>
        <v>Actual</v>
      </c>
      <c r="G175" s="28" t="str">
        <f>IF(INDEX('Reference Data'!$G$5:$G$18,MATCH('Reference Data'!$C$4,'Reference Data'!$F$5:$F$21,0),1)&gt;G174,"Actual","Forecast")</f>
        <v>Actual</v>
      </c>
      <c r="H175" s="28" t="str">
        <f>IF(INDEX('Reference Data'!$G$5:$G$18,MATCH('Reference Data'!$C$4,'Reference Data'!$F$5:$F$21,0),1)&gt;H174,"Actual","Forecast")</f>
        <v>Actual</v>
      </c>
      <c r="I175" s="28" t="str">
        <f>IF(INDEX('Reference Data'!$G$5:$G$18,MATCH('Reference Data'!$C$4,'Reference Data'!$F$5:$F$21,0),1)&gt;I174,"Actual","Forecast")</f>
        <v>Actual</v>
      </c>
      <c r="J175" s="28" t="str">
        <f>IF(INDEX('Reference Data'!$G$5:$G$18,MATCH('Reference Data'!$C$4,'Reference Data'!$F$5:$F$21,0),1)&gt;J174,"Actual","Forecast")</f>
        <v>Forecast</v>
      </c>
      <c r="K175" s="28" t="str">
        <f>IF(INDEX('Reference Data'!$G$5:$G$18,MATCH('Reference Data'!$C$4,'Reference Data'!$F$5:$F$21,0),1)&gt;K174,"Actual","Forecast")</f>
        <v>Forecast</v>
      </c>
      <c r="L175" s="28" t="str">
        <f>IF(INDEX('Reference Data'!$G$5:$G$18,MATCH('Reference Data'!$C$4,'Reference Data'!$F$5:$F$21,0),1)&gt;L174,"Actual","Forecast")</f>
        <v>Forecast</v>
      </c>
      <c r="M175" s="28" t="str">
        <f>IF(INDEX('Reference Data'!$G$5:$G$18,MATCH('Reference Data'!$C$4,'Reference Data'!$F$5:$F$21,0),1)&gt;M174,"Actual","Forecast")</f>
        <v>Forecast</v>
      </c>
      <c r="N175" s="28" t="str">
        <f>IF(INDEX('Reference Data'!$G$5:$G$18,MATCH('Reference Data'!$C$4,'Reference Data'!$F$5:$F$21,0),1)&gt;N174,"Actual","Forecast")</f>
        <v>Forecast</v>
      </c>
      <c r="O175" s="28" t="str">
        <f>IF(INDEX('Reference Data'!$G$5:$G$18,MATCH('Reference Data'!$C$4,'Reference Data'!$F$5:$F$21,0),1)&gt;O174,"Actual","Forecast")</f>
        <v>Forecast</v>
      </c>
      <c r="P175" s="1"/>
      <c r="Q175"/>
    </row>
    <row r="176" spans="1:17" ht="15.75" outlineLevel="2" thickBot="1">
      <c r="D176" s="266"/>
      <c r="E176" s="267"/>
      <c r="F176" s="266"/>
      <c r="G176" s="267"/>
      <c r="H176" s="266"/>
      <c r="I176" s="267"/>
      <c r="J176" s="266"/>
      <c r="K176" s="267"/>
      <c r="L176" s="266"/>
      <c r="M176" s="267"/>
      <c r="N176" s="266"/>
      <c r="O176" s="267"/>
      <c r="P176" s="1"/>
      <c r="Q176"/>
    </row>
    <row r="177" spans="1:17" ht="15" customHeight="1" outlineLevel="2">
      <c r="B177" s="842" t="s">
        <v>358</v>
      </c>
      <c r="D177" s="773" t="s">
        <v>296</v>
      </c>
      <c r="E177" s="843"/>
      <c r="F177" s="843"/>
      <c r="G177" s="843"/>
      <c r="H177" s="843"/>
      <c r="I177" s="843"/>
      <c r="J177" s="843"/>
      <c r="K177" s="843"/>
      <c r="L177" s="843"/>
      <c r="M177" s="843"/>
      <c r="N177" s="843"/>
      <c r="O177" s="843"/>
      <c r="P177" s="1"/>
      <c r="Q177"/>
    </row>
    <row r="178" spans="1:17" ht="15.75" customHeight="1" outlineLevel="2" thickBot="1">
      <c r="B178" s="842"/>
      <c r="D178" s="774"/>
      <c r="E178" s="844"/>
      <c r="F178" s="844"/>
      <c r="G178" s="844"/>
      <c r="H178" s="844"/>
      <c r="I178" s="844"/>
      <c r="J178" s="844"/>
      <c r="K178" s="844"/>
      <c r="L178" s="844"/>
      <c r="M178" s="844"/>
      <c r="N178" s="844"/>
      <c r="O178" s="844"/>
      <c r="P178" s="1"/>
      <c r="Q178"/>
    </row>
    <row r="179" spans="1:17" ht="15.75" outlineLevel="2" thickBot="1">
      <c r="B179" s="842"/>
      <c r="D179" s="268">
        <v>45748</v>
      </c>
      <c r="E179" s="268">
        <v>45778</v>
      </c>
      <c r="F179" s="268">
        <v>45809</v>
      </c>
      <c r="G179" s="268">
        <v>45839</v>
      </c>
      <c r="H179" s="268">
        <v>45870</v>
      </c>
      <c r="I179" s="268">
        <v>45901</v>
      </c>
      <c r="J179" s="268">
        <v>45931</v>
      </c>
      <c r="K179" s="268">
        <v>45962</v>
      </c>
      <c r="L179" s="268">
        <v>45992</v>
      </c>
      <c r="M179" s="268">
        <v>46023</v>
      </c>
      <c r="N179" s="268">
        <v>46054</v>
      </c>
      <c r="O179" s="268">
        <v>46082</v>
      </c>
      <c r="P179" s="1"/>
      <c r="Q179"/>
    </row>
    <row r="180" spans="1:17" ht="15.75" outlineLevel="2" thickBot="1">
      <c r="B180" s="842"/>
      <c r="D180" s="28" t="str">
        <f>IF(INDEX('Reference Data'!$G$5:$G$18,MATCH('Reference Data'!$C$4,'Reference Data'!$F$5:$F$21,0),1)&gt;D179,"Actual","Forecast")</f>
        <v>Forecast</v>
      </c>
      <c r="E180" s="28" t="str">
        <f>IF(INDEX('Reference Data'!$G$5:$G$18,MATCH('Reference Data'!$C$4,'Reference Data'!$F$5:$F$21,0),1)&gt;E179,"Actual","Forecast")</f>
        <v>Forecast</v>
      </c>
      <c r="F180" s="28" t="str">
        <f>IF(INDEX('Reference Data'!$G$5:$G$18,MATCH('Reference Data'!$C$4,'Reference Data'!$F$5:$F$21,0),1)&gt;F179,"Actual","Forecast")</f>
        <v>Forecast</v>
      </c>
      <c r="G180" s="28" t="str">
        <f>IF(INDEX('Reference Data'!$G$5:$G$18,MATCH('Reference Data'!$C$4,'Reference Data'!$F$5:$F$21,0),1)&gt;G179,"Actual","Forecast")</f>
        <v>Forecast</v>
      </c>
      <c r="H180" s="28" t="str">
        <f>IF(INDEX('Reference Data'!$G$5:$G$18,MATCH('Reference Data'!$C$4,'Reference Data'!$F$5:$F$21,0),1)&gt;H179,"Actual","Forecast")</f>
        <v>Forecast</v>
      </c>
      <c r="I180" s="28" t="str">
        <f>IF(INDEX('Reference Data'!$G$5:$G$18,MATCH('Reference Data'!$C$4,'Reference Data'!$F$5:$F$21,0),1)&gt;I179,"Actual","Forecast")</f>
        <v>Forecast</v>
      </c>
      <c r="J180" s="28" t="str">
        <f>IF(INDEX('Reference Data'!$G$5:$G$18,MATCH('Reference Data'!$C$4,'Reference Data'!$F$5:$F$21,0),1)&gt;J179,"Actual","Forecast")</f>
        <v>Forecast</v>
      </c>
      <c r="K180" s="28" t="str">
        <f>IF(INDEX('Reference Data'!$G$5:$G$18,MATCH('Reference Data'!$C$4,'Reference Data'!$F$5:$F$21,0),1)&gt;K179,"Actual","Forecast")</f>
        <v>Forecast</v>
      </c>
      <c r="L180" s="28" t="str">
        <f>IF(INDEX('Reference Data'!$G$5:$G$18,MATCH('Reference Data'!$C$4,'Reference Data'!$F$5:$F$21,0),1)&gt;L179,"Actual","Forecast")</f>
        <v>Forecast</v>
      </c>
      <c r="M180" s="28" t="str">
        <f>IF(INDEX('Reference Data'!$G$5:$G$18,MATCH('Reference Data'!$C$4,'Reference Data'!$F$5:$F$21,0),1)&gt;M179,"Actual","Forecast")</f>
        <v>Forecast</v>
      </c>
      <c r="N180" s="28" t="str">
        <f>IF(INDEX('Reference Data'!$G$5:$G$18,MATCH('Reference Data'!$C$4,'Reference Data'!$F$5:$F$21,0),1)&gt;N179,"Actual","Forecast")</f>
        <v>Forecast</v>
      </c>
      <c r="O180" s="28" t="str">
        <f>IF(INDEX('Reference Data'!$G$5:$G$18,MATCH('Reference Data'!$C$4,'Reference Data'!$F$5:$F$21,0),1)&gt;O179,"Actual","Forecast")</f>
        <v>Forecast</v>
      </c>
      <c r="P180" s="1"/>
      <c r="Q180"/>
    </row>
    <row r="181" spans="1:17" ht="15.75" outlineLevel="2" thickBot="1">
      <c r="B181" s="842"/>
      <c r="D181" s="266"/>
      <c r="E181" s="267"/>
      <c r="F181" s="266"/>
      <c r="G181" s="267"/>
      <c r="H181" s="266"/>
      <c r="I181" s="267"/>
      <c r="J181" s="266"/>
      <c r="K181" s="267"/>
      <c r="L181" s="266"/>
      <c r="M181" s="267"/>
      <c r="N181" s="266"/>
      <c r="O181" s="267"/>
      <c r="P181" s="1"/>
      <c r="Q181"/>
    </row>
    <row r="182" spans="1:17" outlineLevel="2">
      <c r="D182" t="s">
        <v>359</v>
      </c>
      <c r="P182" s="1"/>
      <c r="Q182"/>
    </row>
    <row r="183" spans="1:17" ht="14.25" customHeight="1" outlineLevel="1" thickBot="1">
      <c r="B183" s="59"/>
      <c r="C183" s="59"/>
      <c r="D183" s="59"/>
      <c r="E183" s="59"/>
      <c r="F183" s="59"/>
      <c r="P183" s="1"/>
      <c r="Q183"/>
    </row>
    <row r="184" spans="1:17" ht="15" customHeight="1" outlineLevel="2">
      <c r="A184" s="593"/>
      <c r="B184" s="665" t="s">
        <v>289</v>
      </c>
      <c r="C184" s="665" t="s">
        <v>290</v>
      </c>
      <c r="D184" s="772" t="s">
        <v>291</v>
      </c>
      <c r="E184" s="845"/>
      <c r="F184" s="845"/>
      <c r="G184" s="845"/>
      <c r="H184" s="845"/>
      <c r="I184" s="845"/>
      <c r="J184" s="845"/>
      <c r="K184" s="845"/>
      <c r="L184" s="845"/>
      <c r="M184" s="845"/>
      <c r="N184" s="845"/>
      <c r="O184" s="845"/>
      <c r="P184" s="1"/>
      <c r="Q184"/>
    </row>
    <row r="185" spans="1:17" ht="15.75" customHeight="1" outlineLevel="2" thickBot="1">
      <c r="A185" s="593"/>
      <c r="B185" s="666"/>
      <c r="C185" s="666"/>
      <c r="D185" s="774"/>
      <c r="E185" s="844"/>
      <c r="F185" s="844"/>
      <c r="G185" s="844"/>
      <c r="H185" s="844"/>
      <c r="I185" s="844"/>
      <c r="J185" s="844"/>
      <c r="K185" s="844"/>
      <c r="L185" s="844"/>
      <c r="M185" s="844"/>
      <c r="N185" s="844"/>
      <c r="O185" s="844"/>
      <c r="P185" s="1"/>
      <c r="Q185"/>
    </row>
    <row r="186" spans="1:17" ht="15.75" outlineLevel="2" thickBot="1">
      <c r="A186" s="593"/>
      <c r="B186" s="666"/>
      <c r="C186" s="666"/>
      <c r="D186" s="268">
        <v>43922</v>
      </c>
      <c r="E186" s="268">
        <v>43952</v>
      </c>
      <c r="F186" s="268">
        <v>43983</v>
      </c>
      <c r="G186" s="268">
        <v>44013</v>
      </c>
      <c r="H186" s="268">
        <v>44044</v>
      </c>
      <c r="I186" s="268">
        <v>44075</v>
      </c>
      <c r="J186" s="268">
        <v>44105</v>
      </c>
      <c r="K186" s="268">
        <v>44136</v>
      </c>
      <c r="L186" s="268">
        <v>44166</v>
      </c>
      <c r="M186" s="268">
        <v>44197</v>
      </c>
      <c r="N186" s="268">
        <v>44228</v>
      </c>
      <c r="O186" s="268">
        <v>44256</v>
      </c>
      <c r="P186" s="1"/>
      <c r="Q186"/>
    </row>
    <row r="187" spans="1:17" ht="15.75" customHeight="1" outlineLevel="2" thickBot="1">
      <c r="A187" s="593"/>
      <c r="B187" s="666"/>
      <c r="C187" s="666"/>
      <c r="D187" s="28" t="s">
        <v>240</v>
      </c>
      <c r="E187" s="28" t="s">
        <v>240</v>
      </c>
      <c r="F187" s="28" t="s">
        <v>240</v>
      </c>
      <c r="G187" s="28" t="s">
        <v>240</v>
      </c>
      <c r="H187" s="28" t="s">
        <v>240</v>
      </c>
      <c r="I187" s="28" t="s">
        <v>240</v>
      </c>
      <c r="J187" s="28" t="s">
        <v>240</v>
      </c>
      <c r="K187" s="28" t="s">
        <v>240</v>
      </c>
      <c r="L187" s="28" t="s">
        <v>240</v>
      </c>
      <c r="M187" s="28" t="s">
        <v>240</v>
      </c>
      <c r="N187" s="28" t="s">
        <v>240</v>
      </c>
      <c r="O187" s="28" t="s">
        <v>240</v>
      </c>
      <c r="P187" s="1"/>
      <c r="Q187"/>
    </row>
    <row r="188" spans="1:17" ht="15.75" outlineLevel="2" thickBot="1">
      <c r="A188" s="1"/>
      <c r="B188" s="264" t="s">
        <v>353</v>
      </c>
      <c r="C188" s="265" t="s">
        <v>354</v>
      </c>
      <c r="D188" s="266"/>
      <c r="E188" s="267"/>
      <c r="F188" s="267"/>
      <c r="G188" s="267"/>
      <c r="H188" s="267"/>
      <c r="I188" s="267"/>
      <c r="J188" s="267"/>
      <c r="K188" s="267"/>
      <c r="L188" s="267"/>
      <c r="M188" s="267"/>
      <c r="N188" s="267"/>
      <c r="O188" s="267"/>
      <c r="P188" s="1"/>
      <c r="Q188"/>
    </row>
    <row r="189" spans="1:17" ht="15.75" customHeight="1" outlineLevel="2">
      <c r="A189" s="1"/>
      <c r="B189" s="665" t="s">
        <v>355</v>
      </c>
      <c r="C189" s="665" t="s">
        <v>360</v>
      </c>
      <c r="D189" s="773" t="s">
        <v>292</v>
      </c>
      <c r="E189" s="843"/>
      <c r="F189" s="843"/>
      <c r="G189" s="843"/>
      <c r="H189" s="843"/>
      <c r="I189" s="843"/>
      <c r="J189" s="843"/>
      <c r="K189" s="843"/>
      <c r="L189" s="843"/>
      <c r="M189" s="843"/>
      <c r="N189" s="843"/>
      <c r="O189" s="843"/>
      <c r="P189" s="1"/>
      <c r="Q189"/>
    </row>
    <row r="190" spans="1:17" ht="16.5" customHeight="1" outlineLevel="2" thickBot="1">
      <c r="A190" s="1"/>
      <c r="B190" s="666"/>
      <c r="C190" s="666"/>
      <c r="D190" s="774"/>
      <c r="E190" s="844"/>
      <c r="F190" s="844"/>
      <c r="G190" s="844"/>
      <c r="H190" s="844"/>
      <c r="I190" s="844"/>
      <c r="J190" s="844"/>
      <c r="K190" s="844"/>
      <c r="L190" s="844"/>
      <c r="M190" s="844"/>
      <c r="N190" s="844"/>
      <c r="O190" s="844"/>
      <c r="P190" s="1"/>
      <c r="Q190"/>
    </row>
    <row r="191" spans="1:17" ht="16.5" customHeight="1" outlineLevel="2" thickBot="1">
      <c r="A191" s="1"/>
      <c r="B191" s="666"/>
      <c r="C191" s="666"/>
      <c r="D191" s="268">
        <v>44287</v>
      </c>
      <c r="E191" s="268">
        <v>44317</v>
      </c>
      <c r="F191" s="268">
        <v>44348</v>
      </c>
      <c r="G191" s="268">
        <v>44378</v>
      </c>
      <c r="H191" s="268">
        <v>44409</v>
      </c>
      <c r="I191" s="268">
        <v>44440</v>
      </c>
      <c r="J191" s="268">
        <v>44470</v>
      </c>
      <c r="K191" s="268">
        <v>44501</v>
      </c>
      <c r="L191" s="268">
        <v>44531</v>
      </c>
      <c r="M191" s="268">
        <v>44562</v>
      </c>
      <c r="N191" s="268">
        <v>44593</v>
      </c>
      <c r="O191" s="268">
        <v>44621</v>
      </c>
      <c r="P191" s="1"/>
      <c r="Q191"/>
    </row>
    <row r="192" spans="1:17" ht="16.5" customHeight="1" outlineLevel="2" thickBot="1">
      <c r="A192" s="1"/>
      <c r="B192" s="666"/>
      <c r="C192" s="666"/>
      <c r="D192" s="28" t="s">
        <v>240</v>
      </c>
      <c r="E192" s="28" t="s">
        <v>240</v>
      </c>
      <c r="F192" s="28" t="s">
        <v>240</v>
      </c>
      <c r="G192" s="28" t="s">
        <v>240</v>
      </c>
      <c r="H192" s="28" t="s">
        <v>240</v>
      </c>
      <c r="I192" s="28" t="s">
        <v>240</v>
      </c>
      <c r="J192" s="28" t="s">
        <v>240</v>
      </c>
      <c r="K192" s="28" t="s">
        <v>240</v>
      </c>
      <c r="L192" s="28" t="s">
        <v>240</v>
      </c>
      <c r="M192" s="28" t="s">
        <v>240</v>
      </c>
      <c r="N192" s="28" t="s">
        <v>240</v>
      </c>
      <c r="O192" s="28" t="s">
        <v>240</v>
      </c>
      <c r="P192" s="1"/>
      <c r="Q192"/>
    </row>
    <row r="193" spans="1:17" ht="15.75" outlineLevel="2" thickBot="1">
      <c r="A193" s="1"/>
      <c r="B193" s="276" t="s">
        <v>357</v>
      </c>
      <c r="C193" s="279"/>
      <c r="D193" s="266"/>
      <c r="E193" s="267"/>
      <c r="F193" s="266"/>
      <c r="G193" s="267"/>
      <c r="H193" s="266"/>
      <c r="I193" s="267"/>
      <c r="J193" s="266"/>
      <c r="K193" s="267"/>
      <c r="L193" s="266"/>
      <c r="M193" s="267"/>
      <c r="N193" s="266"/>
      <c r="O193" s="267"/>
      <c r="P193" s="1"/>
      <c r="Q193"/>
    </row>
    <row r="194" spans="1:17" outlineLevel="2">
      <c r="D194" s="773" t="s">
        <v>293</v>
      </c>
      <c r="E194" s="843"/>
      <c r="F194" s="843"/>
      <c r="G194" s="843"/>
      <c r="H194" s="843"/>
      <c r="I194" s="843"/>
      <c r="J194" s="843"/>
      <c r="K194" s="843"/>
      <c r="L194" s="843"/>
      <c r="M194" s="843"/>
      <c r="N194" s="843"/>
      <c r="O194" s="843"/>
      <c r="P194" s="1"/>
      <c r="Q194"/>
    </row>
    <row r="195" spans="1:17" ht="15.75" outlineLevel="2" thickBot="1">
      <c r="D195" s="774"/>
      <c r="E195" s="844"/>
      <c r="F195" s="844"/>
      <c r="G195" s="844"/>
      <c r="H195" s="844"/>
      <c r="I195" s="844"/>
      <c r="J195" s="844"/>
      <c r="K195" s="844"/>
      <c r="L195" s="844"/>
      <c r="M195" s="844"/>
      <c r="N195" s="844"/>
      <c r="O195" s="844"/>
      <c r="P195" s="1"/>
      <c r="Q195"/>
    </row>
    <row r="196" spans="1:17" ht="15.75" outlineLevel="2" thickBot="1">
      <c r="D196" s="268">
        <v>44652</v>
      </c>
      <c r="E196" s="268">
        <v>44682</v>
      </c>
      <c r="F196" s="268">
        <v>44713</v>
      </c>
      <c r="G196" s="268">
        <v>44743</v>
      </c>
      <c r="H196" s="268">
        <v>44774</v>
      </c>
      <c r="I196" s="268">
        <v>44805</v>
      </c>
      <c r="J196" s="268">
        <v>44835</v>
      </c>
      <c r="K196" s="268">
        <v>44866</v>
      </c>
      <c r="L196" s="268">
        <v>44896</v>
      </c>
      <c r="M196" s="268">
        <v>44927</v>
      </c>
      <c r="N196" s="268">
        <v>44958</v>
      </c>
      <c r="O196" s="268">
        <v>44986</v>
      </c>
      <c r="P196" s="1"/>
      <c r="Q196"/>
    </row>
    <row r="197" spans="1:17" ht="15.75" outlineLevel="2" thickBot="1">
      <c r="D197" s="28" t="str">
        <f>IF(INDEX('Reference Data'!$G$5:$G$18,MATCH('Reference Data'!$C$4,'Reference Data'!$F$5:$F$21,0),1)&gt;D196,"Actual","Forecast")</f>
        <v>Actual</v>
      </c>
      <c r="E197" s="28" t="str">
        <f>IF(INDEX('Reference Data'!$G$5:$G$18,MATCH('Reference Data'!$C$4,'Reference Data'!$F$5:$F$21,0),1)&gt;E196,"Actual","Forecast")</f>
        <v>Actual</v>
      </c>
      <c r="F197" s="28" t="str">
        <f>IF(INDEX('Reference Data'!$G$5:$G$18,MATCH('Reference Data'!$C$4,'Reference Data'!$F$5:$F$21,0),1)&gt;F196,"Actual","Forecast")</f>
        <v>Actual</v>
      </c>
      <c r="G197" s="28" t="str">
        <f>IF(INDEX('Reference Data'!$G$5:$G$18,MATCH('Reference Data'!$C$4,'Reference Data'!$F$5:$F$21,0),1)&gt;G196,"Actual","Forecast")</f>
        <v>Actual</v>
      </c>
      <c r="H197" s="28" t="str">
        <f>IF(INDEX('Reference Data'!$G$5:$G$18,MATCH('Reference Data'!$C$4,'Reference Data'!$F$5:$F$21,0),1)&gt;H196,"Actual","Forecast")</f>
        <v>Actual</v>
      </c>
      <c r="I197" s="28" t="str">
        <f>IF(INDEX('Reference Data'!$G$5:$G$18,MATCH('Reference Data'!$C$4,'Reference Data'!$F$5:$F$21,0),1)&gt;I196,"Actual","Forecast")</f>
        <v>Actual</v>
      </c>
      <c r="J197" s="28" t="str">
        <f>IF(INDEX('Reference Data'!$G$5:$G$18,MATCH('Reference Data'!$C$4,'Reference Data'!$F$5:$F$21,0),1)&gt;J196,"Actual","Forecast")</f>
        <v>Actual</v>
      </c>
      <c r="K197" s="28" t="str">
        <f>IF(INDEX('Reference Data'!$G$5:$G$18,MATCH('Reference Data'!$C$4,'Reference Data'!$F$5:$F$21,0),1)&gt;K196,"Actual","Forecast")</f>
        <v>Actual</v>
      </c>
      <c r="L197" s="28" t="str">
        <f>IF(INDEX('Reference Data'!$G$5:$G$18,MATCH('Reference Data'!$C$4,'Reference Data'!$F$5:$F$21,0),1)&gt;L196,"Actual","Forecast")</f>
        <v>Actual</v>
      </c>
      <c r="M197" s="28" t="str">
        <f>IF(INDEX('Reference Data'!$G$5:$G$18,MATCH('Reference Data'!$C$4,'Reference Data'!$F$5:$F$21,0),1)&gt;M196,"Actual","Forecast")</f>
        <v>Actual</v>
      </c>
      <c r="N197" s="28" t="str">
        <f>IF(INDEX('Reference Data'!$G$5:$G$18,MATCH('Reference Data'!$C$4,'Reference Data'!$F$5:$F$21,0),1)&gt;N196,"Actual","Forecast")</f>
        <v>Actual</v>
      </c>
      <c r="O197" s="28" t="str">
        <f>IF(INDEX('Reference Data'!$G$5:$G$18,MATCH('Reference Data'!$C$4,'Reference Data'!$F$5:$F$21,0),1)&gt;O196,"Actual","Forecast")</f>
        <v>Actual</v>
      </c>
      <c r="P197" s="1"/>
      <c r="Q197"/>
    </row>
    <row r="198" spans="1:17" ht="15.75" outlineLevel="2" thickBot="1">
      <c r="D198" s="266"/>
      <c r="E198" s="267"/>
      <c r="F198" s="266"/>
      <c r="G198" s="267"/>
      <c r="H198" s="266"/>
      <c r="I198" s="267"/>
      <c r="J198" s="266"/>
      <c r="K198" s="267"/>
      <c r="L198" s="266"/>
      <c r="M198" s="267"/>
      <c r="N198" s="266"/>
      <c r="O198" s="267"/>
      <c r="P198" s="1"/>
      <c r="Q198"/>
    </row>
    <row r="199" spans="1:17" outlineLevel="2">
      <c r="D199" s="773" t="s">
        <v>294</v>
      </c>
      <c r="E199" s="843"/>
      <c r="F199" s="843"/>
      <c r="G199" s="843"/>
      <c r="H199" s="843"/>
      <c r="I199" s="843"/>
      <c r="J199" s="843"/>
      <c r="K199" s="843"/>
      <c r="L199" s="843"/>
      <c r="M199" s="843"/>
      <c r="N199" s="843"/>
      <c r="O199" s="843"/>
      <c r="P199" s="1"/>
      <c r="Q199"/>
    </row>
    <row r="200" spans="1:17" ht="15.75" outlineLevel="2" thickBot="1">
      <c r="D200" s="774"/>
      <c r="E200" s="844"/>
      <c r="F200" s="844"/>
      <c r="G200" s="844"/>
      <c r="H200" s="844"/>
      <c r="I200" s="844"/>
      <c r="J200" s="844"/>
      <c r="K200" s="844"/>
      <c r="L200" s="844"/>
      <c r="M200" s="844"/>
      <c r="N200" s="844"/>
      <c r="O200" s="844"/>
      <c r="P200" s="1"/>
      <c r="Q200"/>
    </row>
    <row r="201" spans="1:17" ht="15.75" outlineLevel="2" thickBot="1">
      <c r="D201" s="268">
        <v>45017</v>
      </c>
      <c r="E201" s="268">
        <v>45047</v>
      </c>
      <c r="F201" s="268">
        <v>45078</v>
      </c>
      <c r="G201" s="268">
        <v>45108</v>
      </c>
      <c r="H201" s="268">
        <v>45139</v>
      </c>
      <c r="I201" s="268">
        <v>45170</v>
      </c>
      <c r="J201" s="268">
        <v>45200</v>
      </c>
      <c r="K201" s="268">
        <v>45231</v>
      </c>
      <c r="L201" s="268">
        <v>45261</v>
      </c>
      <c r="M201" s="268">
        <v>45292</v>
      </c>
      <c r="N201" s="268">
        <v>45323</v>
      </c>
      <c r="O201" s="268">
        <v>45352</v>
      </c>
      <c r="P201" s="1"/>
      <c r="Q201"/>
    </row>
    <row r="202" spans="1:17" ht="15.75" outlineLevel="2" thickBot="1">
      <c r="D202" s="28" t="str">
        <f>IF(INDEX('Reference Data'!$G$5:$G$18,MATCH('Reference Data'!$C$4,'Reference Data'!$F$5:$F$21,0),1)&gt;D201,"Actual","Forecast")</f>
        <v>Actual</v>
      </c>
      <c r="E202" s="28" t="str">
        <f>IF(INDEX('Reference Data'!$G$5:$G$18,MATCH('Reference Data'!$C$4,'Reference Data'!$F$5:$F$21,0),1)&gt;E201,"Actual","Forecast")</f>
        <v>Actual</v>
      </c>
      <c r="F202" s="28" t="str">
        <f>IF(INDEX('Reference Data'!$G$5:$G$18,MATCH('Reference Data'!$C$4,'Reference Data'!$F$5:$F$21,0),1)&gt;F201,"Actual","Forecast")</f>
        <v>Actual</v>
      </c>
      <c r="G202" s="28" t="str">
        <f>IF(INDEX('Reference Data'!$G$5:$G$18,MATCH('Reference Data'!$C$4,'Reference Data'!$F$5:$F$21,0),1)&gt;G201,"Actual","Forecast")</f>
        <v>Actual</v>
      </c>
      <c r="H202" s="28" t="str">
        <f>IF(INDEX('Reference Data'!$G$5:$G$18,MATCH('Reference Data'!$C$4,'Reference Data'!$F$5:$F$21,0),1)&gt;H201,"Actual","Forecast")</f>
        <v>Actual</v>
      </c>
      <c r="I202" s="28" t="str">
        <f>IF(INDEX('Reference Data'!$G$5:$G$18,MATCH('Reference Data'!$C$4,'Reference Data'!$F$5:$F$21,0),1)&gt;I201,"Actual","Forecast")</f>
        <v>Actual</v>
      </c>
      <c r="J202" s="28" t="str">
        <f>IF(INDEX('Reference Data'!$G$5:$G$18,MATCH('Reference Data'!$C$4,'Reference Data'!$F$5:$F$21,0),1)&gt;J201,"Actual","Forecast")</f>
        <v>Actual</v>
      </c>
      <c r="K202" s="28" t="str">
        <f>IF(INDEX('Reference Data'!$G$5:$G$18,MATCH('Reference Data'!$C$4,'Reference Data'!$F$5:$F$21,0),1)&gt;K201,"Actual","Forecast")</f>
        <v>Actual</v>
      </c>
      <c r="L202" s="28" t="str">
        <f>IF(INDEX('Reference Data'!$G$5:$G$18,MATCH('Reference Data'!$C$4,'Reference Data'!$F$5:$F$21,0),1)&gt;L201,"Actual","Forecast")</f>
        <v>Actual</v>
      </c>
      <c r="M202" s="28" t="str">
        <f>IF(INDEX('Reference Data'!$G$5:$G$18,MATCH('Reference Data'!$C$4,'Reference Data'!$F$5:$F$21,0),1)&gt;M201,"Actual","Forecast")</f>
        <v>Actual</v>
      </c>
      <c r="N202" s="28" t="str">
        <f>IF(INDEX('Reference Data'!$G$5:$G$18,MATCH('Reference Data'!$C$4,'Reference Data'!$F$5:$F$21,0),1)&gt;N201,"Actual","Forecast")</f>
        <v>Actual</v>
      </c>
      <c r="O202" s="28" t="str">
        <f>IF(INDEX('Reference Data'!$G$5:$G$18,MATCH('Reference Data'!$C$4,'Reference Data'!$F$5:$F$21,0),1)&gt;O201,"Actual","Forecast")</f>
        <v>Actual</v>
      </c>
      <c r="P202" s="1"/>
      <c r="Q202"/>
    </row>
    <row r="203" spans="1:17" ht="15.75" outlineLevel="2" thickBot="1">
      <c r="D203" s="266"/>
      <c r="E203" s="267"/>
      <c r="F203" s="266"/>
      <c r="G203" s="267"/>
      <c r="H203" s="266"/>
      <c r="I203" s="267"/>
      <c r="J203" s="266"/>
      <c r="K203" s="267"/>
      <c r="L203" s="266"/>
      <c r="M203" s="267"/>
      <c r="N203" s="266"/>
      <c r="O203" s="267"/>
      <c r="P203" s="1"/>
      <c r="Q203"/>
    </row>
    <row r="204" spans="1:17" outlineLevel="2">
      <c r="D204" s="773" t="s">
        <v>295</v>
      </c>
      <c r="E204" s="843"/>
      <c r="F204" s="843"/>
      <c r="G204" s="843"/>
      <c r="H204" s="843"/>
      <c r="I204" s="843"/>
      <c r="J204" s="843"/>
      <c r="K204" s="843"/>
      <c r="L204" s="843"/>
      <c r="M204" s="843"/>
      <c r="N204" s="843"/>
      <c r="O204" s="843"/>
      <c r="P204" s="1"/>
      <c r="Q204"/>
    </row>
    <row r="205" spans="1:17" ht="15.75" outlineLevel="2" thickBot="1">
      <c r="D205" s="774"/>
      <c r="E205" s="844"/>
      <c r="F205" s="844"/>
      <c r="G205" s="844"/>
      <c r="H205" s="844"/>
      <c r="I205" s="844"/>
      <c r="J205" s="844"/>
      <c r="K205" s="844"/>
      <c r="L205" s="844"/>
      <c r="M205" s="844"/>
      <c r="N205" s="844"/>
      <c r="O205" s="844"/>
      <c r="P205" s="1"/>
      <c r="Q205"/>
    </row>
    <row r="206" spans="1:17" ht="15.75" outlineLevel="2" thickBot="1">
      <c r="D206" s="268">
        <v>45383</v>
      </c>
      <c r="E206" s="268">
        <v>45413</v>
      </c>
      <c r="F206" s="268">
        <v>45444</v>
      </c>
      <c r="G206" s="268">
        <v>45474</v>
      </c>
      <c r="H206" s="268">
        <v>45505</v>
      </c>
      <c r="I206" s="268">
        <v>45536</v>
      </c>
      <c r="J206" s="268">
        <v>45566</v>
      </c>
      <c r="K206" s="268">
        <v>45597</v>
      </c>
      <c r="L206" s="268">
        <v>45627</v>
      </c>
      <c r="M206" s="268">
        <v>45658</v>
      </c>
      <c r="N206" s="268">
        <v>45689</v>
      </c>
      <c r="O206" s="268">
        <v>45717</v>
      </c>
      <c r="P206" s="1"/>
      <c r="Q206"/>
    </row>
    <row r="207" spans="1:17" ht="15.75" outlineLevel="2" thickBot="1">
      <c r="D207" s="28" t="str">
        <f>IF(INDEX('Reference Data'!$G$5:$G$18,MATCH('Reference Data'!$C$4,'Reference Data'!$F$5:$F$21,0),1)&gt;D206,"Actual","Forecast")</f>
        <v>Actual</v>
      </c>
      <c r="E207" s="28" t="str">
        <f>IF(INDEX('Reference Data'!$G$5:$G$18,MATCH('Reference Data'!$C$4,'Reference Data'!$F$5:$F$21,0),1)&gt;E206,"Actual","Forecast")</f>
        <v>Actual</v>
      </c>
      <c r="F207" s="28" t="str">
        <f>IF(INDEX('Reference Data'!$G$5:$G$18,MATCH('Reference Data'!$C$4,'Reference Data'!$F$5:$F$21,0),1)&gt;F206,"Actual","Forecast")</f>
        <v>Actual</v>
      </c>
      <c r="G207" s="28" t="str">
        <f>IF(INDEX('Reference Data'!$G$5:$G$18,MATCH('Reference Data'!$C$4,'Reference Data'!$F$5:$F$21,0),1)&gt;G206,"Actual","Forecast")</f>
        <v>Actual</v>
      </c>
      <c r="H207" s="28" t="str">
        <f>IF(INDEX('Reference Data'!$G$5:$G$18,MATCH('Reference Data'!$C$4,'Reference Data'!$F$5:$F$21,0),1)&gt;H206,"Actual","Forecast")</f>
        <v>Actual</v>
      </c>
      <c r="I207" s="28" t="str">
        <f>IF(INDEX('Reference Data'!$G$5:$G$18,MATCH('Reference Data'!$C$4,'Reference Data'!$F$5:$F$21,0),1)&gt;I206,"Actual","Forecast")</f>
        <v>Actual</v>
      </c>
      <c r="J207" s="28" t="str">
        <f>IF(INDEX('Reference Data'!$G$5:$G$18,MATCH('Reference Data'!$C$4,'Reference Data'!$F$5:$F$21,0),1)&gt;J206,"Actual","Forecast")</f>
        <v>Forecast</v>
      </c>
      <c r="K207" s="28" t="str">
        <f>IF(INDEX('Reference Data'!$G$5:$G$18,MATCH('Reference Data'!$C$4,'Reference Data'!$F$5:$F$21,0),1)&gt;K206,"Actual","Forecast")</f>
        <v>Forecast</v>
      </c>
      <c r="L207" s="28" t="str">
        <f>IF(INDEX('Reference Data'!$G$5:$G$18,MATCH('Reference Data'!$C$4,'Reference Data'!$F$5:$F$21,0),1)&gt;L206,"Actual","Forecast")</f>
        <v>Forecast</v>
      </c>
      <c r="M207" s="28" t="str">
        <f>IF(INDEX('Reference Data'!$G$5:$G$18,MATCH('Reference Data'!$C$4,'Reference Data'!$F$5:$F$21,0),1)&gt;M206,"Actual","Forecast")</f>
        <v>Forecast</v>
      </c>
      <c r="N207" s="28" t="str">
        <f>IF(INDEX('Reference Data'!$G$5:$G$18,MATCH('Reference Data'!$C$4,'Reference Data'!$F$5:$F$21,0),1)&gt;N206,"Actual","Forecast")</f>
        <v>Forecast</v>
      </c>
      <c r="O207" s="28" t="str">
        <f>IF(INDEX('Reference Data'!$G$5:$G$18,MATCH('Reference Data'!$C$4,'Reference Data'!$F$5:$F$21,0),1)&gt;O206,"Actual","Forecast")</f>
        <v>Forecast</v>
      </c>
      <c r="P207" s="1"/>
      <c r="Q207"/>
    </row>
    <row r="208" spans="1:17" ht="15.75" outlineLevel="2" thickBot="1">
      <c r="D208" s="266"/>
      <c r="E208" s="267"/>
      <c r="F208" s="266"/>
      <c r="G208" s="267"/>
      <c r="H208" s="266"/>
      <c r="I208" s="267"/>
      <c r="J208" s="266"/>
      <c r="K208" s="267"/>
      <c r="L208" s="266"/>
      <c r="M208" s="267"/>
      <c r="N208" s="266"/>
      <c r="O208" s="267"/>
      <c r="P208" s="1"/>
      <c r="Q208"/>
    </row>
    <row r="209" spans="1:17" ht="15" customHeight="1" outlineLevel="2">
      <c r="B209" s="842" t="s">
        <v>358</v>
      </c>
      <c r="D209" s="773" t="s">
        <v>296</v>
      </c>
      <c r="E209" s="843"/>
      <c r="F209" s="843"/>
      <c r="G209" s="843"/>
      <c r="H209" s="843"/>
      <c r="I209" s="843"/>
      <c r="J209" s="843"/>
      <c r="K209" s="843"/>
      <c r="L209" s="843"/>
      <c r="M209" s="843"/>
      <c r="N209" s="843"/>
      <c r="O209" s="843"/>
      <c r="P209" s="1"/>
      <c r="Q209"/>
    </row>
    <row r="210" spans="1:17" ht="15.75" customHeight="1" outlineLevel="2" thickBot="1">
      <c r="B210" s="842"/>
      <c r="D210" s="774"/>
      <c r="E210" s="844"/>
      <c r="F210" s="844"/>
      <c r="G210" s="844"/>
      <c r="H210" s="844"/>
      <c r="I210" s="844"/>
      <c r="J210" s="844"/>
      <c r="K210" s="844"/>
      <c r="L210" s="844"/>
      <c r="M210" s="844"/>
      <c r="N210" s="844"/>
      <c r="O210" s="844"/>
      <c r="P210" s="1"/>
      <c r="Q210"/>
    </row>
    <row r="211" spans="1:17" ht="15.75" outlineLevel="2" thickBot="1">
      <c r="B211" s="842"/>
      <c r="D211" s="268">
        <v>45748</v>
      </c>
      <c r="E211" s="268">
        <v>45778</v>
      </c>
      <c r="F211" s="268">
        <v>45809</v>
      </c>
      <c r="G211" s="268">
        <v>45839</v>
      </c>
      <c r="H211" s="268">
        <v>45870</v>
      </c>
      <c r="I211" s="268">
        <v>45901</v>
      </c>
      <c r="J211" s="268">
        <v>45931</v>
      </c>
      <c r="K211" s="268">
        <v>45962</v>
      </c>
      <c r="L211" s="268">
        <v>45992</v>
      </c>
      <c r="M211" s="268">
        <v>46023</v>
      </c>
      <c r="N211" s="268">
        <v>46054</v>
      </c>
      <c r="O211" s="268">
        <v>46082</v>
      </c>
      <c r="P211" s="1"/>
      <c r="Q211"/>
    </row>
    <row r="212" spans="1:17" ht="15.75" outlineLevel="2" thickBot="1">
      <c r="B212" s="842"/>
      <c r="D212" s="28" t="str">
        <f>IF(INDEX('Reference Data'!$G$5:$G$18,MATCH('Reference Data'!$C$4,'Reference Data'!$F$5:$F$21,0),1)&gt;D211,"Actual","Forecast")</f>
        <v>Forecast</v>
      </c>
      <c r="E212" s="28" t="str">
        <f>IF(INDEX('Reference Data'!$G$5:$G$18,MATCH('Reference Data'!$C$4,'Reference Data'!$F$5:$F$21,0),1)&gt;E211,"Actual","Forecast")</f>
        <v>Forecast</v>
      </c>
      <c r="F212" s="28" t="str">
        <f>IF(INDEX('Reference Data'!$G$5:$G$18,MATCH('Reference Data'!$C$4,'Reference Data'!$F$5:$F$21,0),1)&gt;F211,"Actual","Forecast")</f>
        <v>Forecast</v>
      </c>
      <c r="G212" s="28" t="str">
        <f>IF(INDEX('Reference Data'!$G$5:$G$18,MATCH('Reference Data'!$C$4,'Reference Data'!$F$5:$F$21,0),1)&gt;G211,"Actual","Forecast")</f>
        <v>Forecast</v>
      </c>
      <c r="H212" s="28" t="str">
        <f>IF(INDEX('Reference Data'!$G$5:$G$18,MATCH('Reference Data'!$C$4,'Reference Data'!$F$5:$F$21,0),1)&gt;H211,"Actual","Forecast")</f>
        <v>Forecast</v>
      </c>
      <c r="I212" s="28" t="str">
        <f>IF(INDEX('Reference Data'!$G$5:$G$18,MATCH('Reference Data'!$C$4,'Reference Data'!$F$5:$F$21,0),1)&gt;I211,"Actual","Forecast")</f>
        <v>Forecast</v>
      </c>
      <c r="J212" s="28" t="str">
        <f>IF(INDEX('Reference Data'!$G$5:$G$18,MATCH('Reference Data'!$C$4,'Reference Data'!$F$5:$F$21,0),1)&gt;J211,"Actual","Forecast")</f>
        <v>Forecast</v>
      </c>
      <c r="K212" s="28" t="str">
        <f>IF(INDEX('Reference Data'!$G$5:$G$18,MATCH('Reference Data'!$C$4,'Reference Data'!$F$5:$F$21,0),1)&gt;K211,"Actual","Forecast")</f>
        <v>Forecast</v>
      </c>
      <c r="L212" s="28" t="str">
        <f>IF(INDEX('Reference Data'!$G$5:$G$18,MATCH('Reference Data'!$C$4,'Reference Data'!$F$5:$F$21,0),1)&gt;L211,"Actual","Forecast")</f>
        <v>Forecast</v>
      </c>
      <c r="M212" s="28" t="str">
        <f>IF(INDEX('Reference Data'!$G$5:$G$18,MATCH('Reference Data'!$C$4,'Reference Data'!$F$5:$F$21,0),1)&gt;M211,"Actual","Forecast")</f>
        <v>Forecast</v>
      </c>
      <c r="N212" s="28" t="str">
        <f>IF(INDEX('Reference Data'!$G$5:$G$18,MATCH('Reference Data'!$C$4,'Reference Data'!$F$5:$F$21,0),1)&gt;N211,"Actual","Forecast")</f>
        <v>Forecast</v>
      </c>
      <c r="O212" s="28" t="str">
        <f>IF(INDEX('Reference Data'!$G$5:$G$18,MATCH('Reference Data'!$C$4,'Reference Data'!$F$5:$F$21,0),1)&gt;O211,"Actual","Forecast")</f>
        <v>Forecast</v>
      </c>
      <c r="P212" s="1"/>
      <c r="Q212"/>
    </row>
    <row r="213" spans="1:17" ht="15.75" outlineLevel="2" thickBot="1">
      <c r="B213" s="842"/>
      <c r="D213" s="266"/>
      <c r="E213" s="267"/>
      <c r="F213" s="266"/>
      <c r="G213" s="267"/>
      <c r="H213" s="266"/>
      <c r="I213" s="267"/>
      <c r="J213" s="266"/>
      <c r="K213" s="267"/>
      <c r="L213" s="266"/>
      <c r="M213" s="267"/>
      <c r="N213" s="266"/>
      <c r="O213" s="267"/>
      <c r="P213" s="1"/>
      <c r="Q213"/>
    </row>
    <row r="214" spans="1:17" outlineLevel="2">
      <c r="D214" t="s">
        <v>359</v>
      </c>
      <c r="P214" s="1"/>
      <c r="Q214"/>
    </row>
    <row r="215" spans="1:17" ht="14.25" customHeight="1" outlineLevel="1" thickBot="1">
      <c r="B215" s="59"/>
      <c r="C215" s="59"/>
      <c r="D215" s="59"/>
      <c r="E215" s="59"/>
      <c r="F215" s="59"/>
      <c r="P215" s="1"/>
      <c r="Q215"/>
    </row>
    <row r="216" spans="1:17" ht="15" customHeight="1" outlineLevel="2">
      <c r="A216" s="593"/>
      <c r="B216" s="665" t="s">
        <v>289</v>
      </c>
      <c r="C216" s="665" t="s">
        <v>290</v>
      </c>
      <c r="D216" s="772" t="s">
        <v>291</v>
      </c>
      <c r="E216" s="845"/>
      <c r="F216" s="845"/>
      <c r="G216" s="845"/>
      <c r="H216" s="845"/>
      <c r="I216" s="845"/>
      <c r="J216" s="845"/>
      <c r="K216" s="845"/>
      <c r="L216" s="845"/>
      <c r="M216" s="845"/>
      <c r="N216" s="845"/>
      <c r="O216" s="845"/>
      <c r="P216" s="1"/>
      <c r="Q216"/>
    </row>
    <row r="217" spans="1:17" ht="15.75" customHeight="1" outlineLevel="2" thickBot="1">
      <c r="A217" s="593"/>
      <c r="B217" s="666"/>
      <c r="C217" s="666"/>
      <c r="D217" s="774"/>
      <c r="E217" s="844"/>
      <c r="F217" s="844"/>
      <c r="G217" s="844"/>
      <c r="H217" s="844"/>
      <c r="I217" s="844"/>
      <c r="J217" s="844"/>
      <c r="K217" s="844"/>
      <c r="L217" s="844"/>
      <c r="M217" s="844"/>
      <c r="N217" s="844"/>
      <c r="O217" s="844"/>
      <c r="P217" s="1"/>
      <c r="Q217"/>
    </row>
    <row r="218" spans="1:17" ht="15.75" outlineLevel="2" thickBot="1">
      <c r="A218" s="593"/>
      <c r="B218" s="666"/>
      <c r="C218" s="666"/>
      <c r="D218" s="268">
        <v>43922</v>
      </c>
      <c r="E218" s="268">
        <v>43952</v>
      </c>
      <c r="F218" s="268">
        <v>43983</v>
      </c>
      <c r="G218" s="268">
        <v>44013</v>
      </c>
      <c r="H218" s="268">
        <v>44044</v>
      </c>
      <c r="I218" s="268">
        <v>44075</v>
      </c>
      <c r="J218" s="268">
        <v>44105</v>
      </c>
      <c r="K218" s="268">
        <v>44136</v>
      </c>
      <c r="L218" s="268">
        <v>44166</v>
      </c>
      <c r="M218" s="268">
        <v>44197</v>
      </c>
      <c r="N218" s="268">
        <v>44228</v>
      </c>
      <c r="O218" s="268">
        <v>44256</v>
      </c>
      <c r="P218" s="1"/>
      <c r="Q218"/>
    </row>
    <row r="219" spans="1:17" ht="15.75" customHeight="1" outlineLevel="2" thickBot="1">
      <c r="A219" s="593"/>
      <c r="B219" s="666"/>
      <c r="C219" s="666"/>
      <c r="D219" s="28" t="s">
        <v>240</v>
      </c>
      <c r="E219" s="28" t="s">
        <v>240</v>
      </c>
      <c r="F219" s="28" t="s">
        <v>240</v>
      </c>
      <c r="G219" s="28" t="s">
        <v>240</v>
      </c>
      <c r="H219" s="28" t="s">
        <v>240</v>
      </c>
      <c r="I219" s="28" t="s">
        <v>240</v>
      </c>
      <c r="J219" s="28" t="s">
        <v>240</v>
      </c>
      <c r="K219" s="28" t="s">
        <v>240</v>
      </c>
      <c r="L219" s="28" t="s">
        <v>240</v>
      </c>
      <c r="M219" s="28" t="s">
        <v>240</v>
      </c>
      <c r="N219" s="28" t="s">
        <v>240</v>
      </c>
      <c r="O219" s="28" t="s">
        <v>240</v>
      </c>
      <c r="P219" s="1"/>
      <c r="Q219"/>
    </row>
    <row r="220" spans="1:17" ht="15.75" outlineLevel="2" thickBot="1">
      <c r="A220" s="1"/>
      <c r="B220" s="264" t="s">
        <v>353</v>
      </c>
      <c r="C220" s="265" t="s">
        <v>354</v>
      </c>
      <c r="D220" s="266"/>
      <c r="E220" s="267"/>
      <c r="F220" s="267"/>
      <c r="G220" s="267"/>
      <c r="H220" s="267"/>
      <c r="I220" s="267"/>
      <c r="J220" s="267"/>
      <c r="K220" s="267"/>
      <c r="L220" s="267"/>
      <c r="M220" s="267"/>
      <c r="N220" s="267"/>
      <c r="O220" s="267"/>
      <c r="P220" s="1"/>
      <c r="Q220"/>
    </row>
    <row r="221" spans="1:17" ht="15.75" customHeight="1" outlineLevel="2">
      <c r="A221" s="1"/>
      <c r="B221" s="665" t="s">
        <v>355</v>
      </c>
      <c r="C221" s="665" t="s">
        <v>360</v>
      </c>
      <c r="D221" s="773" t="s">
        <v>292</v>
      </c>
      <c r="E221" s="843"/>
      <c r="F221" s="843"/>
      <c r="G221" s="843"/>
      <c r="H221" s="843"/>
      <c r="I221" s="843"/>
      <c r="J221" s="843"/>
      <c r="K221" s="843"/>
      <c r="L221" s="843"/>
      <c r="M221" s="843"/>
      <c r="N221" s="843"/>
      <c r="O221" s="843"/>
      <c r="P221" s="1"/>
      <c r="Q221"/>
    </row>
    <row r="222" spans="1:17" ht="16.5" customHeight="1" outlineLevel="2" thickBot="1">
      <c r="A222" s="1"/>
      <c r="B222" s="666"/>
      <c r="C222" s="666"/>
      <c r="D222" s="774"/>
      <c r="E222" s="844"/>
      <c r="F222" s="844"/>
      <c r="G222" s="844"/>
      <c r="H222" s="844"/>
      <c r="I222" s="844"/>
      <c r="J222" s="844"/>
      <c r="K222" s="844"/>
      <c r="L222" s="844"/>
      <c r="M222" s="844"/>
      <c r="N222" s="844"/>
      <c r="O222" s="844"/>
      <c r="P222" s="1"/>
      <c r="Q222"/>
    </row>
    <row r="223" spans="1:17" ht="16.5" customHeight="1" outlineLevel="2" thickBot="1">
      <c r="A223" s="1"/>
      <c r="B223" s="666"/>
      <c r="C223" s="666"/>
      <c r="D223" s="268">
        <v>44287</v>
      </c>
      <c r="E223" s="268">
        <v>44317</v>
      </c>
      <c r="F223" s="268">
        <v>44348</v>
      </c>
      <c r="G223" s="268">
        <v>44378</v>
      </c>
      <c r="H223" s="268">
        <v>44409</v>
      </c>
      <c r="I223" s="268">
        <v>44440</v>
      </c>
      <c r="J223" s="268">
        <v>44470</v>
      </c>
      <c r="K223" s="268">
        <v>44501</v>
      </c>
      <c r="L223" s="268">
        <v>44531</v>
      </c>
      <c r="M223" s="268">
        <v>44562</v>
      </c>
      <c r="N223" s="268">
        <v>44593</v>
      </c>
      <c r="O223" s="268">
        <v>44621</v>
      </c>
      <c r="P223" s="1"/>
      <c r="Q223"/>
    </row>
    <row r="224" spans="1:17" ht="16.5" customHeight="1" outlineLevel="2" thickBot="1">
      <c r="A224" s="1"/>
      <c r="B224" s="666"/>
      <c r="C224" s="666"/>
      <c r="D224" s="28" t="s">
        <v>240</v>
      </c>
      <c r="E224" s="28" t="s">
        <v>240</v>
      </c>
      <c r="F224" s="28" t="s">
        <v>240</v>
      </c>
      <c r="G224" s="28" t="s">
        <v>240</v>
      </c>
      <c r="H224" s="28" t="s">
        <v>240</v>
      </c>
      <c r="I224" s="28" t="s">
        <v>240</v>
      </c>
      <c r="J224" s="28" t="s">
        <v>240</v>
      </c>
      <c r="K224" s="28" t="s">
        <v>240</v>
      </c>
      <c r="L224" s="28" t="s">
        <v>240</v>
      </c>
      <c r="M224" s="28" t="s">
        <v>240</v>
      </c>
      <c r="N224" s="28" t="s">
        <v>240</v>
      </c>
      <c r="O224" s="28" t="s">
        <v>240</v>
      </c>
      <c r="P224" s="1"/>
      <c r="Q224"/>
    </row>
    <row r="225" spans="1:17" ht="15.75" outlineLevel="2" thickBot="1">
      <c r="A225" s="1"/>
      <c r="B225" s="276"/>
      <c r="C225" s="279"/>
      <c r="D225" s="266"/>
      <c r="E225" s="267"/>
      <c r="F225" s="266"/>
      <c r="G225" s="267"/>
      <c r="H225" s="266"/>
      <c r="I225" s="267"/>
      <c r="J225" s="266"/>
      <c r="K225" s="267"/>
      <c r="L225" s="266"/>
      <c r="M225" s="267"/>
      <c r="N225" s="266"/>
      <c r="O225" s="267"/>
      <c r="P225" s="1"/>
      <c r="Q225"/>
    </row>
    <row r="226" spans="1:17" outlineLevel="2">
      <c r="D226" s="773" t="s">
        <v>293</v>
      </c>
      <c r="E226" s="843"/>
      <c r="F226" s="843"/>
      <c r="G226" s="843"/>
      <c r="H226" s="843"/>
      <c r="I226" s="843"/>
      <c r="J226" s="843"/>
      <c r="K226" s="843"/>
      <c r="L226" s="843"/>
      <c r="M226" s="843"/>
      <c r="N226" s="843"/>
      <c r="O226" s="843"/>
      <c r="P226" s="1"/>
      <c r="Q226"/>
    </row>
    <row r="227" spans="1:17" ht="15.75" outlineLevel="2" thickBot="1">
      <c r="D227" s="774"/>
      <c r="E227" s="844"/>
      <c r="F227" s="844"/>
      <c r="G227" s="844"/>
      <c r="H227" s="844"/>
      <c r="I227" s="844"/>
      <c r="J227" s="844"/>
      <c r="K227" s="844"/>
      <c r="L227" s="844"/>
      <c r="M227" s="844"/>
      <c r="N227" s="844"/>
      <c r="O227" s="844"/>
      <c r="P227" s="1"/>
      <c r="Q227"/>
    </row>
    <row r="228" spans="1:17" ht="15.75" outlineLevel="2" thickBot="1">
      <c r="D228" s="268">
        <v>44652</v>
      </c>
      <c r="E228" s="268">
        <v>44682</v>
      </c>
      <c r="F228" s="268">
        <v>44713</v>
      </c>
      <c r="G228" s="268">
        <v>44743</v>
      </c>
      <c r="H228" s="268">
        <v>44774</v>
      </c>
      <c r="I228" s="268">
        <v>44805</v>
      </c>
      <c r="J228" s="268">
        <v>44835</v>
      </c>
      <c r="K228" s="268">
        <v>44866</v>
      </c>
      <c r="L228" s="268">
        <v>44896</v>
      </c>
      <c r="M228" s="268">
        <v>44927</v>
      </c>
      <c r="N228" s="268">
        <v>44958</v>
      </c>
      <c r="O228" s="268">
        <v>44986</v>
      </c>
      <c r="P228" s="1"/>
      <c r="Q228"/>
    </row>
    <row r="229" spans="1:17" ht="15.75" outlineLevel="2" thickBot="1">
      <c r="D229" s="28" t="str">
        <f>IF(INDEX('Reference Data'!$G$5:$G$18,MATCH('Reference Data'!$C$4,'Reference Data'!$F$5:$F$21,0),1)&gt;D228,"Actual","Forecast")</f>
        <v>Actual</v>
      </c>
      <c r="E229" s="28" t="str">
        <f>IF(INDEX('Reference Data'!$G$5:$G$18,MATCH('Reference Data'!$C$4,'Reference Data'!$F$5:$F$21,0),1)&gt;E228,"Actual","Forecast")</f>
        <v>Actual</v>
      </c>
      <c r="F229" s="28" t="str">
        <f>IF(INDEX('Reference Data'!$G$5:$G$18,MATCH('Reference Data'!$C$4,'Reference Data'!$F$5:$F$21,0),1)&gt;F228,"Actual","Forecast")</f>
        <v>Actual</v>
      </c>
      <c r="G229" s="28" t="str">
        <f>IF(INDEX('Reference Data'!$G$5:$G$18,MATCH('Reference Data'!$C$4,'Reference Data'!$F$5:$F$21,0),1)&gt;G228,"Actual","Forecast")</f>
        <v>Actual</v>
      </c>
      <c r="H229" s="28" t="str">
        <f>IF(INDEX('Reference Data'!$G$5:$G$18,MATCH('Reference Data'!$C$4,'Reference Data'!$F$5:$F$21,0),1)&gt;H228,"Actual","Forecast")</f>
        <v>Actual</v>
      </c>
      <c r="I229" s="28" t="str">
        <f>IF(INDEX('Reference Data'!$G$5:$G$18,MATCH('Reference Data'!$C$4,'Reference Data'!$F$5:$F$21,0),1)&gt;I228,"Actual","Forecast")</f>
        <v>Actual</v>
      </c>
      <c r="J229" s="28" t="str">
        <f>IF(INDEX('Reference Data'!$G$5:$G$18,MATCH('Reference Data'!$C$4,'Reference Data'!$F$5:$F$21,0),1)&gt;J228,"Actual","Forecast")</f>
        <v>Actual</v>
      </c>
      <c r="K229" s="28" t="str">
        <f>IF(INDEX('Reference Data'!$G$5:$G$18,MATCH('Reference Data'!$C$4,'Reference Data'!$F$5:$F$21,0),1)&gt;K228,"Actual","Forecast")</f>
        <v>Actual</v>
      </c>
      <c r="L229" s="28" t="str">
        <f>IF(INDEX('Reference Data'!$G$5:$G$18,MATCH('Reference Data'!$C$4,'Reference Data'!$F$5:$F$21,0),1)&gt;L228,"Actual","Forecast")</f>
        <v>Actual</v>
      </c>
      <c r="M229" s="28" t="str">
        <f>IF(INDEX('Reference Data'!$G$5:$G$18,MATCH('Reference Data'!$C$4,'Reference Data'!$F$5:$F$21,0),1)&gt;M228,"Actual","Forecast")</f>
        <v>Actual</v>
      </c>
      <c r="N229" s="28" t="str">
        <f>IF(INDEX('Reference Data'!$G$5:$G$18,MATCH('Reference Data'!$C$4,'Reference Data'!$F$5:$F$21,0),1)&gt;N228,"Actual","Forecast")</f>
        <v>Actual</v>
      </c>
      <c r="O229" s="28" t="str">
        <f>IF(INDEX('Reference Data'!$G$5:$G$18,MATCH('Reference Data'!$C$4,'Reference Data'!$F$5:$F$21,0),1)&gt;O228,"Actual","Forecast")</f>
        <v>Actual</v>
      </c>
      <c r="P229" s="1"/>
      <c r="Q229"/>
    </row>
    <row r="230" spans="1:17" ht="15.75" outlineLevel="2" thickBot="1">
      <c r="D230" s="266"/>
      <c r="E230" s="267"/>
      <c r="F230" s="266"/>
      <c r="G230" s="267"/>
      <c r="H230" s="266"/>
      <c r="I230" s="267"/>
      <c r="J230" s="266"/>
      <c r="K230" s="267"/>
      <c r="L230" s="266"/>
      <c r="M230" s="267"/>
      <c r="N230" s="266"/>
      <c r="O230" s="267"/>
      <c r="P230" s="1"/>
      <c r="Q230"/>
    </row>
    <row r="231" spans="1:17" outlineLevel="2">
      <c r="D231" s="773" t="s">
        <v>294</v>
      </c>
      <c r="E231" s="843"/>
      <c r="F231" s="843"/>
      <c r="G231" s="843"/>
      <c r="H231" s="843"/>
      <c r="I231" s="843"/>
      <c r="J231" s="843"/>
      <c r="K231" s="843"/>
      <c r="L231" s="843"/>
      <c r="M231" s="843"/>
      <c r="N231" s="843"/>
      <c r="O231" s="843"/>
      <c r="P231" s="1"/>
      <c r="Q231"/>
    </row>
    <row r="232" spans="1:17" ht="15.75" outlineLevel="2" thickBot="1">
      <c r="D232" s="774"/>
      <c r="E232" s="844"/>
      <c r="F232" s="844"/>
      <c r="G232" s="844"/>
      <c r="H232" s="844"/>
      <c r="I232" s="844"/>
      <c r="J232" s="844"/>
      <c r="K232" s="844"/>
      <c r="L232" s="844"/>
      <c r="M232" s="844"/>
      <c r="N232" s="844"/>
      <c r="O232" s="844"/>
      <c r="P232" s="1"/>
      <c r="Q232"/>
    </row>
    <row r="233" spans="1:17" ht="15.75" outlineLevel="2" thickBot="1">
      <c r="D233" s="268">
        <v>45017</v>
      </c>
      <c r="E233" s="268">
        <v>45047</v>
      </c>
      <c r="F233" s="268">
        <v>45078</v>
      </c>
      <c r="G233" s="268">
        <v>45108</v>
      </c>
      <c r="H233" s="268">
        <v>45139</v>
      </c>
      <c r="I233" s="268">
        <v>45170</v>
      </c>
      <c r="J233" s="268">
        <v>45200</v>
      </c>
      <c r="K233" s="268">
        <v>45231</v>
      </c>
      <c r="L233" s="268">
        <v>45261</v>
      </c>
      <c r="M233" s="268">
        <v>45292</v>
      </c>
      <c r="N233" s="268">
        <v>45323</v>
      </c>
      <c r="O233" s="268">
        <v>45352</v>
      </c>
      <c r="P233" s="1"/>
      <c r="Q233"/>
    </row>
    <row r="234" spans="1:17" ht="15.75" outlineLevel="2" thickBot="1">
      <c r="D234" s="28" t="str">
        <f>IF(INDEX('Reference Data'!$G$5:$G$18,MATCH('Reference Data'!$C$4,'Reference Data'!$F$5:$F$21,0),1)&gt;D233,"Actual","Forecast")</f>
        <v>Actual</v>
      </c>
      <c r="E234" s="28" t="str">
        <f>IF(INDEX('Reference Data'!$G$5:$G$18,MATCH('Reference Data'!$C$4,'Reference Data'!$F$5:$F$21,0),1)&gt;E233,"Actual","Forecast")</f>
        <v>Actual</v>
      </c>
      <c r="F234" s="28" t="str">
        <f>IF(INDEX('Reference Data'!$G$5:$G$18,MATCH('Reference Data'!$C$4,'Reference Data'!$F$5:$F$21,0),1)&gt;F233,"Actual","Forecast")</f>
        <v>Actual</v>
      </c>
      <c r="G234" s="28" t="str">
        <f>IF(INDEX('Reference Data'!$G$5:$G$18,MATCH('Reference Data'!$C$4,'Reference Data'!$F$5:$F$21,0),1)&gt;G233,"Actual","Forecast")</f>
        <v>Actual</v>
      </c>
      <c r="H234" s="28" t="str">
        <f>IF(INDEX('Reference Data'!$G$5:$G$18,MATCH('Reference Data'!$C$4,'Reference Data'!$F$5:$F$21,0),1)&gt;H233,"Actual","Forecast")</f>
        <v>Actual</v>
      </c>
      <c r="I234" s="28" t="str">
        <f>IF(INDEX('Reference Data'!$G$5:$G$18,MATCH('Reference Data'!$C$4,'Reference Data'!$F$5:$F$21,0),1)&gt;I233,"Actual","Forecast")</f>
        <v>Actual</v>
      </c>
      <c r="J234" s="28" t="str">
        <f>IF(INDEX('Reference Data'!$G$5:$G$18,MATCH('Reference Data'!$C$4,'Reference Data'!$F$5:$F$21,0),1)&gt;J233,"Actual","Forecast")</f>
        <v>Actual</v>
      </c>
      <c r="K234" s="28" t="str">
        <f>IF(INDEX('Reference Data'!$G$5:$G$18,MATCH('Reference Data'!$C$4,'Reference Data'!$F$5:$F$21,0),1)&gt;K233,"Actual","Forecast")</f>
        <v>Actual</v>
      </c>
      <c r="L234" s="28" t="str">
        <f>IF(INDEX('Reference Data'!$G$5:$G$18,MATCH('Reference Data'!$C$4,'Reference Data'!$F$5:$F$21,0),1)&gt;L233,"Actual","Forecast")</f>
        <v>Actual</v>
      </c>
      <c r="M234" s="28" t="str">
        <f>IF(INDEX('Reference Data'!$G$5:$G$18,MATCH('Reference Data'!$C$4,'Reference Data'!$F$5:$F$21,0),1)&gt;M233,"Actual","Forecast")</f>
        <v>Actual</v>
      </c>
      <c r="N234" s="28" t="str">
        <f>IF(INDEX('Reference Data'!$G$5:$G$18,MATCH('Reference Data'!$C$4,'Reference Data'!$F$5:$F$21,0),1)&gt;N233,"Actual","Forecast")</f>
        <v>Actual</v>
      </c>
      <c r="O234" s="28" t="str">
        <f>IF(INDEX('Reference Data'!$G$5:$G$18,MATCH('Reference Data'!$C$4,'Reference Data'!$F$5:$F$21,0),1)&gt;O233,"Actual","Forecast")</f>
        <v>Actual</v>
      </c>
      <c r="P234" s="1"/>
      <c r="Q234"/>
    </row>
    <row r="235" spans="1:17" ht="15.75" outlineLevel="2" thickBot="1">
      <c r="D235" s="266"/>
      <c r="E235" s="267"/>
      <c r="F235" s="266"/>
      <c r="G235" s="267"/>
      <c r="H235" s="266"/>
      <c r="I235" s="267"/>
      <c r="J235" s="266"/>
      <c r="K235" s="267"/>
      <c r="L235" s="266"/>
      <c r="M235" s="267"/>
      <c r="N235" s="266"/>
      <c r="O235" s="267"/>
      <c r="P235" s="1"/>
      <c r="Q235"/>
    </row>
    <row r="236" spans="1:17" outlineLevel="2">
      <c r="D236" s="773" t="s">
        <v>295</v>
      </c>
      <c r="E236" s="843"/>
      <c r="F236" s="843"/>
      <c r="G236" s="843"/>
      <c r="H236" s="843"/>
      <c r="I236" s="843"/>
      <c r="J236" s="843"/>
      <c r="K236" s="843"/>
      <c r="L236" s="843"/>
      <c r="M236" s="843"/>
      <c r="N236" s="843"/>
      <c r="O236" s="843"/>
      <c r="P236" s="1"/>
      <c r="Q236"/>
    </row>
    <row r="237" spans="1:17" ht="15.75" outlineLevel="2" thickBot="1">
      <c r="D237" s="774"/>
      <c r="E237" s="844"/>
      <c r="F237" s="844"/>
      <c r="G237" s="844"/>
      <c r="H237" s="844"/>
      <c r="I237" s="844"/>
      <c r="J237" s="844"/>
      <c r="K237" s="844"/>
      <c r="L237" s="844"/>
      <c r="M237" s="844"/>
      <c r="N237" s="844"/>
      <c r="O237" s="844"/>
      <c r="P237" s="1"/>
      <c r="Q237"/>
    </row>
    <row r="238" spans="1:17" ht="15.75" outlineLevel="2" thickBot="1">
      <c r="D238" s="268">
        <v>45383</v>
      </c>
      <c r="E238" s="268">
        <v>45413</v>
      </c>
      <c r="F238" s="268">
        <v>45444</v>
      </c>
      <c r="G238" s="268">
        <v>45474</v>
      </c>
      <c r="H238" s="268">
        <v>45505</v>
      </c>
      <c r="I238" s="268">
        <v>45536</v>
      </c>
      <c r="J238" s="268">
        <v>45566</v>
      </c>
      <c r="K238" s="268">
        <v>45597</v>
      </c>
      <c r="L238" s="268">
        <v>45627</v>
      </c>
      <c r="M238" s="268">
        <v>45658</v>
      </c>
      <c r="N238" s="268">
        <v>45689</v>
      </c>
      <c r="O238" s="268">
        <v>45717</v>
      </c>
      <c r="P238" s="1"/>
      <c r="Q238"/>
    </row>
    <row r="239" spans="1:17" ht="15.75" outlineLevel="2" thickBot="1">
      <c r="D239" s="28" t="str">
        <f>IF(INDEX('Reference Data'!$G$5:$G$18,MATCH('Reference Data'!$C$4,'Reference Data'!$F$5:$F$21,0),1)&gt;D238,"Actual","Forecast")</f>
        <v>Actual</v>
      </c>
      <c r="E239" s="28" t="str">
        <f>IF(INDEX('Reference Data'!$G$5:$G$18,MATCH('Reference Data'!$C$4,'Reference Data'!$F$5:$F$21,0),1)&gt;E238,"Actual","Forecast")</f>
        <v>Actual</v>
      </c>
      <c r="F239" s="28" t="str">
        <f>IF(INDEX('Reference Data'!$G$5:$G$18,MATCH('Reference Data'!$C$4,'Reference Data'!$F$5:$F$21,0),1)&gt;F238,"Actual","Forecast")</f>
        <v>Actual</v>
      </c>
      <c r="G239" s="28" t="str">
        <f>IF(INDEX('Reference Data'!$G$5:$G$18,MATCH('Reference Data'!$C$4,'Reference Data'!$F$5:$F$21,0),1)&gt;G238,"Actual","Forecast")</f>
        <v>Actual</v>
      </c>
      <c r="H239" s="28" t="str">
        <f>IF(INDEX('Reference Data'!$G$5:$G$18,MATCH('Reference Data'!$C$4,'Reference Data'!$F$5:$F$21,0),1)&gt;H238,"Actual","Forecast")</f>
        <v>Actual</v>
      </c>
      <c r="I239" s="28" t="str">
        <f>IF(INDEX('Reference Data'!$G$5:$G$18,MATCH('Reference Data'!$C$4,'Reference Data'!$F$5:$F$21,0),1)&gt;I238,"Actual","Forecast")</f>
        <v>Actual</v>
      </c>
      <c r="J239" s="28" t="str">
        <f>IF(INDEX('Reference Data'!$G$5:$G$18,MATCH('Reference Data'!$C$4,'Reference Data'!$F$5:$F$21,0),1)&gt;J238,"Actual","Forecast")</f>
        <v>Forecast</v>
      </c>
      <c r="K239" s="28" t="str">
        <f>IF(INDEX('Reference Data'!$G$5:$G$18,MATCH('Reference Data'!$C$4,'Reference Data'!$F$5:$F$21,0),1)&gt;K238,"Actual","Forecast")</f>
        <v>Forecast</v>
      </c>
      <c r="L239" s="28" t="str">
        <f>IF(INDEX('Reference Data'!$G$5:$G$18,MATCH('Reference Data'!$C$4,'Reference Data'!$F$5:$F$21,0),1)&gt;L238,"Actual","Forecast")</f>
        <v>Forecast</v>
      </c>
      <c r="M239" s="28" t="str">
        <f>IF(INDEX('Reference Data'!$G$5:$G$18,MATCH('Reference Data'!$C$4,'Reference Data'!$F$5:$F$21,0),1)&gt;M238,"Actual","Forecast")</f>
        <v>Forecast</v>
      </c>
      <c r="N239" s="28" t="str">
        <f>IF(INDEX('Reference Data'!$G$5:$G$18,MATCH('Reference Data'!$C$4,'Reference Data'!$F$5:$F$21,0),1)&gt;N238,"Actual","Forecast")</f>
        <v>Forecast</v>
      </c>
      <c r="O239" s="28" t="str">
        <f>IF(INDEX('Reference Data'!$G$5:$G$18,MATCH('Reference Data'!$C$4,'Reference Data'!$F$5:$F$21,0),1)&gt;O238,"Actual","Forecast")</f>
        <v>Forecast</v>
      </c>
      <c r="P239" s="1"/>
      <c r="Q239"/>
    </row>
    <row r="240" spans="1:17" ht="15.75" outlineLevel="2" thickBot="1">
      <c r="D240" s="266"/>
      <c r="E240" s="267"/>
      <c r="F240" s="266"/>
      <c r="G240" s="267"/>
      <c r="H240" s="266"/>
      <c r="I240" s="267"/>
      <c r="J240" s="266"/>
      <c r="K240" s="267"/>
      <c r="L240" s="266"/>
      <c r="M240" s="267"/>
      <c r="N240" s="266"/>
      <c r="O240" s="267"/>
      <c r="P240" s="1"/>
      <c r="Q240"/>
    </row>
    <row r="241" spans="1:17" ht="15" customHeight="1" outlineLevel="2">
      <c r="B241" s="842" t="s">
        <v>358</v>
      </c>
      <c r="D241" s="773" t="s">
        <v>296</v>
      </c>
      <c r="E241" s="843"/>
      <c r="F241" s="843"/>
      <c r="G241" s="843"/>
      <c r="H241" s="843"/>
      <c r="I241" s="843"/>
      <c r="J241" s="843"/>
      <c r="K241" s="843"/>
      <c r="L241" s="843"/>
      <c r="M241" s="843"/>
      <c r="N241" s="843"/>
      <c r="O241" s="843"/>
      <c r="P241" s="1"/>
      <c r="Q241"/>
    </row>
    <row r="242" spans="1:17" ht="15.75" customHeight="1" outlineLevel="2" thickBot="1">
      <c r="B242" s="842"/>
      <c r="D242" s="774"/>
      <c r="E242" s="844"/>
      <c r="F242" s="844"/>
      <c r="G242" s="844"/>
      <c r="H242" s="844"/>
      <c r="I242" s="844"/>
      <c r="J242" s="844"/>
      <c r="K242" s="844"/>
      <c r="L242" s="844"/>
      <c r="M242" s="844"/>
      <c r="N242" s="844"/>
      <c r="O242" s="844"/>
      <c r="P242" s="1"/>
      <c r="Q242"/>
    </row>
    <row r="243" spans="1:17" ht="15.75" outlineLevel="2" thickBot="1">
      <c r="B243" s="842"/>
      <c r="D243" s="268">
        <v>45748</v>
      </c>
      <c r="E243" s="268">
        <v>45778</v>
      </c>
      <c r="F243" s="268">
        <v>45809</v>
      </c>
      <c r="G243" s="268">
        <v>45839</v>
      </c>
      <c r="H243" s="268">
        <v>45870</v>
      </c>
      <c r="I243" s="268">
        <v>45901</v>
      </c>
      <c r="J243" s="268">
        <v>45931</v>
      </c>
      <c r="K243" s="268">
        <v>45962</v>
      </c>
      <c r="L243" s="268">
        <v>45992</v>
      </c>
      <c r="M243" s="268">
        <v>46023</v>
      </c>
      <c r="N243" s="268">
        <v>46054</v>
      </c>
      <c r="O243" s="268">
        <v>46082</v>
      </c>
      <c r="P243" s="1"/>
      <c r="Q243"/>
    </row>
    <row r="244" spans="1:17" ht="15.75" outlineLevel="2" thickBot="1">
      <c r="B244" s="842"/>
      <c r="D244" s="28" t="str">
        <f>IF(INDEX('Reference Data'!$G$5:$G$18,MATCH('Reference Data'!$C$4,'Reference Data'!$F$5:$F$21,0),1)&gt;D243,"Actual","Forecast")</f>
        <v>Forecast</v>
      </c>
      <c r="E244" s="28" t="str">
        <f>IF(INDEX('Reference Data'!$G$5:$G$18,MATCH('Reference Data'!$C$4,'Reference Data'!$F$5:$F$21,0),1)&gt;E243,"Actual","Forecast")</f>
        <v>Forecast</v>
      </c>
      <c r="F244" s="28" t="str">
        <f>IF(INDEX('Reference Data'!$G$5:$G$18,MATCH('Reference Data'!$C$4,'Reference Data'!$F$5:$F$21,0),1)&gt;F243,"Actual","Forecast")</f>
        <v>Forecast</v>
      </c>
      <c r="G244" s="28" t="str">
        <f>IF(INDEX('Reference Data'!$G$5:$G$18,MATCH('Reference Data'!$C$4,'Reference Data'!$F$5:$F$21,0),1)&gt;G243,"Actual","Forecast")</f>
        <v>Forecast</v>
      </c>
      <c r="H244" s="28" t="str">
        <f>IF(INDEX('Reference Data'!$G$5:$G$18,MATCH('Reference Data'!$C$4,'Reference Data'!$F$5:$F$21,0),1)&gt;H243,"Actual","Forecast")</f>
        <v>Forecast</v>
      </c>
      <c r="I244" s="28" t="str">
        <f>IF(INDEX('Reference Data'!$G$5:$G$18,MATCH('Reference Data'!$C$4,'Reference Data'!$F$5:$F$21,0),1)&gt;I243,"Actual","Forecast")</f>
        <v>Forecast</v>
      </c>
      <c r="J244" s="28" t="str">
        <f>IF(INDEX('Reference Data'!$G$5:$G$18,MATCH('Reference Data'!$C$4,'Reference Data'!$F$5:$F$21,0),1)&gt;J243,"Actual","Forecast")</f>
        <v>Forecast</v>
      </c>
      <c r="K244" s="28" t="str">
        <f>IF(INDEX('Reference Data'!$G$5:$G$18,MATCH('Reference Data'!$C$4,'Reference Data'!$F$5:$F$21,0),1)&gt;K243,"Actual","Forecast")</f>
        <v>Forecast</v>
      </c>
      <c r="L244" s="28" t="str">
        <f>IF(INDEX('Reference Data'!$G$5:$G$18,MATCH('Reference Data'!$C$4,'Reference Data'!$F$5:$F$21,0),1)&gt;L243,"Actual","Forecast")</f>
        <v>Forecast</v>
      </c>
      <c r="M244" s="28" t="str">
        <f>IF(INDEX('Reference Data'!$G$5:$G$18,MATCH('Reference Data'!$C$4,'Reference Data'!$F$5:$F$21,0),1)&gt;M243,"Actual","Forecast")</f>
        <v>Forecast</v>
      </c>
      <c r="N244" s="28" t="str">
        <f>IF(INDEX('Reference Data'!$G$5:$G$18,MATCH('Reference Data'!$C$4,'Reference Data'!$F$5:$F$21,0),1)&gt;N243,"Actual","Forecast")</f>
        <v>Forecast</v>
      </c>
      <c r="O244" s="28" t="str">
        <f>IF(INDEX('Reference Data'!$G$5:$G$18,MATCH('Reference Data'!$C$4,'Reference Data'!$F$5:$F$21,0),1)&gt;O243,"Actual","Forecast")</f>
        <v>Forecast</v>
      </c>
      <c r="P244" s="1"/>
      <c r="Q244"/>
    </row>
    <row r="245" spans="1:17" ht="15.75" outlineLevel="2" thickBot="1">
      <c r="B245" s="842"/>
      <c r="D245" s="266"/>
      <c r="E245" s="267"/>
      <c r="F245" s="266"/>
      <c r="G245" s="267"/>
      <c r="H245" s="266"/>
      <c r="I245" s="267"/>
      <c r="J245" s="266"/>
      <c r="K245" s="267"/>
      <c r="L245" s="266"/>
      <c r="M245" s="267"/>
      <c r="N245" s="266"/>
      <c r="O245" s="267"/>
      <c r="P245" s="1"/>
      <c r="Q245"/>
    </row>
    <row r="246" spans="1:17" outlineLevel="2">
      <c r="D246" t="s">
        <v>359</v>
      </c>
      <c r="P246" s="1"/>
      <c r="Q246"/>
    </row>
    <row r="247" spans="1:17" ht="14.25" customHeight="1" outlineLevel="1" thickBot="1">
      <c r="B247" s="59"/>
      <c r="C247" s="59"/>
      <c r="D247" s="59"/>
      <c r="E247" s="59"/>
      <c r="F247" s="59"/>
      <c r="P247" s="1"/>
      <c r="Q247"/>
    </row>
    <row r="248" spans="1:17" ht="15" customHeight="1" outlineLevel="2">
      <c r="A248" s="593"/>
      <c r="B248" s="665" t="s">
        <v>289</v>
      </c>
      <c r="C248" s="665" t="s">
        <v>290</v>
      </c>
      <c r="D248" s="772" t="s">
        <v>291</v>
      </c>
      <c r="E248" s="845"/>
      <c r="F248" s="845"/>
      <c r="G248" s="845"/>
      <c r="H248" s="845"/>
      <c r="I248" s="845"/>
      <c r="J248" s="845"/>
      <c r="K248" s="845"/>
      <c r="L248" s="845"/>
      <c r="M248" s="845"/>
      <c r="N248" s="845"/>
      <c r="O248" s="845"/>
      <c r="P248" s="1"/>
      <c r="Q248"/>
    </row>
    <row r="249" spans="1:17" ht="15.75" customHeight="1" outlineLevel="2" thickBot="1">
      <c r="A249" s="593"/>
      <c r="B249" s="666"/>
      <c r="C249" s="666"/>
      <c r="D249" s="774"/>
      <c r="E249" s="844"/>
      <c r="F249" s="844"/>
      <c r="G249" s="844"/>
      <c r="H249" s="844"/>
      <c r="I249" s="844"/>
      <c r="J249" s="844"/>
      <c r="K249" s="844"/>
      <c r="L249" s="844"/>
      <c r="M249" s="844"/>
      <c r="N249" s="844"/>
      <c r="O249" s="844"/>
      <c r="P249" s="1"/>
      <c r="Q249"/>
    </row>
    <row r="250" spans="1:17" ht="15.75" outlineLevel="2" thickBot="1">
      <c r="A250" s="593"/>
      <c r="B250" s="666"/>
      <c r="C250" s="666"/>
      <c r="D250" s="268">
        <v>43922</v>
      </c>
      <c r="E250" s="268">
        <v>43952</v>
      </c>
      <c r="F250" s="268">
        <v>43983</v>
      </c>
      <c r="G250" s="268">
        <v>44013</v>
      </c>
      <c r="H250" s="268">
        <v>44044</v>
      </c>
      <c r="I250" s="268">
        <v>44075</v>
      </c>
      <c r="J250" s="268">
        <v>44105</v>
      </c>
      <c r="K250" s="268">
        <v>44136</v>
      </c>
      <c r="L250" s="268">
        <v>44166</v>
      </c>
      <c r="M250" s="268">
        <v>44197</v>
      </c>
      <c r="N250" s="268">
        <v>44228</v>
      </c>
      <c r="O250" s="268">
        <v>44256</v>
      </c>
      <c r="P250" s="1"/>
      <c r="Q250"/>
    </row>
    <row r="251" spans="1:17" ht="15.75" customHeight="1" outlineLevel="2" thickBot="1">
      <c r="A251" s="593"/>
      <c r="B251" s="666"/>
      <c r="C251" s="666"/>
      <c r="D251" s="28" t="s">
        <v>240</v>
      </c>
      <c r="E251" s="28" t="s">
        <v>240</v>
      </c>
      <c r="F251" s="28" t="s">
        <v>240</v>
      </c>
      <c r="G251" s="28" t="s">
        <v>240</v>
      </c>
      <c r="H251" s="28" t="s">
        <v>240</v>
      </c>
      <c r="I251" s="28" t="s">
        <v>240</v>
      </c>
      <c r="J251" s="28" t="s">
        <v>240</v>
      </c>
      <c r="K251" s="28" t="s">
        <v>240</v>
      </c>
      <c r="L251" s="28" t="s">
        <v>240</v>
      </c>
      <c r="M251" s="28" t="s">
        <v>240</v>
      </c>
      <c r="N251" s="28" t="s">
        <v>240</v>
      </c>
      <c r="O251" s="28" t="s">
        <v>240</v>
      </c>
      <c r="P251" s="1"/>
      <c r="Q251"/>
    </row>
    <row r="252" spans="1:17" ht="15.75" outlineLevel="2" thickBot="1">
      <c r="A252" s="1"/>
      <c r="B252" s="264" t="s">
        <v>353</v>
      </c>
      <c r="C252" s="265" t="s">
        <v>354</v>
      </c>
      <c r="D252" s="266"/>
      <c r="E252" s="267"/>
      <c r="F252" s="267"/>
      <c r="G252" s="267"/>
      <c r="H252" s="267"/>
      <c r="I252" s="267"/>
      <c r="J252" s="267"/>
      <c r="K252" s="267"/>
      <c r="L252" s="267"/>
      <c r="M252" s="267"/>
      <c r="N252" s="267"/>
      <c r="O252" s="267"/>
      <c r="P252" s="1"/>
      <c r="Q252"/>
    </row>
    <row r="253" spans="1:17" ht="15.75" customHeight="1" outlineLevel="2">
      <c r="A253" s="1"/>
      <c r="B253" s="665" t="s">
        <v>355</v>
      </c>
      <c r="C253" s="665" t="s">
        <v>360</v>
      </c>
      <c r="D253" s="773" t="s">
        <v>292</v>
      </c>
      <c r="E253" s="843"/>
      <c r="F253" s="843"/>
      <c r="G253" s="843"/>
      <c r="H253" s="843"/>
      <c r="I253" s="843"/>
      <c r="J253" s="843"/>
      <c r="K253" s="843"/>
      <c r="L253" s="843"/>
      <c r="M253" s="843"/>
      <c r="N253" s="843"/>
      <c r="O253" s="843"/>
      <c r="P253" s="1"/>
      <c r="Q253"/>
    </row>
    <row r="254" spans="1:17" ht="16.5" customHeight="1" outlineLevel="2" thickBot="1">
      <c r="A254" s="1"/>
      <c r="B254" s="666"/>
      <c r="C254" s="666"/>
      <c r="D254" s="774"/>
      <c r="E254" s="844"/>
      <c r="F254" s="844"/>
      <c r="G254" s="844"/>
      <c r="H254" s="844"/>
      <c r="I254" s="844"/>
      <c r="J254" s="844"/>
      <c r="K254" s="844"/>
      <c r="L254" s="844"/>
      <c r="M254" s="844"/>
      <c r="N254" s="844"/>
      <c r="O254" s="844"/>
      <c r="P254" s="1"/>
      <c r="Q254"/>
    </row>
    <row r="255" spans="1:17" ht="16.5" customHeight="1" outlineLevel="2" thickBot="1">
      <c r="A255" s="1"/>
      <c r="B255" s="666"/>
      <c r="C255" s="666"/>
      <c r="D255" s="268">
        <v>44287</v>
      </c>
      <c r="E255" s="268">
        <v>44317</v>
      </c>
      <c r="F255" s="268">
        <v>44348</v>
      </c>
      <c r="G255" s="268">
        <v>44378</v>
      </c>
      <c r="H255" s="268">
        <v>44409</v>
      </c>
      <c r="I255" s="268">
        <v>44440</v>
      </c>
      <c r="J255" s="268">
        <v>44470</v>
      </c>
      <c r="K255" s="268">
        <v>44501</v>
      </c>
      <c r="L255" s="268">
        <v>44531</v>
      </c>
      <c r="M255" s="268">
        <v>44562</v>
      </c>
      <c r="N255" s="268">
        <v>44593</v>
      </c>
      <c r="O255" s="268">
        <v>44621</v>
      </c>
      <c r="P255" s="1"/>
      <c r="Q255"/>
    </row>
    <row r="256" spans="1:17" ht="16.5" customHeight="1" outlineLevel="2" thickBot="1">
      <c r="A256" s="1"/>
      <c r="B256" s="666"/>
      <c r="C256" s="666"/>
      <c r="D256" s="28" t="s">
        <v>240</v>
      </c>
      <c r="E256" s="28" t="s">
        <v>240</v>
      </c>
      <c r="F256" s="28" t="s">
        <v>240</v>
      </c>
      <c r="G256" s="28" t="s">
        <v>240</v>
      </c>
      <c r="H256" s="28" t="s">
        <v>240</v>
      </c>
      <c r="I256" s="28" t="s">
        <v>240</v>
      </c>
      <c r="J256" s="28" t="s">
        <v>240</v>
      </c>
      <c r="K256" s="28" t="s">
        <v>240</v>
      </c>
      <c r="L256" s="28" t="s">
        <v>240</v>
      </c>
      <c r="M256" s="28" t="s">
        <v>240</v>
      </c>
      <c r="N256" s="28" t="s">
        <v>240</v>
      </c>
      <c r="O256" s="28" t="s">
        <v>240</v>
      </c>
      <c r="P256" s="1"/>
      <c r="Q256"/>
    </row>
    <row r="257" spans="1:17" ht="15.75" outlineLevel="2" thickBot="1">
      <c r="A257" s="1"/>
      <c r="B257" s="276"/>
      <c r="C257" s="279"/>
      <c r="D257" s="266"/>
      <c r="E257" s="267"/>
      <c r="F257" s="266"/>
      <c r="G257" s="267"/>
      <c r="H257" s="266"/>
      <c r="I257" s="267"/>
      <c r="J257" s="266"/>
      <c r="K257" s="267"/>
      <c r="L257" s="266"/>
      <c r="M257" s="267"/>
      <c r="N257" s="266"/>
      <c r="O257" s="267"/>
      <c r="P257" s="1"/>
      <c r="Q257"/>
    </row>
    <row r="258" spans="1:17" outlineLevel="2">
      <c r="D258" s="773" t="s">
        <v>293</v>
      </c>
      <c r="E258" s="843"/>
      <c r="F258" s="843"/>
      <c r="G258" s="843"/>
      <c r="H258" s="843"/>
      <c r="I258" s="843"/>
      <c r="J258" s="843"/>
      <c r="K258" s="843"/>
      <c r="L258" s="843"/>
      <c r="M258" s="843"/>
      <c r="N258" s="843"/>
      <c r="O258" s="843"/>
      <c r="P258" s="1"/>
      <c r="Q258"/>
    </row>
    <row r="259" spans="1:17" ht="15.75" outlineLevel="2" thickBot="1">
      <c r="D259" s="774"/>
      <c r="E259" s="844"/>
      <c r="F259" s="844"/>
      <c r="G259" s="844"/>
      <c r="H259" s="844"/>
      <c r="I259" s="844"/>
      <c r="J259" s="844"/>
      <c r="K259" s="844"/>
      <c r="L259" s="844"/>
      <c r="M259" s="844"/>
      <c r="N259" s="844"/>
      <c r="O259" s="844"/>
      <c r="P259" s="1"/>
      <c r="Q259"/>
    </row>
    <row r="260" spans="1:17" ht="15.75" outlineLevel="2" thickBot="1">
      <c r="D260" s="268">
        <v>44652</v>
      </c>
      <c r="E260" s="268">
        <v>44682</v>
      </c>
      <c r="F260" s="268">
        <v>44713</v>
      </c>
      <c r="G260" s="268">
        <v>44743</v>
      </c>
      <c r="H260" s="268">
        <v>44774</v>
      </c>
      <c r="I260" s="268">
        <v>44805</v>
      </c>
      <c r="J260" s="268">
        <v>44835</v>
      </c>
      <c r="K260" s="268">
        <v>44866</v>
      </c>
      <c r="L260" s="268">
        <v>44896</v>
      </c>
      <c r="M260" s="268">
        <v>44927</v>
      </c>
      <c r="N260" s="268">
        <v>44958</v>
      </c>
      <c r="O260" s="268">
        <v>44986</v>
      </c>
      <c r="P260" s="1"/>
      <c r="Q260"/>
    </row>
    <row r="261" spans="1:17" ht="15.75" outlineLevel="2" thickBot="1">
      <c r="D261" s="28" t="str">
        <f>IF(INDEX('Reference Data'!$G$5:$G$18,MATCH('Reference Data'!$C$4,'Reference Data'!$F$5:$F$21,0),1)&gt;D260,"Actual","Forecast")</f>
        <v>Actual</v>
      </c>
      <c r="E261" s="28" t="str">
        <f>IF(INDEX('Reference Data'!$G$5:$G$18,MATCH('Reference Data'!$C$4,'Reference Data'!$F$5:$F$21,0),1)&gt;E260,"Actual","Forecast")</f>
        <v>Actual</v>
      </c>
      <c r="F261" s="28" t="str">
        <f>IF(INDEX('Reference Data'!$G$5:$G$18,MATCH('Reference Data'!$C$4,'Reference Data'!$F$5:$F$21,0),1)&gt;F260,"Actual","Forecast")</f>
        <v>Actual</v>
      </c>
      <c r="G261" s="28" t="str">
        <f>IF(INDEX('Reference Data'!$G$5:$G$18,MATCH('Reference Data'!$C$4,'Reference Data'!$F$5:$F$21,0),1)&gt;G260,"Actual","Forecast")</f>
        <v>Actual</v>
      </c>
      <c r="H261" s="28" t="str">
        <f>IF(INDEX('Reference Data'!$G$5:$G$18,MATCH('Reference Data'!$C$4,'Reference Data'!$F$5:$F$21,0),1)&gt;H260,"Actual","Forecast")</f>
        <v>Actual</v>
      </c>
      <c r="I261" s="28" t="str">
        <f>IF(INDEX('Reference Data'!$G$5:$G$18,MATCH('Reference Data'!$C$4,'Reference Data'!$F$5:$F$21,0),1)&gt;I260,"Actual","Forecast")</f>
        <v>Actual</v>
      </c>
      <c r="J261" s="28" t="str">
        <f>IF(INDEX('Reference Data'!$G$5:$G$18,MATCH('Reference Data'!$C$4,'Reference Data'!$F$5:$F$21,0),1)&gt;J260,"Actual","Forecast")</f>
        <v>Actual</v>
      </c>
      <c r="K261" s="28" t="str">
        <f>IF(INDEX('Reference Data'!$G$5:$G$18,MATCH('Reference Data'!$C$4,'Reference Data'!$F$5:$F$21,0),1)&gt;K260,"Actual","Forecast")</f>
        <v>Actual</v>
      </c>
      <c r="L261" s="28" t="str">
        <f>IF(INDEX('Reference Data'!$G$5:$G$18,MATCH('Reference Data'!$C$4,'Reference Data'!$F$5:$F$21,0),1)&gt;L260,"Actual","Forecast")</f>
        <v>Actual</v>
      </c>
      <c r="M261" s="28" t="str">
        <f>IF(INDEX('Reference Data'!$G$5:$G$18,MATCH('Reference Data'!$C$4,'Reference Data'!$F$5:$F$21,0),1)&gt;M260,"Actual","Forecast")</f>
        <v>Actual</v>
      </c>
      <c r="N261" s="28" t="str">
        <f>IF(INDEX('Reference Data'!$G$5:$G$18,MATCH('Reference Data'!$C$4,'Reference Data'!$F$5:$F$21,0),1)&gt;N260,"Actual","Forecast")</f>
        <v>Actual</v>
      </c>
      <c r="O261" s="28" t="str">
        <f>IF(INDEX('Reference Data'!$G$5:$G$18,MATCH('Reference Data'!$C$4,'Reference Data'!$F$5:$F$21,0),1)&gt;O260,"Actual","Forecast")</f>
        <v>Actual</v>
      </c>
      <c r="P261" s="1"/>
      <c r="Q261"/>
    </row>
    <row r="262" spans="1:17" ht="15.75" outlineLevel="2" thickBot="1">
      <c r="D262" s="266"/>
      <c r="E262" s="267"/>
      <c r="F262" s="266"/>
      <c r="G262" s="267"/>
      <c r="H262" s="266"/>
      <c r="I262" s="267"/>
      <c r="J262" s="266"/>
      <c r="K262" s="267"/>
      <c r="L262" s="266"/>
      <c r="M262" s="267"/>
      <c r="N262" s="266"/>
      <c r="O262" s="267"/>
      <c r="P262" s="1"/>
      <c r="Q262"/>
    </row>
    <row r="263" spans="1:17" outlineLevel="2">
      <c r="D263" s="773" t="s">
        <v>294</v>
      </c>
      <c r="E263" s="843"/>
      <c r="F263" s="843"/>
      <c r="G263" s="843"/>
      <c r="H263" s="843"/>
      <c r="I263" s="843"/>
      <c r="J263" s="843"/>
      <c r="K263" s="843"/>
      <c r="L263" s="843"/>
      <c r="M263" s="843"/>
      <c r="N263" s="843"/>
      <c r="O263" s="843"/>
      <c r="P263" s="1"/>
      <c r="Q263"/>
    </row>
    <row r="264" spans="1:17" ht="15.75" outlineLevel="2" thickBot="1">
      <c r="D264" s="774"/>
      <c r="E264" s="844"/>
      <c r="F264" s="844"/>
      <c r="G264" s="844"/>
      <c r="H264" s="844"/>
      <c r="I264" s="844"/>
      <c r="J264" s="844"/>
      <c r="K264" s="844"/>
      <c r="L264" s="844"/>
      <c r="M264" s="844"/>
      <c r="N264" s="844"/>
      <c r="O264" s="844"/>
      <c r="P264" s="1"/>
      <c r="Q264"/>
    </row>
    <row r="265" spans="1:17" ht="15.75" outlineLevel="2" thickBot="1">
      <c r="D265" s="268">
        <v>45017</v>
      </c>
      <c r="E265" s="268">
        <v>45047</v>
      </c>
      <c r="F265" s="268">
        <v>45078</v>
      </c>
      <c r="G265" s="268">
        <v>45108</v>
      </c>
      <c r="H265" s="268">
        <v>45139</v>
      </c>
      <c r="I265" s="268">
        <v>45170</v>
      </c>
      <c r="J265" s="268">
        <v>45200</v>
      </c>
      <c r="K265" s="268">
        <v>45231</v>
      </c>
      <c r="L265" s="268">
        <v>45261</v>
      </c>
      <c r="M265" s="268">
        <v>45292</v>
      </c>
      <c r="N265" s="268">
        <v>45323</v>
      </c>
      <c r="O265" s="268">
        <v>45352</v>
      </c>
      <c r="P265" s="1"/>
      <c r="Q265"/>
    </row>
    <row r="266" spans="1:17" ht="15.75" outlineLevel="2" thickBot="1">
      <c r="D266" s="28" t="str">
        <f>IF(INDEX('Reference Data'!$G$5:$G$18,MATCH('Reference Data'!$C$4,'Reference Data'!$F$5:$F$21,0),1)&gt;D265,"Actual","Forecast")</f>
        <v>Actual</v>
      </c>
      <c r="E266" s="28" t="str">
        <f>IF(INDEX('Reference Data'!$G$5:$G$18,MATCH('Reference Data'!$C$4,'Reference Data'!$F$5:$F$21,0),1)&gt;E265,"Actual","Forecast")</f>
        <v>Actual</v>
      </c>
      <c r="F266" s="28" t="str">
        <f>IF(INDEX('Reference Data'!$G$5:$G$18,MATCH('Reference Data'!$C$4,'Reference Data'!$F$5:$F$21,0),1)&gt;F265,"Actual","Forecast")</f>
        <v>Actual</v>
      </c>
      <c r="G266" s="28" t="str">
        <f>IF(INDEX('Reference Data'!$G$5:$G$18,MATCH('Reference Data'!$C$4,'Reference Data'!$F$5:$F$21,0),1)&gt;G265,"Actual","Forecast")</f>
        <v>Actual</v>
      </c>
      <c r="H266" s="28" t="str">
        <f>IF(INDEX('Reference Data'!$G$5:$G$18,MATCH('Reference Data'!$C$4,'Reference Data'!$F$5:$F$21,0),1)&gt;H265,"Actual","Forecast")</f>
        <v>Actual</v>
      </c>
      <c r="I266" s="28" t="str">
        <f>IF(INDEX('Reference Data'!$G$5:$G$18,MATCH('Reference Data'!$C$4,'Reference Data'!$F$5:$F$21,0),1)&gt;I265,"Actual","Forecast")</f>
        <v>Actual</v>
      </c>
      <c r="J266" s="28" t="str">
        <f>IF(INDEX('Reference Data'!$G$5:$G$18,MATCH('Reference Data'!$C$4,'Reference Data'!$F$5:$F$21,0),1)&gt;J265,"Actual","Forecast")</f>
        <v>Actual</v>
      </c>
      <c r="K266" s="28" t="str">
        <f>IF(INDEX('Reference Data'!$G$5:$G$18,MATCH('Reference Data'!$C$4,'Reference Data'!$F$5:$F$21,0),1)&gt;K265,"Actual","Forecast")</f>
        <v>Actual</v>
      </c>
      <c r="L266" s="28" t="str">
        <f>IF(INDEX('Reference Data'!$G$5:$G$18,MATCH('Reference Data'!$C$4,'Reference Data'!$F$5:$F$21,0),1)&gt;L265,"Actual","Forecast")</f>
        <v>Actual</v>
      </c>
      <c r="M266" s="28" t="str">
        <f>IF(INDEX('Reference Data'!$G$5:$G$18,MATCH('Reference Data'!$C$4,'Reference Data'!$F$5:$F$21,0),1)&gt;M265,"Actual","Forecast")</f>
        <v>Actual</v>
      </c>
      <c r="N266" s="28" t="str">
        <f>IF(INDEX('Reference Data'!$G$5:$G$18,MATCH('Reference Data'!$C$4,'Reference Data'!$F$5:$F$21,0),1)&gt;N265,"Actual","Forecast")</f>
        <v>Actual</v>
      </c>
      <c r="O266" s="28" t="str">
        <f>IF(INDEX('Reference Data'!$G$5:$G$18,MATCH('Reference Data'!$C$4,'Reference Data'!$F$5:$F$21,0),1)&gt;O265,"Actual","Forecast")</f>
        <v>Actual</v>
      </c>
      <c r="P266" s="1"/>
      <c r="Q266"/>
    </row>
    <row r="267" spans="1:17" ht="15.75" outlineLevel="2" thickBot="1">
      <c r="D267" s="266"/>
      <c r="E267" s="267"/>
      <c r="F267" s="266"/>
      <c r="G267" s="267"/>
      <c r="H267" s="266"/>
      <c r="I267" s="267"/>
      <c r="J267" s="266"/>
      <c r="K267" s="267"/>
      <c r="L267" s="266"/>
      <c r="M267" s="267"/>
      <c r="N267" s="266"/>
      <c r="O267" s="267"/>
      <c r="P267" s="1"/>
      <c r="Q267"/>
    </row>
    <row r="268" spans="1:17" outlineLevel="2">
      <c r="D268" s="773" t="s">
        <v>295</v>
      </c>
      <c r="E268" s="843"/>
      <c r="F268" s="843"/>
      <c r="G268" s="843"/>
      <c r="H268" s="843"/>
      <c r="I268" s="843"/>
      <c r="J268" s="843"/>
      <c r="K268" s="843"/>
      <c r="L268" s="843"/>
      <c r="M268" s="843"/>
      <c r="N268" s="843"/>
      <c r="O268" s="843"/>
      <c r="P268" s="1"/>
      <c r="Q268"/>
    </row>
    <row r="269" spans="1:17" ht="15.75" outlineLevel="2" thickBot="1">
      <c r="D269" s="774"/>
      <c r="E269" s="844"/>
      <c r="F269" s="844"/>
      <c r="G269" s="844"/>
      <c r="H269" s="844"/>
      <c r="I269" s="844"/>
      <c r="J269" s="844"/>
      <c r="K269" s="844"/>
      <c r="L269" s="844"/>
      <c r="M269" s="844"/>
      <c r="N269" s="844"/>
      <c r="O269" s="844"/>
      <c r="P269" s="1"/>
      <c r="Q269"/>
    </row>
    <row r="270" spans="1:17" ht="15.75" outlineLevel="2" thickBot="1">
      <c r="D270" s="268">
        <v>45383</v>
      </c>
      <c r="E270" s="268">
        <v>45413</v>
      </c>
      <c r="F270" s="268">
        <v>45444</v>
      </c>
      <c r="G270" s="268">
        <v>45474</v>
      </c>
      <c r="H270" s="268">
        <v>45505</v>
      </c>
      <c r="I270" s="268">
        <v>45536</v>
      </c>
      <c r="J270" s="268">
        <v>45566</v>
      </c>
      <c r="K270" s="268">
        <v>45597</v>
      </c>
      <c r="L270" s="268">
        <v>45627</v>
      </c>
      <c r="M270" s="268">
        <v>45658</v>
      </c>
      <c r="N270" s="268">
        <v>45689</v>
      </c>
      <c r="O270" s="268">
        <v>45717</v>
      </c>
      <c r="P270" s="1"/>
      <c r="Q270"/>
    </row>
    <row r="271" spans="1:17" ht="15.75" outlineLevel="2" thickBot="1">
      <c r="D271" s="28" t="str">
        <f>IF(INDEX('Reference Data'!$G$5:$G$18,MATCH('Reference Data'!$C$4,'Reference Data'!$F$5:$F$21,0),1)&gt;D270,"Actual","Forecast")</f>
        <v>Actual</v>
      </c>
      <c r="E271" s="28" t="str">
        <f>IF(INDEX('Reference Data'!$G$5:$G$18,MATCH('Reference Data'!$C$4,'Reference Data'!$F$5:$F$21,0),1)&gt;E270,"Actual","Forecast")</f>
        <v>Actual</v>
      </c>
      <c r="F271" s="28" t="str">
        <f>IF(INDEX('Reference Data'!$G$5:$G$18,MATCH('Reference Data'!$C$4,'Reference Data'!$F$5:$F$21,0),1)&gt;F270,"Actual","Forecast")</f>
        <v>Actual</v>
      </c>
      <c r="G271" s="28" t="str">
        <f>IF(INDEX('Reference Data'!$G$5:$G$18,MATCH('Reference Data'!$C$4,'Reference Data'!$F$5:$F$21,0),1)&gt;G270,"Actual","Forecast")</f>
        <v>Actual</v>
      </c>
      <c r="H271" s="28" t="str">
        <f>IF(INDEX('Reference Data'!$G$5:$G$18,MATCH('Reference Data'!$C$4,'Reference Data'!$F$5:$F$21,0),1)&gt;H270,"Actual","Forecast")</f>
        <v>Actual</v>
      </c>
      <c r="I271" s="28" t="str">
        <f>IF(INDEX('Reference Data'!$G$5:$G$18,MATCH('Reference Data'!$C$4,'Reference Data'!$F$5:$F$21,0),1)&gt;I270,"Actual","Forecast")</f>
        <v>Actual</v>
      </c>
      <c r="J271" s="28" t="str">
        <f>IF(INDEX('Reference Data'!$G$5:$G$18,MATCH('Reference Data'!$C$4,'Reference Data'!$F$5:$F$21,0),1)&gt;J270,"Actual","Forecast")</f>
        <v>Forecast</v>
      </c>
      <c r="K271" s="28" t="str">
        <f>IF(INDEX('Reference Data'!$G$5:$G$18,MATCH('Reference Data'!$C$4,'Reference Data'!$F$5:$F$21,0),1)&gt;K270,"Actual","Forecast")</f>
        <v>Forecast</v>
      </c>
      <c r="L271" s="28" t="str">
        <f>IF(INDEX('Reference Data'!$G$5:$G$18,MATCH('Reference Data'!$C$4,'Reference Data'!$F$5:$F$21,0),1)&gt;L270,"Actual","Forecast")</f>
        <v>Forecast</v>
      </c>
      <c r="M271" s="28" t="str">
        <f>IF(INDEX('Reference Data'!$G$5:$G$18,MATCH('Reference Data'!$C$4,'Reference Data'!$F$5:$F$21,0),1)&gt;M270,"Actual","Forecast")</f>
        <v>Forecast</v>
      </c>
      <c r="N271" s="28" t="str">
        <f>IF(INDEX('Reference Data'!$G$5:$G$18,MATCH('Reference Data'!$C$4,'Reference Data'!$F$5:$F$21,0),1)&gt;N270,"Actual","Forecast")</f>
        <v>Forecast</v>
      </c>
      <c r="O271" s="28" t="str">
        <f>IF(INDEX('Reference Data'!$G$5:$G$18,MATCH('Reference Data'!$C$4,'Reference Data'!$F$5:$F$21,0),1)&gt;O270,"Actual","Forecast")</f>
        <v>Forecast</v>
      </c>
      <c r="P271" s="1"/>
      <c r="Q271"/>
    </row>
    <row r="272" spans="1:17" ht="15.75" outlineLevel="2" thickBot="1">
      <c r="D272" s="266"/>
      <c r="E272" s="267"/>
      <c r="F272" s="266"/>
      <c r="G272" s="267"/>
      <c r="H272" s="266"/>
      <c r="I272" s="267"/>
      <c r="J272" s="266"/>
      <c r="K272" s="267"/>
      <c r="L272" s="266"/>
      <c r="M272" s="267"/>
      <c r="N272" s="266"/>
      <c r="O272" s="267"/>
      <c r="P272" s="1"/>
      <c r="Q272"/>
    </row>
    <row r="273" spans="1:17" ht="15" customHeight="1" outlineLevel="2">
      <c r="B273" s="842" t="s">
        <v>358</v>
      </c>
      <c r="D273" s="773" t="s">
        <v>296</v>
      </c>
      <c r="E273" s="843"/>
      <c r="F273" s="843"/>
      <c r="G273" s="843"/>
      <c r="H273" s="843"/>
      <c r="I273" s="843"/>
      <c r="J273" s="843"/>
      <c r="K273" s="843"/>
      <c r="L273" s="843"/>
      <c r="M273" s="843"/>
      <c r="N273" s="843"/>
      <c r="O273" s="843"/>
      <c r="P273" s="1"/>
      <c r="Q273"/>
    </row>
    <row r="274" spans="1:17" ht="15.75" customHeight="1" outlineLevel="2" thickBot="1">
      <c r="B274" s="842"/>
      <c r="D274" s="774"/>
      <c r="E274" s="844"/>
      <c r="F274" s="844"/>
      <c r="G274" s="844"/>
      <c r="H274" s="844"/>
      <c r="I274" s="844"/>
      <c r="J274" s="844"/>
      <c r="K274" s="844"/>
      <c r="L274" s="844"/>
      <c r="M274" s="844"/>
      <c r="N274" s="844"/>
      <c r="O274" s="844"/>
      <c r="P274" s="1"/>
      <c r="Q274"/>
    </row>
    <row r="275" spans="1:17" ht="15.75" outlineLevel="2" thickBot="1">
      <c r="B275" s="842"/>
      <c r="D275" s="268">
        <v>45748</v>
      </c>
      <c r="E275" s="268">
        <v>45778</v>
      </c>
      <c r="F275" s="268">
        <v>45809</v>
      </c>
      <c r="G275" s="268">
        <v>45839</v>
      </c>
      <c r="H275" s="268">
        <v>45870</v>
      </c>
      <c r="I275" s="268">
        <v>45901</v>
      </c>
      <c r="J275" s="268">
        <v>45931</v>
      </c>
      <c r="K275" s="268">
        <v>45962</v>
      </c>
      <c r="L275" s="268">
        <v>45992</v>
      </c>
      <c r="M275" s="268">
        <v>46023</v>
      </c>
      <c r="N275" s="268">
        <v>46054</v>
      </c>
      <c r="O275" s="268">
        <v>46082</v>
      </c>
      <c r="P275" s="1"/>
      <c r="Q275"/>
    </row>
    <row r="276" spans="1:17" ht="15.75" outlineLevel="2" thickBot="1">
      <c r="B276" s="842"/>
      <c r="D276" s="28" t="str">
        <f>IF(INDEX('Reference Data'!$G$5:$G$18,MATCH('Reference Data'!$C$4,'Reference Data'!$F$5:$F$21,0),1)&gt;D275,"Actual","Forecast")</f>
        <v>Forecast</v>
      </c>
      <c r="E276" s="28" t="str">
        <f>IF(INDEX('Reference Data'!$G$5:$G$18,MATCH('Reference Data'!$C$4,'Reference Data'!$F$5:$F$21,0),1)&gt;E275,"Actual","Forecast")</f>
        <v>Forecast</v>
      </c>
      <c r="F276" s="28" t="str">
        <f>IF(INDEX('Reference Data'!$G$5:$G$18,MATCH('Reference Data'!$C$4,'Reference Data'!$F$5:$F$21,0),1)&gt;F275,"Actual","Forecast")</f>
        <v>Forecast</v>
      </c>
      <c r="G276" s="28" t="str">
        <f>IF(INDEX('Reference Data'!$G$5:$G$18,MATCH('Reference Data'!$C$4,'Reference Data'!$F$5:$F$21,0),1)&gt;G275,"Actual","Forecast")</f>
        <v>Forecast</v>
      </c>
      <c r="H276" s="28" t="str">
        <f>IF(INDEX('Reference Data'!$G$5:$G$18,MATCH('Reference Data'!$C$4,'Reference Data'!$F$5:$F$21,0),1)&gt;H275,"Actual","Forecast")</f>
        <v>Forecast</v>
      </c>
      <c r="I276" s="28" t="str">
        <f>IF(INDEX('Reference Data'!$G$5:$G$18,MATCH('Reference Data'!$C$4,'Reference Data'!$F$5:$F$21,0),1)&gt;I275,"Actual","Forecast")</f>
        <v>Forecast</v>
      </c>
      <c r="J276" s="28" t="str">
        <f>IF(INDEX('Reference Data'!$G$5:$G$18,MATCH('Reference Data'!$C$4,'Reference Data'!$F$5:$F$21,0),1)&gt;J275,"Actual","Forecast")</f>
        <v>Forecast</v>
      </c>
      <c r="K276" s="28" t="str">
        <f>IF(INDEX('Reference Data'!$G$5:$G$18,MATCH('Reference Data'!$C$4,'Reference Data'!$F$5:$F$21,0),1)&gt;K275,"Actual","Forecast")</f>
        <v>Forecast</v>
      </c>
      <c r="L276" s="28" t="str">
        <f>IF(INDEX('Reference Data'!$G$5:$G$18,MATCH('Reference Data'!$C$4,'Reference Data'!$F$5:$F$21,0),1)&gt;L275,"Actual","Forecast")</f>
        <v>Forecast</v>
      </c>
      <c r="M276" s="28" t="str">
        <f>IF(INDEX('Reference Data'!$G$5:$G$18,MATCH('Reference Data'!$C$4,'Reference Data'!$F$5:$F$21,0),1)&gt;M275,"Actual","Forecast")</f>
        <v>Forecast</v>
      </c>
      <c r="N276" s="28" t="str">
        <f>IF(INDEX('Reference Data'!$G$5:$G$18,MATCH('Reference Data'!$C$4,'Reference Data'!$F$5:$F$21,0),1)&gt;N275,"Actual","Forecast")</f>
        <v>Forecast</v>
      </c>
      <c r="O276" s="28" t="str">
        <f>IF(INDEX('Reference Data'!$G$5:$G$18,MATCH('Reference Data'!$C$4,'Reference Data'!$F$5:$F$21,0),1)&gt;O275,"Actual","Forecast")</f>
        <v>Forecast</v>
      </c>
      <c r="P276" s="1"/>
      <c r="Q276"/>
    </row>
    <row r="277" spans="1:17" ht="15.75" outlineLevel="2" thickBot="1">
      <c r="B277" s="842"/>
      <c r="D277" s="266"/>
      <c r="E277" s="267"/>
      <c r="F277" s="266"/>
      <c r="G277" s="267"/>
      <c r="H277" s="266"/>
      <c r="I277" s="267"/>
      <c r="J277" s="266"/>
      <c r="K277" s="267"/>
      <c r="L277" s="266"/>
      <c r="M277" s="267"/>
      <c r="N277" s="266"/>
      <c r="O277" s="267"/>
      <c r="P277" s="1"/>
      <c r="Q277"/>
    </row>
    <row r="278" spans="1:17" outlineLevel="2">
      <c r="D278" t="s">
        <v>359</v>
      </c>
      <c r="P278" s="1"/>
      <c r="Q278"/>
    </row>
    <row r="279" spans="1:17" ht="14.25" customHeight="1" outlineLevel="1" thickBot="1">
      <c r="B279" s="59"/>
      <c r="C279" s="59"/>
      <c r="D279" s="59"/>
      <c r="E279" s="59"/>
      <c r="F279" s="59"/>
      <c r="P279" s="1"/>
      <c r="Q279"/>
    </row>
    <row r="280" spans="1:17" ht="15" customHeight="1" outlineLevel="2">
      <c r="A280" s="593"/>
      <c r="B280" s="665" t="s">
        <v>289</v>
      </c>
      <c r="C280" s="665" t="s">
        <v>290</v>
      </c>
      <c r="D280" s="772" t="s">
        <v>291</v>
      </c>
      <c r="E280" s="845"/>
      <c r="F280" s="845"/>
      <c r="G280" s="845"/>
      <c r="H280" s="845"/>
      <c r="I280" s="845"/>
      <c r="J280" s="845"/>
      <c r="K280" s="845"/>
      <c r="L280" s="845"/>
      <c r="M280" s="845"/>
      <c r="N280" s="845"/>
      <c r="O280" s="845"/>
      <c r="P280" s="1"/>
      <c r="Q280"/>
    </row>
    <row r="281" spans="1:17" ht="15.75" customHeight="1" outlineLevel="2" thickBot="1">
      <c r="A281" s="593"/>
      <c r="B281" s="666"/>
      <c r="C281" s="666"/>
      <c r="D281" s="774"/>
      <c r="E281" s="844"/>
      <c r="F281" s="844"/>
      <c r="G281" s="844"/>
      <c r="H281" s="844"/>
      <c r="I281" s="844"/>
      <c r="J281" s="844"/>
      <c r="K281" s="844"/>
      <c r="L281" s="844"/>
      <c r="M281" s="844"/>
      <c r="N281" s="844"/>
      <c r="O281" s="844"/>
      <c r="P281" s="1"/>
      <c r="Q281"/>
    </row>
    <row r="282" spans="1:17" ht="15.75" outlineLevel="2" thickBot="1">
      <c r="A282" s="593"/>
      <c r="B282" s="666"/>
      <c r="C282" s="666"/>
      <c r="D282" s="268">
        <v>43922</v>
      </c>
      <c r="E282" s="268">
        <v>43952</v>
      </c>
      <c r="F282" s="268">
        <v>43983</v>
      </c>
      <c r="G282" s="268">
        <v>44013</v>
      </c>
      <c r="H282" s="268">
        <v>44044</v>
      </c>
      <c r="I282" s="268">
        <v>44075</v>
      </c>
      <c r="J282" s="268">
        <v>44105</v>
      </c>
      <c r="K282" s="268">
        <v>44136</v>
      </c>
      <c r="L282" s="268">
        <v>44166</v>
      </c>
      <c r="M282" s="268">
        <v>44197</v>
      </c>
      <c r="N282" s="268">
        <v>44228</v>
      </c>
      <c r="O282" s="268">
        <v>44256</v>
      </c>
      <c r="P282" s="1"/>
      <c r="Q282"/>
    </row>
    <row r="283" spans="1:17" ht="15.75" customHeight="1" outlineLevel="2" thickBot="1">
      <c r="A283" s="593"/>
      <c r="B283" s="666"/>
      <c r="C283" s="666"/>
      <c r="D283" s="28" t="s">
        <v>240</v>
      </c>
      <c r="E283" s="28" t="s">
        <v>240</v>
      </c>
      <c r="F283" s="28" t="s">
        <v>240</v>
      </c>
      <c r="G283" s="28" t="s">
        <v>240</v>
      </c>
      <c r="H283" s="28" t="s">
        <v>240</v>
      </c>
      <c r="I283" s="28" t="s">
        <v>240</v>
      </c>
      <c r="J283" s="28" t="s">
        <v>240</v>
      </c>
      <c r="K283" s="28" t="s">
        <v>240</v>
      </c>
      <c r="L283" s="28" t="s">
        <v>240</v>
      </c>
      <c r="M283" s="28" t="s">
        <v>240</v>
      </c>
      <c r="N283" s="28" t="s">
        <v>240</v>
      </c>
      <c r="O283" s="28" t="s">
        <v>240</v>
      </c>
      <c r="P283" s="1"/>
      <c r="Q283"/>
    </row>
    <row r="284" spans="1:17" ht="15.75" outlineLevel="2" thickBot="1">
      <c r="A284" s="1"/>
      <c r="B284" s="264" t="s">
        <v>353</v>
      </c>
      <c r="C284" s="265" t="s">
        <v>354</v>
      </c>
      <c r="D284" s="266"/>
      <c r="E284" s="267"/>
      <c r="F284" s="267"/>
      <c r="G284" s="267"/>
      <c r="H284" s="267"/>
      <c r="I284" s="267"/>
      <c r="J284" s="267"/>
      <c r="K284" s="267"/>
      <c r="L284" s="267"/>
      <c r="M284" s="267"/>
      <c r="N284" s="267"/>
      <c r="O284" s="267"/>
      <c r="P284" s="1"/>
      <c r="Q284"/>
    </row>
    <row r="285" spans="1:17" ht="15.75" customHeight="1" outlineLevel="2">
      <c r="A285" s="1"/>
      <c r="B285" s="665" t="s">
        <v>355</v>
      </c>
      <c r="C285" s="665" t="s">
        <v>360</v>
      </c>
      <c r="D285" s="773" t="s">
        <v>292</v>
      </c>
      <c r="E285" s="843"/>
      <c r="F285" s="843"/>
      <c r="G285" s="843"/>
      <c r="H285" s="843"/>
      <c r="I285" s="843"/>
      <c r="J285" s="843"/>
      <c r="K285" s="843"/>
      <c r="L285" s="843"/>
      <c r="M285" s="843"/>
      <c r="N285" s="843"/>
      <c r="O285" s="843"/>
      <c r="P285" s="1"/>
      <c r="Q285"/>
    </row>
    <row r="286" spans="1:17" ht="16.5" customHeight="1" outlineLevel="2" thickBot="1">
      <c r="A286" s="1"/>
      <c r="B286" s="666"/>
      <c r="C286" s="666"/>
      <c r="D286" s="774"/>
      <c r="E286" s="844"/>
      <c r="F286" s="844"/>
      <c r="G286" s="844"/>
      <c r="H286" s="844"/>
      <c r="I286" s="844"/>
      <c r="J286" s="844"/>
      <c r="K286" s="844"/>
      <c r="L286" s="844"/>
      <c r="M286" s="844"/>
      <c r="N286" s="844"/>
      <c r="O286" s="844"/>
      <c r="P286" s="1"/>
      <c r="Q286"/>
    </row>
    <row r="287" spans="1:17" ht="16.5" customHeight="1" outlineLevel="2" thickBot="1">
      <c r="A287" s="1"/>
      <c r="B287" s="666"/>
      <c r="C287" s="666"/>
      <c r="D287" s="268">
        <v>44287</v>
      </c>
      <c r="E287" s="268">
        <v>44317</v>
      </c>
      <c r="F287" s="268">
        <v>44348</v>
      </c>
      <c r="G287" s="268">
        <v>44378</v>
      </c>
      <c r="H287" s="268">
        <v>44409</v>
      </c>
      <c r="I287" s="268">
        <v>44440</v>
      </c>
      <c r="J287" s="268">
        <v>44470</v>
      </c>
      <c r="K287" s="268">
        <v>44501</v>
      </c>
      <c r="L287" s="268">
        <v>44531</v>
      </c>
      <c r="M287" s="268">
        <v>44562</v>
      </c>
      <c r="N287" s="268">
        <v>44593</v>
      </c>
      <c r="O287" s="268">
        <v>44621</v>
      </c>
      <c r="P287" s="1"/>
      <c r="Q287"/>
    </row>
    <row r="288" spans="1:17" ht="16.5" customHeight="1" outlineLevel="2" thickBot="1">
      <c r="A288" s="1"/>
      <c r="B288" s="666"/>
      <c r="C288" s="666"/>
      <c r="D288" s="28" t="s">
        <v>240</v>
      </c>
      <c r="E288" s="28" t="s">
        <v>240</v>
      </c>
      <c r="F288" s="28" t="s">
        <v>240</v>
      </c>
      <c r="G288" s="28" t="s">
        <v>240</v>
      </c>
      <c r="H288" s="28" t="s">
        <v>240</v>
      </c>
      <c r="I288" s="28" t="s">
        <v>240</v>
      </c>
      <c r="J288" s="28" t="s">
        <v>240</v>
      </c>
      <c r="K288" s="28" t="s">
        <v>240</v>
      </c>
      <c r="L288" s="28" t="s">
        <v>240</v>
      </c>
      <c r="M288" s="28" t="s">
        <v>240</v>
      </c>
      <c r="N288" s="28" t="s">
        <v>240</v>
      </c>
      <c r="O288" s="28" t="s">
        <v>240</v>
      </c>
      <c r="P288" s="1"/>
      <c r="Q288"/>
    </row>
    <row r="289" spans="1:17" ht="15.75" outlineLevel="2" thickBot="1">
      <c r="A289" s="1"/>
      <c r="B289" s="276"/>
      <c r="C289" s="279"/>
      <c r="D289" s="266"/>
      <c r="E289" s="267"/>
      <c r="F289" s="266"/>
      <c r="G289" s="267"/>
      <c r="H289" s="266"/>
      <c r="I289" s="267"/>
      <c r="J289" s="266"/>
      <c r="K289" s="267"/>
      <c r="L289" s="266"/>
      <c r="M289" s="267"/>
      <c r="N289" s="266"/>
      <c r="O289" s="267"/>
      <c r="P289" s="1"/>
      <c r="Q289"/>
    </row>
    <row r="290" spans="1:17" outlineLevel="2">
      <c r="D290" s="773" t="s">
        <v>293</v>
      </c>
      <c r="E290" s="843"/>
      <c r="F290" s="843"/>
      <c r="G290" s="843"/>
      <c r="H290" s="843"/>
      <c r="I290" s="843"/>
      <c r="J290" s="843"/>
      <c r="K290" s="843"/>
      <c r="L290" s="843"/>
      <c r="M290" s="843"/>
      <c r="N290" s="843"/>
      <c r="O290" s="843"/>
      <c r="P290" s="1"/>
      <c r="Q290"/>
    </row>
    <row r="291" spans="1:17" ht="15.75" outlineLevel="2" thickBot="1">
      <c r="D291" s="774"/>
      <c r="E291" s="844"/>
      <c r="F291" s="844"/>
      <c r="G291" s="844"/>
      <c r="H291" s="844"/>
      <c r="I291" s="844"/>
      <c r="J291" s="844"/>
      <c r="K291" s="844"/>
      <c r="L291" s="844"/>
      <c r="M291" s="844"/>
      <c r="N291" s="844"/>
      <c r="O291" s="844"/>
      <c r="P291" s="1"/>
      <c r="Q291"/>
    </row>
    <row r="292" spans="1:17" ht="15.75" outlineLevel="2" thickBot="1">
      <c r="D292" s="268">
        <v>44652</v>
      </c>
      <c r="E292" s="268">
        <v>44682</v>
      </c>
      <c r="F292" s="268">
        <v>44713</v>
      </c>
      <c r="G292" s="268">
        <v>44743</v>
      </c>
      <c r="H292" s="268">
        <v>44774</v>
      </c>
      <c r="I292" s="268">
        <v>44805</v>
      </c>
      <c r="J292" s="268">
        <v>44835</v>
      </c>
      <c r="K292" s="268">
        <v>44866</v>
      </c>
      <c r="L292" s="268">
        <v>44896</v>
      </c>
      <c r="M292" s="268">
        <v>44927</v>
      </c>
      <c r="N292" s="268">
        <v>44958</v>
      </c>
      <c r="O292" s="268">
        <v>44986</v>
      </c>
      <c r="P292" s="1"/>
      <c r="Q292"/>
    </row>
    <row r="293" spans="1:17" ht="15.75" outlineLevel="2" thickBot="1">
      <c r="D293" s="28" t="str">
        <f>IF(INDEX('Reference Data'!$G$5:$G$18,MATCH('Reference Data'!$C$4,'Reference Data'!$F$5:$F$21,0),1)&gt;D292,"Actual","Forecast")</f>
        <v>Actual</v>
      </c>
      <c r="E293" s="28" t="str">
        <f>IF(INDEX('Reference Data'!$G$5:$G$18,MATCH('Reference Data'!$C$4,'Reference Data'!$F$5:$F$21,0),1)&gt;E292,"Actual","Forecast")</f>
        <v>Actual</v>
      </c>
      <c r="F293" s="28" t="str">
        <f>IF(INDEX('Reference Data'!$G$5:$G$18,MATCH('Reference Data'!$C$4,'Reference Data'!$F$5:$F$21,0),1)&gt;F292,"Actual","Forecast")</f>
        <v>Actual</v>
      </c>
      <c r="G293" s="28" t="str">
        <f>IF(INDEX('Reference Data'!$G$5:$G$18,MATCH('Reference Data'!$C$4,'Reference Data'!$F$5:$F$21,0),1)&gt;G292,"Actual","Forecast")</f>
        <v>Actual</v>
      </c>
      <c r="H293" s="28" t="str">
        <f>IF(INDEX('Reference Data'!$G$5:$G$18,MATCH('Reference Data'!$C$4,'Reference Data'!$F$5:$F$21,0),1)&gt;H292,"Actual","Forecast")</f>
        <v>Actual</v>
      </c>
      <c r="I293" s="28" t="str">
        <f>IF(INDEX('Reference Data'!$G$5:$G$18,MATCH('Reference Data'!$C$4,'Reference Data'!$F$5:$F$21,0),1)&gt;I292,"Actual","Forecast")</f>
        <v>Actual</v>
      </c>
      <c r="J293" s="28" t="str">
        <f>IF(INDEX('Reference Data'!$G$5:$G$18,MATCH('Reference Data'!$C$4,'Reference Data'!$F$5:$F$21,0),1)&gt;J292,"Actual","Forecast")</f>
        <v>Actual</v>
      </c>
      <c r="K293" s="28" t="str">
        <f>IF(INDEX('Reference Data'!$G$5:$G$18,MATCH('Reference Data'!$C$4,'Reference Data'!$F$5:$F$21,0),1)&gt;K292,"Actual","Forecast")</f>
        <v>Actual</v>
      </c>
      <c r="L293" s="28" t="str">
        <f>IF(INDEX('Reference Data'!$G$5:$G$18,MATCH('Reference Data'!$C$4,'Reference Data'!$F$5:$F$21,0),1)&gt;L292,"Actual","Forecast")</f>
        <v>Actual</v>
      </c>
      <c r="M293" s="28" t="str">
        <f>IF(INDEX('Reference Data'!$G$5:$G$18,MATCH('Reference Data'!$C$4,'Reference Data'!$F$5:$F$21,0),1)&gt;M292,"Actual","Forecast")</f>
        <v>Actual</v>
      </c>
      <c r="N293" s="28" t="str">
        <f>IF(INDEX('Reference Data'!$G$5:$G$18,MATCH('Reference Data'!$C$4,'Reference Data'!$F$5:$F$21,0),1)&gt;N292,"Actual","Forecast")</f>
        <v>Actual</v>
      </c>
      <c r="O293" s="28" t="str">
        <f>IF(INDEX('Reference Data'!$G$5:$G$18,MATCH('Reference Data'!$C$4,'Reference Data'!$F$5:$F$21,0),1)&gt;O292,"Actual","Forecast")</f>
        <v>Actual</v>
      </c>
      <c r="P293" s="1"/>
      <c r="Q293"/>
    </row>
    <row r="294" spans="1:17" ht="15.75" outlineLevel="2" thickBot="1">
      <c r="D294" s="266"/>
      <c r="E294" s="267"/>
      <c r="F294" s="266"/>
      <c r="G294" s="267"/>
      <c r="H294" s="266"/>
      <c r="I294" s="267"/>
      <c r="J294" s="266"/>
      <c r="K294" s="267"/>
      <c r="L294" s="266"/>
      <c r="M294" s="267"/>
      <c r="N294" s="266"/>
      <c r="O294" s="267"/>
      <c r="P294" s="1"/>
      <c r="Q294"/>
    </row>
    <row r="295" spans="1:17" outlineLevel="2">
      <c r="D295" s="773" t="s">
        <v>294</v>
      </c>
      <c r="E295" s="843"/>
      <c r="F295" s="843"/>
      <c r="G295" s="843"/>
      <c r="H295" s="843"/>
      <c r="I295" s="843"/>
      <c r="J295" s="843"/>
      <c r="K295" s="843"/>
      <c r="L295" s="843"/>
      <c r="M295" s="843"/>
      <c r="N295" s="843"/>
      <c r="O295" s="843"/>
      <c r="P295" s="1"/>
      <c r="Q295"/>
    </row>
    <row r="296" spans="1:17" ht="15.75" outlineLevel="2" thickBot="1">
      <c r="D296" s="774"/>
      <c r="E296" s="844"/>
      <c r="F296" s="844"/>
      <c r="G296" s="844"/>
      <c r="H296" s="844"/>
      <c r="I296" s="844"/>
      <c r="J296" s="844"/>
      <c r="K296" s="844"/>
      <c r="L296" s="844"/>
      <c r="M296" s="844"/>
      <c r="N296" s="844"/>
      <c r="O296" s="844"/>
      <c r="P296" s="1"/>
      <c r="Q296"/>
    </row>
    <row r="297" spans="1:17" ht="15.75" outlineLevel="2" thickBot="1">
      <c r="D297" s="268">
        <v>45017</v>
      </c>
      <c r="E297" s="268">
        <v>45047</v>
      </c>
      <c r="F297" s="268">
        <v>45078</v>
      </c>
      <c r="G297" s="268">
        <v>45108</v>
      </c>
      <c r="H297" s="268">
        <v>45139</v>
      </c>
      <c r="I297" s="268">
        <v>45170</v>
      </c>
      <c r="J297" s="268">
        <v>45200</v>
      </c>
      <c r="K297" s="268">
        <v>45231</v>
      </c>
      <c r="L297" s="268">
        <v>45261</v>
      </c>
      <c r="M297" s="268">
        <v>45292</v>
      </c>
      <c r="N297" s="268">
        <v>45323</v>
      </c>
      <c r="O297" s="268">
        <v>45352</v>
      </c>
      <c r="P297" s="1"/>
      <c r="Q297"/>
    </row>
    <row r="298" spans="1:17" ht="15.75" outlineLevel="2" thickBot="1">
      <c r="D298" s="28" t="str">
        <f>IF(INDEX('Reference Data'!$G$5:$G$18,MATCH('Reference Data'!$C$4,'Reference Data'!$F$5:$F$21,0),1)&gt;D297,"Actual","Forecast")</f>
        <v>Actual</v>
      </c>
      <c r="E298" s="28" t="str">
        <f>IF(INDEX('Reference Data'!$G$5:$G$18,MATCH('Reference Data'!$C$4,'Reference Data'!$F$5:$F$21,0),1)&gt;E297,"Actual","Forecast")</f>
        <v>Actual</v>
      </c>
      <c r="F298" s="28" t="str">
        <f>IF(INDEX('Reference Data'!$G$5:$G$18,MATCH('Reference Data'!$C$4,'Reference Data'!$F$5:$F$21,0),1)&gt;F297,"Actual","Forecast")</f>
        <v>Actual</v>
      </c>
      <c r="G298" s="28" t="str">
        <f>IF(INDEX('Reference Data'!$G$5:$G$18,MATCH('Reference Data'!$C$4,'Reference Data'!$F$5:$F$21,0),1)&gt;G297,"Actual","Forecast")</f>
        <v>Actual</v>
      </c>
      <c r="H298" s="28" t="str">
        <f>IF(INDEX('Reference Data'!$G$5:$G$18,MATCH('Reference Data'!$C$4,'Reference Data'!$F$5:$F$21,0),1)&gt;H297,"Actual","Forecast")</f>
        <v>Actual</v>
      </c>
      <c r="I298" s="28" t="str">
        <f>IF(INDEX('Reference Data'!$G$5:$G$18,MATCH('Reference Data'!$C$4,'Reference Data'!$F$5:$F$21,0),1)&gt;I297,"Actual","Forecast")</f>
        <v>Actual</v>
      </c>
      <c r="J298" s="28" t="str">
        <f>IF(INDEX('Reference Data'!$G$5:$G$18,MATCH('Reference Data'!$C$4,'Reference Data'!$F$5:$F$21,0),1)&gt;J297,"Actual","Forecast")</f>
        <v>Actual</v>
      </c>
      <c r="K298" s="28" t="str">
        <f>IF(INDEX('Reference Data'!$G$5:$G$18,MATCH('Reference Data'!$C$4,'Reference Data'!$F$5:$F$21,0),1)&gt;K297,"Actual","Forecast")</f>
        <v>Actual</v>
      </c>
      <c r="L298" s="28" t="str">
        <f>IF(INDEX('Reference Data'!$G$5:$G$18,MATCH('Reference Data'!$C$4,'Reference Data'!$F$5:$F$21,0),1)&gt;L297,"Actual","Forecast")</f>
        <v>Actual</v>
      </c>
      <c r="M298" s="28" t="str">
        <f>IF(INDEX('Reference Data'!$G$5:$G$18,MATCH('Reference Data'!$C$4,'Reference Data'!$F$5:$F$21,0),1)&gt;M297,"Actual","Forecast")</f>
        <v>Actual</v>
      </c>
      <c r="N298" s="28" t="str">
        <f>IF(INDEX('Reference Data'!$G$5:$G$18,MATCH('Reference Data'!$C$4,'Reference Data'!$F$5:$F$21,0),1)&gt;N297,"Actual","Forecast")</f>
        <v>Actual</v>
      </c>
      <c r="O298" s="28" t="str">
        <f>IF(INDEX('Reference Data'!$G$5:$G$18,MATCH('Reference Data'!$C$4,'Reference Data'!$F$5:$F$21,0),1)&gt;O297,"Actual","Forecast")</f>
        <v>Actual</v>
      </c>
      <c r="P298" s="1"/>
      <c r="Q298"/>
    </row>
    <row r="299" spans="1:17" ht="15.75" outlineLevel="2" thickBot="1">
      <c r="D299" s="266"/>
      <c r="E299" s="267"/>
      <c r="F299" s="266"/>
      <c r="G299" s="267"/>
      <c r="H299" s="266"/>
      <c r="I299" s="267"/>
      <c r="J299" s="266"/>
      <c r="K299" s="267"/>
      <c r="L299" s="266"/>
      <c r="M299" s="267"/>
      <c r="N299" s="266"/>
      <c r="O299" s="267"/>
      <c r="P299" s="1"/>
      <c r="Q299"/>
    </row>
    <row r="300" spans="1:17" outlineLevel="2">
      <c r="D300" s="773" t="s">
        <v>295</v>
      </c>
      <c r="E300" s="843"/>
      <c r="F300" s="843"/>
      <c r="G300" s="843"/>
      <c r="H300" s="843"/>
      <c r="I300" s="843"/>
      <c r="J300" s="843"/>
      <c r="K300" s="843"/>
      <c r="L300" s="843"/>
      <c r="M300" s="843"/>
      <c r="N300" s="843"/>
      <c r="O300" s="843"/>
      <c r="P300" s="1"/>
      <c r="Q300"/>
    </row>
    <row r="301" spans="1:17" ht="15.75" outlineLevel="2" thickBot="1">
      <c r="D301" s="774"/>
      <c r="E301" s="844"/>
      <c r="F301" s="844"/>
      <c r="G301" s="844"/>
      <c r="H301" s="844"/>
      <c r="I301" s="844"/>
      <c r="J301" s="844"/>
      <c r="K301" s="844"/>
      <c r="L301" s="844"/>
      <c r="M301" s="844"/>
      <c r="N301" s="844"/>
      <c r="O301" s="844"/>
      <c r="P301" s="1"/>
      <c r="Q301"/>
    </row>
    <row r="302" spans="1:17" ht="15.75" outlineLevel="2" thickBot="1">
      <c r="D302" s="268">
        <v>45383</v>
      </c>
      <c r="E302" s="268">
        <v>45413</v>
      </c>
      <c r="F302" s="268">
        <v>45444</v>
      </c>
      <c r="G302" s="268">
        <v>45474</v>
      </c>
      <c r="H302" s="268">
        <v>45505</v>
      </c>
      <c r="I302" s="268">
        <v>45536</v>
      </c>
      <c r="J302" s="268">
        <v>45566</v>
      </c>
      <c r="K302" s="268">
        <v>45597</v>
      </c>
      <c r="L302" s="268">
        <v>45627</v>
      </c>
      <c r="M302" s="268">
        <v>45658</v>
      </c>
      <c r="N302" s="268">
        <v>45689</v>
      </c>
      <c r="O302" s="268">
        <v>45717</v>
      </c>
      <c r="P302" s="1"/>
      <c r="Q302"/>
    </row>
    <row r="303" spans="1:17" ht="15.75" outlineLevel="2" thickBot="1">
      <c r="D303" s="28" t="str">
        <f>IF(INDEX('Reference Data'!$G$5:$G$18,MATCH('Reference Data'!$C$4,'Reference Data'!$F$5:$F$21,0),1)&gt;D302,"Actual","Forecast")</f>
        <v>Actual</v>
      </c>
      <c r="E303" s="28" t="str">
        <f>IF(INDEX('Reference Data'!$G$5:$G$18,MATCH('Reference Data'!$C$4,'Reference Data'!$F$5:$F$21,0),1)&gt;E302,"Actual","Forecast")</f>
        <v>Actual</v>
      </c>
      <c r="F303" s="28" t="str">
        <f>IF(INDEX('Reference Data'!$G$5:$G$18,MATCH('Reference Data'!$C$4,'Reference Data'!$F$5:$F$21,0),1)&gt;F302,"Actual","Forecast")</f>
        <v>Actual</v>
      </c>
      <c r="G303" s="28" t="str">
        <f>IF(INDEX('Reference Data'!$G$5:$G$18,MATCH('Reference Data'!$C$4,'Reference Data'!$F$5:$F$21,0),1)&gt;G302,"Actual","Forecast")</f>
        <v>Actual</v>
      </c>
      <c r="H303" s="28" t="str">
        <f>IF(INDEX('Reference Data'!$G$5:$G$18,MATCH('Reference Data'!$C$4,'Reference Data'!$F$5:$F$21,0),1)&gt;H302,"Actual","Forecast")</f>
        <v>Actual</v>
      </c>
      <c r="I303" s="28" t="str">
        <f>IF(INDEX('Reference Data'!$G$5:$G$18,MATCH('Reference Data'!$C$4,'Reference Data'!$F$5:$F$21,0),1)&gt;I302,"Actual","Forecast")</f>
        <v>Actual</v>
      </c>
      <c r="J303" s="28" t="str">
        <f>IF(INDEX('Reference Data'!$G$5:$G$18,MATCH('Reference Data'!$C$4,'Reference Data'!$F$5:$F$21,0),1)&gt;J302,"Actual","Forecast")</f>
        <v>Forecast</v>
      </c>
      <c r="K303" s="28" t="str">
        <f>IF(INDEX('Reference Data'!$G$5:$G$18,MATCH('Reference Data'!$C$4,'Reference Data'!$F$5:$F$21,0),1)&gt;K302,"Actual","Forecast")</f>
        <v>Forecast</v>
      </c>
      <c r="L303" s="28" t="str">
        <f>IF(INDEX('Reference Data'!$G$5:$G$18,MATCH('Reference Data'!$C$4,'Reference Data'!$F$5:$F$21,0),1)&gt;L302,"Actual","Forecast")</f>
        <v>Forecast</v>
      </c>
      <c r="M303" s="28" t="str">
        <f>IF(INDEX('Reference Data'!$G$5:$G$18,MATCH('Reference Data'!$C$4,'Reference Data'!$F$5:$F$21,0),1)&gt;M302,"Actual","Forecast")</f>
        <v>Forecast</v>
      </c>
      <c r="N303" s="28" t="str">
        <f>IF(INDEX('Reference Data'!$G$5:$G$18,MATCH('Reference Data'!$C$4,'Reference Data'!$F$5:$F$21,0),1)&gt;N302,"Actual","Forecast")</f>
        <v>Forecast</v>
      </c>
      <c r="O303" s="28" t="str">
        <f>IF(INDEX('Reference Data'!$G$5:$G$18,MATCH('Reference Data'!$C$4,'Reference Data'!$F$5:$F$21,0),1)&gt;O302,"Actual","Forecast")</f>
        <v>Forecast</v>
      </c>
      <c r="P303" s="1"/>
      <c r="Q303"/>
    </row>
    <row r="304" spans="1:17" ht="15.75" outlineLevel="2" thickBot="1">
      <c r="D304" s="266"/>
      <c r="E304" s="267"/>
      <c r="F304" s="266"/>
      <c r="G304" s="267"/>
      <c r="H304" s="266"/>
      <c r="I304" s="267"/>
      <c r="J304" s="266"/>
      <c r="K304" s="267"/>
      <c r="L304" s="266"/>
      <c r="M304" s="267"/>
      <c r="N304" s="266"/>
      <c r="O304" s="267"/>
      <c r="P304" s="1"/>
      <c r="Q304"/>
    </row>
    <row r="305" spans="1:17" ht="15" customHeight="1" outlineLevel="2">
      <c r="B305" s="842" t="s">
        <v>358</v>
      </c>
      <c r="D305" s="773" t="s">
        <v>296</v>
      </c>
      <c r="E305" s="843"/>
      <c r="F305" s="843"/>
      <c r="G305" s="843"/>
      <c r="H305" s="843"/>
      <c r="I305" s="843"/>
      <c r="J305" s="843"/>
      <c r="K305" s="843"/>
      <c r="L305" s="843"/>
      <c r="M305" s="843"/>
      <c r="N305" s="843"/>
      <c r="O305" s="843"/>
      <c r="P305" s="1"/>
      <c r="Q305"/>
    </row>
    <row r="306" spans="1:17" ht="15.75" customHeight="1" outlineLevel="2" thickBot="1">
      <c r="B306" s="842"/>
      <c r="D306" s="774"/>
      <c r="E306" s="844"/>
      <c r="F306" s="844"/>
      <c r="G306" s="844"/>
      <c r="H306" s="844"/>
      <c r="I306" s="844"/>
      <c r="J306" s="844"/>
      <c r="K306" s="844"/>
      <c r="L306" s="844"/>
      <c r="M306" s="844"/>
      <c r="N306" s="844"/>
      <c r="O306" s="844"/>
      <c r="P306" s="1"/>
      <c r="Q306"/>
    </row>
    <row r="307" spans="1:17" ht="15.75" outlineLevel="2" thickBot="1">
      <c r="B307" s="842"/>
      <c r="D307" s="268">
        <v>45748</v>
      </c>
      <c r="E307" s="268">
        <v>45778</v>
      </c>
      <c r="F307" s="268">
        <v>45809</v>
      </c>
      <c r="G307" s="268">
        <v>45839</v>
      </c>
      <c r="H307" s="268">
        <v>45870</v>
      </c>
      <c r="I307" s="268">
        <v>45901</v>
      </c>
      <c r="J307" s="268">
        <v>45931</v>
      </c>
      <c r="K307" s="268">
        <v>45962</v>
      </c>
      <c r="L307" s="268">
        <v>45992</v>
      </c>
      <c r="M307" s="268">
        <v>46023</v>
      </c>
      <c r="N307" s="268">
        <v>46054</v>
      </c>
      <c r="O307" s="268">
        <v>46082</v>
      </c>
      <c r="P307" s="1"/>
      <c r="Q307"/>
    </row>
    <row r="308" spans="1:17" ht="15.75" outlineLevel="2" thickBot="1">
      <c r="B308" s="842"/>
      <c r="D308" s="28" t="str">
        <f>IF(INDEX('Reference Data'!$G$5:$G$18,MATCH('Reference Data'!$C$4,'Reference Data'!$F$5:$F$21,0),1)&gt;D307,"Actual","Forecast")</f>
        <v>Forecast</v>
      </c>
      <c r="E308" s="28" t="str">
        <f>IF(INDEX('Reference Data'!$G$5:$G$18,MATCH('Reference Data'!$C$4,'Reference Data'!$F$5:$F$21,0),1)&gt;E307,"Actual","Forecast")</f>
        <v>Forecast</v>
      </c>
      <c r="F308" s="28" t="str">
        <f>IF(INDEX('Reference Data'!$G$5:$G$18,MATCH('Reference Data'!$C$4,'Reference Data'!$F$5:$F$21,0),1)&gt;F307,"Actual","Forecast")</f>
        <v>Forecast</v>
      </c>
      <c r="G308" s="28" t="str">
        <f>IF(INDEX('Reference Data'!$G$5:$G$18,MATCH('Reference Data'!$C$4,'Reference Data'!$F$5:$F$21,0),1)&gt;G307,"Actual","Forecast")</f>
        <v>Forecast</v>
      </c>
      <c r="H308" s="28" t="str">
        <f>IF(INDEX('Reference Data'!$G$5:$G$18,MATCH('Reference Data'!$C$4,'Reference Data'!$F$5:$F$21,0),1)&gt;H307,"Actual","Forecast")</f>
        <v>Forecast</v>
      </c>
      <c r="I308" s="28" t="str">
        <f>IF(INDEX('Reference Data'!$G$5:$G$18,MATCH('Reference Data'!$C$4,'Reference Data'!$F$5:$F$21,0),1)&gt;I307,"Actual","Forecast")</f>
        <v>Forecast</v>
      </c>
      <c r="J308" s="28" t="str">
        <f>IF(INDEX('Reference Data'!$G$5:$G$18,MATCH('Reference Data'!$C$4,'Reference Data'!$F$5:$F$21,0),1)&gt;J307,"Actual","Forecast")</f>
        <v>Forecast</v>
      </c>
      <c r="K308" s="28" t="str">
        <f>IF(INDEX('Reference Data'!$G$5:$G$18,MATCH('Reference Data'!$C$4,'Reference Data'!$F$5:$F$21,0),1)&gt;K307,"Actual","Forecast")</f>
        <v>Forecast</v>
      </c>
      <c r="L308" s="28" t="str">
        <f>IF(INDEX('Reference Data'!$G$5:$G$18,MATCH('Reference Data'!$C$4,'Reference Data'!$F$5:$F$21,0),1)&gt;L307,"Actual","Forecast")</f>
        <v>Forecast</v>
      </c>
      <c r="M308" s="28" t="str">
        <f>IF(INDEX('Reference Data'!$G$5:$G$18,MATCH('Reference Data'!$C$4,'Reference Data'!$F$5:$F$21,0),1)&gt;M307,"Actual","Forecast")</f>
        <v>Forecast</v>
      </c>
      <c r="N308" s="28" t="str">
        <f>IF(INDEX('Reference Data'!$G$5:$G$18,MATCH('Reference Data'!$C$4,'Reference Data'!$F$5:$F$21,0),1)&gt;N307,"Actual","Forecast")</f>
        <v>Forecast</v>
      </c>
      <c r="O308" s="28" t="str">
        <f>IF(INDEX('Reference Data'!$G$5:$G$18,MATCH('Reference Data'!$C$4,'Reference Data'!$F$5:$F$21,0),1)&gt;O307,"Actual","Forecast")</f>
        <v>Forecast</v>
      </c>
      <c r="P308" s="1"/>
      <c r="Q308"/>
    </row>
    <row r="309" spans="1:17" ht="15.75" outlineLevel="2" thickBot="1">
      <c r="B309" s="842"/>
      <c r="D309" s="266"/>
      <c r="E309" s="267"/>
      <c r="F309" s="266"/>
      <c r="G309" s="267"/>
      <c r="H309" s="266"/>
      <c r="I309" s="267"/>
      <c r="J309" s="266"/>
      <c r="K309" s="267"/>
      <c r="L309" s="266"/>
      <c r="M309" s="267"/>
      <c r="N309" s="266"/>
      <c r="O309" s="267"/>
      <c r="P309" s="1"/>
      <c r="Q309"/>
    </row>
    <row r="310" spans="1:17" outlineLevel="2">
      <c r="D310" t="s">
        <v>359</v>
      </c>
      <c r="P310" s="1"/>
      <c r="Q310"/>
    </row>
    <row r="311" spans="1:17" ht="14.25" customHeight="1" outlineLevel="1" thickBot="1">
      <c r="B311" s="59"/>
      <c r="C311" s="59"/>
      <c r="D311" s="59"/>
      <c r="E311" s="59"/>
      <c r="F311" s="59"/>
      <c r="P311" s="1"/>
      <c r="Q311"/>
    </row>
    <row r="312" spans="1:17" ht="15" customHeight="1" outlineLevel="2">
      <c r="A312" s="593"/>
      <c r="B312" s="665" t="s">
        <v>289</v>
      </c>
      <c r="C312" s="665" t="s">
        <v>290</v>
      </c>
      <c r="D312" s="772" t="s">
        <v>291</v>
      </c>
      <c r="E312" s="845"/>
      <c r="F312" s="845"/>
      <c r="G312" s="845"/>
      <c r="H312" s="845"/>
      <c r="I312" s="845"/>
      <c r="J312" s="845"/>
      <c r="K312" s="845"/>
      <c r="L312" s="845"/>
      <c r="M312" s="845"/>
      <c r="N312" s="845"/>
      <c r="O312" s="845"/>
      <c r="P312" s="1"/>
      <c r="Q312"/>
    </row>
    <row r="313" spans="1:17" ht="15.75" customHeight="1" outlineLevel="2" thickBot="1">
      <c r="A313" s="593"/>
      <c r="B313" s="666"/>
      <c r="C313" s="666"/>
      <c r="D313" s="774"/>
      <c r="E313" s="844"/>
      <c r="F313" s="844"/>
      <c r="G313" s="844"/>
      <c r="H313" s="844"/>
      <c r="I313" s="844"/>
      <c r="J313" s="844"/>
      <c r="K313" s="844"/>
      <c r="L313" s="844"/>
      <c r="M313" s="844"/>
      <c r="N313" s="844"/>
      <c r="O313" s="844"/>
      <c r="P313" s="1"/>
      <c r="Q313"/>
    </row>
    <row r="314" spans="1:17" ht="15.75" outlineLevel="2" thickBot="1">
      <c r="A314" s="593"/>
      <c r="B314" s="666"/>
      <c r="C314" s="666"/>
      <c r="D314" s="268">
        <v>43922</v>
      </c>
      <c r="E314" s="268">
        <v>43952</v>
      </c>
      <c r="F314" s="268">
        <v>43983</v>
      </c>
      <c r="G314" s="268">
        <v>44013</v>
      </c>
      <c r="H314" s="268">
        <v>44044</v>
      </c>
      <c r="I314" s="268">
        <v>44075</v>
      </c>
      <c r="J314" s="268">
        <v>44105</v>
      </c>
      <c r="K314" s="268">
        <v>44136</v>
      </c>
      <c r="L314" s="268">
        <v>44166</v>
      </c>
      <c r="M314" s="268">
        <v>44197</v>
      </c>
      <c r="N314" s="268">
        <v>44228</v>
      </c>
      <c r="O314" s="268">
        <v>44256</v>
      </c>
      <c r="P314" s="1"/>
      <c r="Q314"/>
    </row>
    <row r="315" spans="1:17" ht="15.75" customHeight="1" outlineLevel="2" thickBot="1">
      <c r="A315" s="593"/>
      <c r="B315" s="666"/>
      <c r="C315" s="666"/>
      <c r="D315" s="28" t="s">
        <v>240</v>
      </c>
      <c r="E315" s="28" t="s">
        <v>240</v>
      </c>
      <c r="F315" s="28" t="s">
        <v>240</v>
      </c>
      <c r="G315" s="28" t="s">
        <v>240</v>
      </c>
      <c r="H315" s="28" t="s">
        <v>240</v>
      </c>
      <c r="I315" s="28" t="s">
        <v>240</v>
      </c>
      <c r="J315" s="28" t="s">
        <v>240</v>
      </c>
      <c r="K315" s="28" t="s">
        <v>240</v>
      </c>
      <c r="L315" s="28" t="s">
        <v>240</v>
      </c>
      <c r="M315" s="28" t="s">
        <v>240</v>
      </c>
      <c r="N315" s="28" t="s">
        <v>240</v>
      </c>
      <c r="O315" s="28" t="s">
        <v>240</v>
      </c>
      <c r="P315" s="1"/>
      <c r="Q315"/>
    </row>
    <row r="316" spans="1:17" ht="15.75" outlineLevel="2" thickBot="1">
      <c r="A316" s="1"/>
      <c r="B316" s="264" t="s">
        <v>353</v>
      </c>
      <c r="C316" s="265" t="s">
        <v>354</v>
      </c>
      <c r="D316" s="266"/>
      <c r="E316" s="267"/>
      <c r="F316" s="267"/>
      <c r="G316" s="267"/>
      <c r="H316" s="267"/>
      <c r="I316" s="267"/>
      <c r="J316" s="267"/>
      <c r="K316" s="267"/>
      <c r="L316" s="267"/>
      <c r="M316" s="267"/>
      <c r="N316" s="267"/>
      <c r="O316" s="267"/>
      <c r="P316" s="1"/>
      <c r="Q316"/>
    </row>
    <row r="317" spans="1:17" ht="15.75" customHeight="1" outlineLevel="2">
      <c r="A317" s="1"/>
      <c r="B317" s="665" t="s">
        <v>355</v>
      </c>
      <c r="C317" s="665" t="s">
        <v>360</v>
      </c>
      <c r="D317" s="773" t="s">
        <v>292</v>
      </c>
      <c r="E317" s="843"/>
      <c r="F317" s="843"/>
      <c r="G317" s="843"/>
      <c r="H317" s="843"/>
      <c r="I317" s="843"/>
      <c r="J317" s="843"/>
      <c r="K317" s="843"/>
      <c r="L317" s="843"/>
      <c r="M317" s="843"/>
      <c r="N317" s="843"/>
      <c r="O317" s="843"/>
      <c r="P317" s="1"/>
      <c r="Q317"/>
    </row>
    <row r="318" spans="1:17" ht="16.5" customHeight="1" outlineLevel="2" thickBot="1">
      <c r="A318" s="1"/>
      <c r="B318" s="666"/>
      <c r="C318" s="666"/>
      <c r="D318" s="774"/>
      <c r="E318" s="844"/>
      <c r="F318" s="844"/>
      <c r="G318" s="844"/>
      <c r="H318" s="844"/>
      <c r="I318" s="844"/>
      <c r="J318" s="844"/>
      <c r="K318" s="844"/>
      <c r="L318" s="844"/>
      <c r="M318" s="844"/>
      <c r="N318" s="844"/>
      <c r="O318" s="844"/>
      <c r="P318" s="1"/>
      <c r="Q318"/>
    </row>
    <row r="319" spans="1:17" ht="16.5" customHeight="1" outlineLevel="2" thickBot="1">
      <c r="A319" s="1"/>
      <c r="B319" s="666"/>
      <c r="C319" s="666"/>
      <c r="D319" s="268">
        <v>44287</v>
      </c>
      <c r="E319" s="268">
        <v>44317</v>
      </c>
      <c r="F319" s="268">
        <v>44348</v>
      </c>
      <c r="G319" s="268">
        <v>44378</v>
      </c>
      <c r="H319" s="268">
        <v>44409</v>
      </c>
      <c r="I319" s="268">
        <v>44440</v>
      </c>
      <c r="J319" s="268">
        <v>44470</v>
      </c>
      <c r="K319" s="268">
        <v>44501</v>
      </c>
      <c r="L319" s="268">
        <v>44531</v>
      </c>
      <c r="M319" s="268">
        <v>44562</v>
      </c>
      <c r="N319" s="268">
        <v>44593</v>
      </c>
      <c r="O319" s="268">
        <v>44621</v>
      </c>
      <c r="P319" s="1"/>
      <c r="Q319"/>
    </row>
    <row r="320" spans="1:17" ht="16.5" customHeight="1" outlineLevel="2" thickBot="1">
      <c r="A320" s="1"/>
      <c r="B320" s="666"/>
      <c r="C320" s="666"/>
      <c r="D320" s="28" t="s">
        <v>240</v>
      </c>
      <c r="E320" s="28" t="s">
        <v>240</v>
      </c>
      <c r="F320" s="28" t="s">
        <v>240</v>
      </c>
      <c r="G320" s="28" t="s">
        <v>240</v>
      </c>
      <c r="H320" s="28" t="s">
        <v>240</v>
      </c>
      <c r="I320" s="28" t="s">
        <v>240</v>
      </c>
      <c r="J320" s="28" t="s">
        <v>240</v>
      </c>
      <c r="K320" s="28" t="s">
        <v>240</v>
      </c>
      <c r="L320" s="28" t="s">
        <v>240</v>
      </c>
      <c r="M320" s="28" t="s">
        <v>240</v>
      </c>
      <c r="N320" s="28" t="s">
        <v>240</v>
      </c>
      <c r="O320" s="28" t="s">
        <v>240</v>
      </c>
      <c r="P320" s="1"/>
      <c r="Q320"/>
    </row>
    <row r="321" spans="1:17" ht="15.75" outlineLevel="2" thickBot="1">
      <c r="A321" s="1"/>
      <c r="B321" s="276"/>
      <c r="C321" s="279"/>
      <c r="D321" s="266"/>
      <c r="E321" s="267"/>
      <c r="F321" s="266"/>
      <c r="G321" s="267"/>
      <c r="H321" s="266"/>
      <c r="I321" s="267"/>
      <c r="J321" s="266"/>
      <c r="K321" s="267"/>
      <c r="L321" s="266"/>
      <c r="M321" s="267"/>
      <c r="N321" s="266"/>
      <c r="O321" s="267"/>
      <c r="P321" s="1"/>
      <c r="Q321"/>
    </row>
    <row r="322" spans="1:17" outlineLevel="2">
      <c r="D322" s="773" t="s">
        <v>293</v>
      </c>
      <c r="E322" s="843"/>
      <c r="F322" s="843"/>
      <c r="G322" s="843"/>
      <c r="H322" s="843"/>
      <c r="I322" s="843"/>
      <c r="J322" s="843"/>
      <c r="K322" s="843"/>
      <c r="L322" s="843"/>
      <c r="M322" s="843"/>
      <c r="N322" s="843"/>
      <c r="O322" s="843"/>
      <c r="P322" s="1"/>
      <c r="Q322"/>
    </row>
    <row r="323" spans="1:17" ht="15.75" outlineLevel="2" thickBot="1">
      <c r="D323" s="774"/>
      <c r="E323" s="844"/>
      <c r="F323" s="844"/>
      <c r="G323" s="844"/>
      <c r="H323" s="844"/>
      <c r="I323" s="844"/>
      <c r="J323" s="844"/>
      <c r="K323" s="844"/>
      <c r="L323" s="844"/>
      <c r="M323" s="844"/>
      <c r="N323" s="844"/>
      <c r="O323" s="844"/>
      <c r="P323" s="1"/>
      <c r="Q323"/>
    </row>
    <row r="324" spans="1:17" ht="15.75" outlineLevel="2" thickBot="1">
      <c r="D324" s="268">
        <v>44652</v>
      </c>
      <c r="E324" s="268">
        <v>44682</v>
      </c>
      <c r="F324" s="268">
        <v>44713</v>
      </c>
      <c r="G324" s="268">
        <v>44743</v>
      </c>
      <c r="H324" s="268">
        <v>44774</v>
      </c>
      <c r="I324" s="268">
        <v>44805</v>
      </c>
      <c r="J324" s="268">
        <v>44835</v>
      </c>
      <c r="K324" s="268">
        <v>44866</v>
      </c>
      <c r="L324" s="268">
        <v>44896</v>
      </c>
      <c r="M324" s="268">
        <v>44927</v>
      </c>
      <c r="N324" s="268">
        <v>44958</v>
      </c>
      <c r="O324" s="268">
        <v>44986</v>
      </c>
      <c r="P324" s="1"/>
      <c r="Q324"/>
    </row>
    <row r="325" spans="1:17" ht="15.75" outlineLevel="2" thickBot="1">
      <c r="D325" s="28" t="str">
        <f>IF(INDEX('Reference Data'!$G$5:$G$18,MATCH('Reference Data'!$C$4,'Reference Data'!$F$5:$F$21,0),1)&gt;D324,"Actual","Forecast")</f>
        <v>Actual</v>
      </c>
      <c r="E325" s="28" t="str">
        <f>IF(INDEX('Reference Data'!$G$5:$G$18,MATCH('Reference Data'!$C$4,'Reference Data'!$F$5:$F$21,0),1)&gt;E324,"Actual","Forecast")</f>
        <v>Actual</v>
      </c>
      <c r="F325" s="28" t="str">
        <f>IF(INDEX('Reference Data'!$G$5:$G$18,MATCH('Reference Data'!$C$4,'Reference Data'!$F$5:$F$21,0),1)&gt;F324,"Actual","Forecast")</f>
        <v>Actual</v>
      </c>
      <c r="G325" s="28" t="str">
        <f>IF(INDEX('Reference Data'!$G$5:$G$18,MATCH('Reference Data'!$C$4,'Reference Data'!$F$5:$F$21,0),1)&gt;G324,"Actual","Forecast")</f>
        <v>Actual</v>
      </c>
      <c r="H325" s="28" t="str">
        <f>IF(INDEX('Reference Data'!$G$5:$G$18,MATCH('Reference Data'!$C$4,'Reference Data'!$F$5:$F$21,0),1)&gt;H324,"Actual","Forecast")</f>
        <v>Actual</v>
      </c>
      <c r="I325" s="28" t="str">
        <f>IF(INDEX('Reference Data'!$G$5:$G$18,MATCH('Reference Data'!$C$4,'Reference Data'!$F$5:$F$21,0),1)&gt;I324,"Actual","Forecast")</f>
        <v>Actual</v>
      </c>
      <c r="J325" s="28" t="str">
        <f>IF(INDEX('Reference Data'!$G$5:$G$18,MATCH('Reference Data'!$C$4,'Reference Data'!$F$5:$F$21,0),1)&gt;J324,"Actual","Forecast")</f>
        <v>Actual</v>
      </c>
      <c r="K325" s="28" t="str">
        <f>IF(INDEX('Reference Data'!$G$5:$G$18,MATCH('Reference Data'!$C$4,'Reference Data'!$F$5:$F$21,0),1)&gt;K324,"Actual","Forecast")</f>
        <v>Actual</v>
      </c>
      <c r="L325" s="28" t="str">
        <f>IF(INDEX('Reference Data'!$G$5:$G$18,MATCH('Reference Data'!$C$4,'Reference Data'!$F$5:$F$21,0),1)&gt;L324,"Actual","Forecast")</f>
        <v>Actual</v>
      </c>
      <c r="M325" s="28" t="str">
        <f>IF(INDEX('Reference Data'!$G$5:$G$18,MATCH('Reference Data'!$C$4,'Reference Data'!$F$5:$F$21,0),1)&gt;M324,"Actual","Forecast")</f>
        <v>Actual</v>
      </c>
      <c r="N325" s="28" t="str">
        <f>IF(INDEX('Reference Data'!$G$5:$G$18,MATCH('Reference Data'!$C$4,'Reference Data'!$F$5:$F$21,0),1)&gt;N324,"Actual","Forecast")</f>
        <v>Actual</v>
      </c>
      <c r="O325" s="28" t="str">
        <f>IF(INDEX('Reference Data'!$G$5:$G$18,MATCH('Reference Data'!$C$4,'Reference Data'!$F$5:$F$21,0),1)&gt;O324,"Actual","Forecast")</f>
        <v>Actual</v>
      </c>
      <c r="P325" s="1"/>
      <c r="Q325"/>
    </row>
    <row r="326" spans="1:17" ht="15.75" outlineLevel="2" thickBot="1">
      <c r="D326" s="266"/>
      <c r="E326" s="267"/>
      <c r="F326" s="266"/>
      <c r="G326" s="267"/>
      <c r="H326" s="266"/>
      <c r="I326" s="267"/>
      <c r="J326" s="266"/>
      <c r="K326" s="267"/>
      <c r="L326" s="266"/>
      <c r="M326" s="267"/>
      <c r="N326" s="266"/>
      <c r="O326" s="267"/>
      <c r="P326" s="1"/>
      <c r="Q326"/>
    </row>
    <row r="327" spans="1:17" outlineLevel="2">
      <c r="D327" s="773" t="s">
        <v>294</v>
      </c>
      <c r="E327" s="843"/>
      <c r="F327" s="843"/>
      <c r="G327" s="843"/>
      <c r="H327" s="843"/>
      <c r="I327" s="843"/>
      <c r="J327" s="843"/>
      <c r="K327" s="843"/>
      <c r="L327" s="843"/>
      <c r="M327" s="843"/>
      <c r="N327" s="843"/>
      <c r="O327" s="843"/>
      <c r="P327" s="1"/>
      <c r="Q327"/>
    </row>
    <row r="328" spans="1:17" ht="15.75" outlineLevel="2" thickBot="1">
      <c r="D328" s="774"/>
      <c r="E328" s="844"/>
      <c r="F328" s="844"/>
      <c r="G328" s="844"/>
      <c r="H328" s="844"/>
      <c r="I328" s="844"/>
      <c r="J328" s="844"/>
      <c r="K328" s="844"/>
      <c r="L328" s="844"/>
      <c r="M328" s="844"/>
      <c r="N328" s="844"/>
      <c r="O328" s="844"/>
      <c r="P328" s="1"/>
      <c r="Q328"/>
    </row>
    <row r="329" spans="1:17" ht="15.75" outlineLevel="2" thickBot="1">
      <c r="D329" s="268">
        <v>45017</v>
      </c>
      <c r="E329" s="268">
        <v>45047</v>
      </c>
      <c r="F329" s="268">
        <v>45078</v>
      </c>
      <c r="G329" s="268">
        <v>45108</v>
      </c>
      <c r="H329" s="268">
        <v>45139</v>
      </c>
      <c r="I329" s="268">
        <v>45170</v>
      </c>
      <c r="J329" s="268">
        <v>45200</v>
      </c>
      <c r="K329" s="268">
        <v>45231</v>
      </c>
      <c r="L329" s="268">
        <v>45261</v>
      </c>
      <c r="M329" s="268">
        <v>45292</v>
      </c>
      <c r="N329" s="268">
        <v>45323</v>
      </c>
      <c r="O329" s="268">
        <v>45352</v>
      </c>
      <c r="P329" s="1"/>
      <c r="Q329"/>
    </row>
    <row r="330" spans="1:17" ht="15.75" outlineLevel="2" thickBot="1">
      <c r="D330" s="28" t="str">
        <f>IF(INDEX('Reference Data'!$G$5:$G$18,MATCH('Reference Data'!$C$4,'Reference Data'!$F$5:$F$21,0),1)&gt;D329,"Actual","Forecast")</f>
        <v>Actual</v>
      </c>
      <c r="E330" s="28" t="str">
        <f>IF(INDEX('Reference Data'!$G$5:$G$18,MATCH('Reference Data'!$C$4,'Reference Data'!$F$5:$F$21,0),1)&gt;E329,"Actual","Forecast")</f>
        <v>Actual</v>
      </c>
      <c r="F330" s="28" t="str">
        <f>IF(INDEX('Reference Data'!$G$5:$G$18,MATCH('Reference Data'!$C$4,'Reference Data'!$F$5:$F$21,0),1)&gt;F329,"Actual","Forecast")</f>
        <v>Actual</v>
      </c>
      <c r="G330" s="28" t="str">
        <f>IF(INDEX('Reference Data'!$G$5:$G$18,MATCH('Reference Data'!$C$4,'Reference Data'!$F$5:$F$21,0),1)&gt;G329,"Actual","Forecast")</f>
        <v>Actual</v>
      </c>
      <c r="H330" s="28" t="str">
        <f>IF(INDEX('Reference Data'!$G$5:$G$18,MATCH('Reference Data'!$C$4,'Reference Data'!$F$5:$F$21,0),1)&gt;H329,"Actual","Forecast")</f>
        <v>Actual</v>
      </c>
      <c r="I330" s="28" t="str">
        <f>IF(INDEX('Reference Data'!$G$5:$G$18,MATCH('Reference Data'!$C$4,'Reference Data'!$F$5:$F$21,0),1)&gt;I329,"Actual","Forecast")</f>
        <v>Actual</v>
      </c>
      <c r="J330" s="28" t="str">
        <f>IF(INDEX('Reference Data'!$G$5:$G$18,MATCH('Reference Data'!$C$4,'Reference Data'!$F$5:$F$21,0),1)&gt;J329,"Actual","Forecast")</f>
        <v>Actual</v>
      </c>
      <c r="K330" s="28" t="str">
        <f>IF(INDEX('Reference Data'!$G$5:$G$18,MATCH('Reference Data'!$C$4,'Reference Data'!$F$5:$F$21,0),1)&gt;K329,"Actual","Forecast")</f>
        <v>Actual</v>
      </c>
      <c r="L330" s="28" t="str">
        <f>IF(INDEX('Reference Data'!$G$5:$G$18,MATCH('Reference Data'!$C$4,'Reference Data'!$F$5:$F$21,0),1)&gt;L329,"Actual","Forecast")</f>
        <v>Actual</v>
      </c>
      <c r="M330" s="28" t="str">
        <f>IF(INDEX('Reference Data'!$G$5:$G$18,MATCH('Reference Data'!$C$4,'Reference Data'!$F$5:$F$21,0),1)&gt;M329,"Actual","Forecast")</f>
        <v>Actual</v>
      </c>
      <c r="N330" s="28" t="str">
        <f>IF(INDEX('Reference Data'!$G$5:$G$18,MATCH('Reference Data'!$C$4,'Reference Data'!$F$5:$F$21,0),1)&gt;N329,"Actual","Forecast")</f>
        <v>Actual</v>
      </c>
      <c r="O330" s="28" t="str">
        <f>IF(INDEX('Reference Data'!$G$5:$G$18,MATCH('Reference Data'!$C$4,'Reference Data'!$F$5:$F$21,0),1)&gt;O329,"Actual","Forecast")</f>
        <v>Actual</v>
      </c>
      <c r="P330" s="1"/>
      <c r="Q330"/>
    </row>
    <row r="331" spans="1:17" ht="15.75" outlineLevel="2" thickBot="1">
      <c r="D331" s="266"/>
      <c r="E331" s="267"/>
      <c r="F331" s="266"/>
      <c r="G331" s="267"/>
      <c r="H331" s="266"/>
      <c r="I331" s="267"/>
      <c r="J331" s="266"/>
      <c r="K331" s="267"/>
      <c r="L331" s="266"/>
      <c r="M331" s="267"/>
      <c r="N331" s="266"/>
      <c r="O331" s="267"/>
      <c r="P331" s="1"/>
      <c r="Q331"/>
    </row>
    <row r="332" spans="1:17" outlineLevel="2">
      <c r="D332" s="773" t="s">
        <v>295</v>
      </c>
      <c r="E332" s="843"/>
      <c r="F332" s="843"/>
      <c r="G332" s="843"/>
      <c r="H332" s="843"/>
      <c r="I332" s="843"/>
      <c r="J332" s="843"/>
      <c r="K332" s="843"/>
      <c r="L332" s="843"/>
      <c r="M332" s="843"/>
      <c r="N332" s="843"/>
      <c r="O332" s="843"/>
      <c r="P332" s="1"/>
      <c r="Q332"/>
    </row>
    <row r="333" spans="1:17" ht="15.75" outlineLevel="2" thickBot="1">
      <c r="D333" s="774"/>
      <c r="E333" s="844"/>
      <c r="F333" s="844"/>
      <c r="G333" s="844"/>
      <c r="H333" s="844"/>
      <c r="I333" s="844"/>
      <c r="J333" s="844"/>
      <c r="K333" s="844"/>
      <c r="L333" s="844"/>
      <c r="M333" s="844"/>
      <c r="N333" s="844"/>
      <c r="O333" s="844"/>
      <c r="P333" s="1"/>
      <c r="Q333"/>
    </row>
    <row r="334" spans="1:17" ht="15.75" outlineLevel="2" thickBot="1">
      <c r="D334" s="268">
        <v>45383</v>
      </c>
      <c r="E334" s="268">
        <v>45413</v>
      </c>
      <c r="F334" s="268">
        <v>45444</v>
      </c>
      <c r="G334" s="268">
        <v>45474</v>
      </c>
      <c r="H334" s="268">
        <v>45505</v>
      </c>
      <c r="I334" s="268">
        <v>45536</v>
      </c>
      <c r="J334" s="268">
        <v>45566</v>
      </c>
      <c r="K334" s="268">
        <v>45597</v>
      </c>
      <c r="L334" s="268">
        <v>45627</v>
      </c>
      <c r="M334" s="268">
        <v>45658</v>
      </c>
      <c r="N334" s="268">
        <v>45689</v>
      </c>
      <c r="O334" s="268">
        <v>45717</v>
      </c>
      <c r="P334" s="1"/>
      <c r="Q334"/>
    </row>
    <row r="335" spans="1:17" ht="15.75" outlineLevel="2" thickBot="1">
      <c r="D335" s="28" t="str">
        <f>IF(INDEX('Reference Data'!$G$5:$G$18,MATCH('Reference Data'!$C$4,'Reference Data'!$F$5:$F$21,0),1)&gt;D334,"Actual","Forecast")</f>
        <v>Actual</v>
      </c>
      <c r="E335" s="28" t="str">
        <f>IF(INDEX('Reference Data'!$G$5:$G$18,MATCH('Reference Data'!$C$4,'Reference Data'!$F$5:$F$21,0),1)&gt;E334,"Actual","Forecast")</f>
        <v>Actual</v>
      </c>
      <c r="F335" s="28" t="str">
        <f>IF(INDEX('Reference Data'!$G$5:$G$18,MATCH('Reference Data'!$C$4,'Reference Data'!$F$5:$F$21,0),1)&gt;F334,"Actual","Forecast")</f>
        <v>Actual</v>
      </c>
      <c r="G335" s="28" t="str">
        <f>IF(INDEX('Reference Data'!$G$5:$G$18,MATCH('Reference Data'!$C$4,'Reference Data'!$F$5:$F$21,0),1)&gt;G334,"Actual","Forecast")</f>
        <v>Actual</v>
      </c>
      <c r="H335" s="28" t="str">
        <f>IF(INDEX('Reference Data'!$G$5:$G$18,MATCH('Reference Data'!$C$4,'Reference Data'!$F$5:$F$21,0),1)&gt;H334,"Actual","Forecast")</f>
        <v>Actual</v>
      </c>
      <c r="I335" s="28" t="str">
        <f>IF(INDEX('Reference Data'!$G$5:$G$18,MATCH('Reference Data'!$C$4,'Reference Data'!$F$5:$F$21,0),1)&gt;I334,"Actual","Forecast")</f>
        <v>Actual</v>
      </c>
      <c r="J335" s="28" t="str">
        <f>IF(INDEX('Reference Data'!$G$5:$G$18,MATCH('Reference Data'!$C$4,'Reference Data'!$F$5:$F$21,0),1)&gt;J334,"Actual","Forecast")</f>
        <v>Forecast</v>
      </c>
      <c r="K335" s="28" t="str">
        <f>IF(INDEX('Reference Data'!$G$5:$G$18,MATCH('Reference Data'!$C$4,'Reference Data'!$F$5:$F$21,0),1)&gt;K334,"Actual","Forecast")</f>
        <v>Forecast</v>
      </c>
      <c r="L335" s="28" t="str">
        <f>IF(INDEX('Reference Data'!$G$5:$G$18,MATCH('Reference Data'!$C$4,'Reference Data'!$F$5:$F$21,0),1)&gt;L334,"Actual","Forecast")</f>
        <v>Forecast</v>
      </c>
      <c r="M335" s="28" t="str">
        <f>IF(INDEX('Reference Data'!$G$5:$G$18,MATCH('Reference Data'!$C$4,'Reference Data'!$F$5:$F$21,0),1)&gt;M334,"Actual","Forecast")</f>
        <v>Forecast</v>
      </c>
      <c r="N335" s="28" t="str">
        <f>IF(INDEX('Reference Data'!$G$5:$G$18,MATCH('Reference Data'!$C$4,'Reference Data'!$F$5:$F$21,0),1)&gt;N334,"Actual","Forecast")</f>
        <v>Forecast</v>
      </c>
      <c r="O335" s="28" t="str">
        <f>IF(INDEX('Reference Data'!$G$5:$G$18,MATCH('Reference Data'!$C$4,'Reference Data'!$F$5:$F$21,0),1)&gt;O334,"Actual","Forecast")</f>
        <v>Forecast</v>
      </c>
      <c r="P335" s="1"/>
      <c r="Q335"/>
    </row>
    <row r="336" spans="1:17" ht="15.75" outlineLevel="2" thickBot="1">
      <c r="D336" s="266"/>
      <c r="E336" s="267"/>
      <c r="F336" s="266"/>
      <c r="G336" s="267"/>
      <c r="H336" s="266"/>
      <c r="I336" s="267"/>
      <c r="J336" s="266"/>
      <c r="K336" s="267"/>
      <c r="L336" s="266"/>
      <c r="M336" s="267"/>
      <c r="N336" s="266"/>
      <c r="O336" s="267"/>
      <c r="P336" s="1"/>
      <c r="Q336"/>
    </row>
    <row r="337" spans="1:17" ht="15" customHeight="1" outlineLevel="2">
      <c r="B337" s="842" t="s">
        <v>358</v>
      </c>
      <c r="D337" s="773" t="s">
        <v>296</v>
      </c>
      <c r="E337" s="843"/>
      <c r="F337" s="843"/>
      <c r="G337" s="843"/>
      <c r="H337" s="843"/>
      <c r="I337" s="843"/>
      <c r="J337" s="843"/>
      <c r="K337" s="843"/>
      <c r="L337" s="843"/>
      <c r="M337" s="843"/>
      <c r="N337" s="843"/>
      <c r="O337" s="843"/>
      <c r="P337" s="1"/>
      <c r="Q337"/>
    </row>
    <row r="338" spans="1:17" ht="15.75" customHeight="1" outlineLevel="2" thickBot="1">
      <c r="B338" s="842"/>
      <c r="D338" s="774"/>
      <c r="E338" s="844"/>
      <c r="F338" s="844"/>
      <c r="G338" s="844"/>
      <c r="H338" s="844"/>
      <c r="I338" s="844"/>
      <c r="J338" s="844"/>
      <c r="K338" s="844"/>
      <c r="L338" s="844"/>
      <c r="M338" s="844"/>
      <c r="N338" s="844"/>
      <c r="O338" s="844"/>
      <c r="P338" s="1"/>
      <c r="Q338"/>
    </row>
    <row r="339" spans="1:17" ht="15.75" outlineLevel="2" thickBot="1">
      <c r="B339" s="842"/>
      <c r="D339" s="268">
        <v>45748</v>
      </c>
      <c r="E339" s="268">
        <v>45778</v>
      </c>
      <c r="F339" s="268">
        <v>45809</v>
      </c>
      <c r="G339" s="268">
        <v>45839</v>
      </c>
      <c r="H339" s="268">
        <v>45870</v>
      </c>
      <c r="I339" s="268">
        <v>45901</v>
      </c>
      <c r="J339" s="268">
        <v>45931</v>
      </c>
      <c r="K339" s="268">
        <v>45962</v>
      </c>
      <c r="L339" s="268">
        <v>45992</v>
      </c>
      <c r="M339" s="268">
        <v>46023</v>
      </c>
      <c r="N339" s="268">
        <v>46054</v>
      </c>
      <c r="O339" s="268">
        <v>46082</v>
      </c>
      <c r="P339" s="1"/>
      <c r="Q339"/>
    </row>
    <row r="340" spans="1:17" ht="15.75" outlineLevel="2" thickBot="1">
      <c r="B340" s="842"/>
      <c r="D340" s="28" t="str">
        <f>IF(INDEX('Reference Data'!$G$5:$G$18,MATCH('Reference Data'!$C$4,'Reference Data'!$F$5:$F$21,0),1)&gt;D339,"Actual","Forecast")</f>
        <v>Forecast</v>
      </c>
      <c r="E340" s="28" t="str">
        <f>IF(INDEX('Reference Data'!$G$5:$G$18,MATCH('Reference Data'!$C$4,'Reference Data'!$F$5:$F$21,0),1)&gt;E339,"Actual","Forecast")</f>
        <v>Forecast</v>
      </c>
      <c r="F340" s="28" t="str">
        <f>IF(INDEX('Reference Data'!$G$5:$G$18,MATCH('Reference Data'!$C$4,'Reference Data'!$F$5:$F$21,0),1)&gt;F339,"Actual","Forecast")</f>
        <v>Forecast</v>
      </c>
      <c r="G340" s="28" t="str">
        <f>IF(INDEX('Reference Data'!$G$5:$G$18,MATCH('Reference Data'!$C$4,'Reference Data'!$F$5:$F$21,0),1)&gt;G339,"Actual","Forecast")</f>
        <v>Forecast</v>
      </c>
      <c r="H340" s="28" t="str">
        <f>IF(INDEX('Reference Data'!$G$5:$G$18,MATCH('Reference Data'!$C$4,'Reference Data'!$F$5:$F$21,0),1)&gt;H339,"Actual","Forecast")</f>
        <v>Forecast</v>
      </c>
      <c r="I340" s="28" t="str">
        <f>IF(INDEX('Reference Data'!$G$5:$G$18,MATCH('Reference Data'!$C$4,'Reference Data'!$F$5:$F$21,0),1)&gt;I339,"Actual","Forecast")</f>
        <v>Forecast</v>
      </c>
      <c r="J340" s="28" t="str">
        <f>IF(INDEX('Reference Data'!$G$5:$G$18,MATCH('Reference Data'!$C$4,'Reference Data'!$F$5:$F$21,0),1)&gt;J339,"Actual","Forecast")</f>
        <v>Forecast</v>
      </c>
      <c r="K340" s="28" t="str">
        <f>IF(INDEX('Reference Data'!$G$5:$G$18,MATCH('Reference Data'!$C$4,'Reference Data'!$F$5:$F$21,0),1)&gt;K339,"Actual","Forecast")</f>
        <v>Forecast</v>
      </c>
      <c r="L340" s="28" t="str">
        <f>IF(INDEX('Reference Data'!$G$5:$G$18,MATCH('Reference Data'!$C$4,'Reference Data'!$F$5:$F$21,0),1)&gt;L339,"Actual","Forecast")</f>
        <v>Forecast</v>
      </c>
      <c r="M340" s="28" t="str">
        <f>IF(INDEX('Reference Data'!$G$5:$G$18,MATCH('Reference Data'!$C$4,'Reference Data'!$F$5:$F$21,0),1)&gt;M339,"Actual","Forecast")</f>
        <v>Forecast</v>
      </c>
      <c r="N340" s="28" t="str">
        <f>IF(INDEX('Reference Data'!$G$5:$G$18,MATCH('Reference Data'!$C$4,'Reference Data'!$F$5:$F$21,0),1)&gt;N339,"Actual","Forecast")</f>
        <v>Forecast</v>
      </c>
      <c r="O340" s="28" t="str">
        <f>IF(INDEX('Reference Data'!$G$5:$G$18,MATCH('Reference Data'!$C$4,'Reference Data'!$F$5:$F$21,0),1)&gt;O339,"Actual","Forecast")</f>
        <v>Forecast</v>
      </c>
      <c r="P340" s="1"/>
      <c r="Q340"/>
    </row>
    <row r="341" spans="1:17" ht="15.75" outlineLevel="2" thickBot="1">
      <c r="B341" s="842"/>
      <c r="D341" s="266"/>
      <c r="E341" s="267"/>
      <c r="F341" s="266"/>
      <c r="G341" s="267"/>
      <c r="H341" s="266"/>
      <c r="I341" s="267"/>
      <c r="J341" s="266"/>
      <c r="K341" s="267"/>
      <c r="L341" s="266"/>
      <c r="M341" s="267"/>
      <c r="N341" s="266"/>
      <c r="O341" s="267"/>
      <c r="P341" s="1"/>
      <c r="Q341"/>
    </row>
    <row r="342" spans="1:17" outlineLevel="2">
      <c r="D342" t="s">
        <v>359</v>
      </c>
      <c r="P342" s="1"/>
      <c r="Q342"/>
    </row>
    <row r="343" spans="1:17" ht="14.25" customHeight="1" outlineLevel="1" thickBot="1">
      <c r="B343" s="59"/>
      <c r="C343" s="59"/>
      <c r="D343" s="59"/>
      <c r="E343" s="59"/>
      <c r="F343" s="59"/>
      <c r="P343" s="1"/>
      <c r="Q343"/>
    </row>
    <row r="344" spans="1:17" ht="15" customHeight="1" outlineLevel="2">
      <c r="A344" s="593"/>
      <c r="B344" s="665" t="s">
        <v>289</v>
      </c>
      <c r="C344" s="665" t="s">
        <v>290</v>
      </c>
      <c r="D344" s="772" t="s">
        <v>291</v>
      </c>
      <c r="E344" s="845"/>
      <c r="F344" s="845"/>
      <c r="G344" s="845"/>
      <c r="H344" s="845"/>
      <c r="I344" s="845"/>
      <c r="J344" s="845"/>
      <c r="K344" s="845"/>
      <c r="L344" s="845"/>
      <c r="M344" s="845"/>
      <c r="N344" s="845"/>
      <c r="O344" s="845"/>
      <c r="P344" s="1"/>
      <c r="Q344"/>
    </row>
    <row r="345" spans="1:17" ht="15.75" customHeight="1" outlineLevel="2" thickBot="1">
      <c r="A345" s="593"/>
      <c r="B345" s="666"/>
      <c r="C345" s="666"/>
      <c r="D345" s="774"/>
      <c r="E345" s="844"/>
      <c r="F345" s="844"/>
      <c r="G345" s="844"/>
      <c r="H345" s="844"/>
      <c r="I345" s="844"/>
      <c r="J345" s="844"/>
      <c r="K345" s="844"/>
      <c r="L345" s="844"/>
      <c r="M345" s="844"/>
      <c r="N345" s="844"/>
      <c r="O345" s="844"/>
      <c r="P345" s="1"/>
      <c r="Q345"/>
    </row>
    <row r="346" spans="1:17" ht="15.75" outlineLevel="2" thickBot="1">
      <c r="A346" s="593"/>
      <c r="B346" s="666"/>
      <c r="C346" s="666"/>
      <c r="D346" s="268">
        <v>43922</v>
      </c>
      <c r="E346" s="268">
        <v>43952</v>
      </c>
      <c r="F346" s="268">
        <v>43983</v>
      </c>
      <c r="G346" s="268">
        <v>44013</v>
      </c>
      <c r="H346" s="268">
        <v>44044</v>
      </c>
      <c r="I346" s="268">
        <v>44075</v>
      </c>
      <c r="J346" s="268">
        <v>44105</v>
      </c>
      <c r="K346" s="268">
        <v>44136</v>
      </c>
      <c r="L346" s="268">
        <v>44166</v>
      </c>
      <c r="M346" s="268">
        <v>44197</v>
      </c>
      <c r="N346" s="268">
        <v>44228</v>
      </c>
      <c r="O346" s="268">
        <v>44256</v>
      </c>
      <c r="P346" s="1"/>
      <c r="Q346"/>
    </row>
    <row r="347" spans="1:17" ht="15.75" customHeight="1" outlineLevel="2" thickBot="1">
      <c r="A347" s="593"/>
      <c r="B347" s="666"/>
      <c r="C347" s="666"/>
      <c r="D347" s="28" t="s">
        <v>240</v>
      </c>
      <c r="E347" s="28" t="s">
        <v>240</v>
      </c>
      <c r="F347" s="28" t="s">
        <v>240</v>
      </c>
      <c r="G347" s="28" t="s">
        <v>240</v>
      </c>
      <c r="H347" s="28" t="s">
        <v>240</v>
      </c>
      <c r="I347" s="28" t="s">
        <v>240</v>
      </c>
      <c r="J347" s="28" t="s">
        <v>240</v>
      </c>
      <c r="K347" s="28" t="s">
        <v>240</v>
      </c>
      <c r="L347" s="28" t="s">
        <v>240</v>
      </c>
      <c r="M347" s="28" t="s">
        <v>240</v>
      </c>
      <c r="N347" s="28" t="s">
        <v>240</v>
      </c>
      <c r="O347" s="28" t="s">
        <v>240</v>
      </c>
      <c r="P347" s="1"/>
      <c r="Q347"/>
    </row>
    <row r="348" spans="1:17" ht="15.75" outlineLevel="2" thickBot="1">
      <c r="A348" s="1"/>
      <c r="B348" s="264" t="s">
        <v>353</v>
      </c>
      <c r="C348" s="265" t="s">
        <v>354</v>
      </c>
      <c r="D348" s="266"/>
      <c r="E348" s="267"/>
      <c r="F348" s="267"/>
      <c r="G348" s="267"/>
      <c r="H348" s="267"/>
      <c r="I348" s="267"/>
      <c r="J348" s="267"/>
      <c r="K348" s="267"/>
      <c r="L348" s="267"/>
      <c r="M348" s="267"/>
      <c r="N348" s="267"/>
      <c r="O348" s="267"/>
      <c r="P348" s="1"/>
      <c r="Q348"/>
    </row>
    <row r="349" spans="1:17" ht="15.75" customHeight="1" outlineLevel="2">
      <c r="A349" s="1"/>
      <c r="B349" s="665" t="s">
        <v>355</v>
      </c>
      <c r="C349" s="665" t="s">
        <v>360</v>
      </c>
      <c r="D349" s="773" t="s">
        <v>292</v>
      </c>
      <c r="E349" s="843"/>
      <c r="F349" s="843"/>
      <c r="G349" s="843"/>
      <c r="H349" s="843"/>
      <c r="I349" s="843"/>
      <c r="J349" s="843"/>
      <c r="K349" s="843"/>
      <c r="L349" s="843"/>
      <c r="M349" s="843"/>
      <c r="N349" s="843"/>
      <c r="O349" s="843"/>
      <c r="P349" s="1"/>
      <c r="Q349"/>
    </row>
    <row r="350" spans="1:17" ht="16.5" customHeight="1" outlineLevel="2" thickBot="1">
      <c r="A350" s="1"/>
      <c r="B350" s="666"/>
      <c r="C350" s="666"/>
      <c r="D350" s="774"/>
      <c r="E350" s="844"/>
      <c r="F350" s="844"/>
      <c r="G350" s="844"/>
      <c r="H350" s="844"/>
      <c r="I350" s="844"/>
      <c r="J350" s="844"/>
      <c r="K350" s="844"/>
      <c r="L350" s="844"/>
      <c r="M350" s="844"/>
      <c r="N350" s="844"/>
      <c r="O350" s="844"/>
      <c r="P350" s="1"/>
      <c r="Q350"/>
    </row>
    <row r="351" spans="1:17" ht="16.5" customHeight="1" outlineLevel="2" thickBot="1">
      <c r="A351" s="1"/>
      <c r="B351" s="666"/>
      <c r="C351" s="666"/>
      <c r="D351" s="268">
        <v>44287</v>
      </c>
      <c r="E351" s="268">
        <v>44317</v>
      </c>
      <c r="F351" s="268">
        <v>44348</v>
      </c>
      <c r="G351" s="268">
        <v>44378</v>
      </c>
      <c r="H351" s="268">
        <v>44409</v>
      </c>
      <c r="I351" s="268">
        <v>44440</v>
      </c>
      <c r="J351" s="268">
        <v>44470</v>
      </c>
      <c r="K351" s="268">
        <v>44501</v>
      </c>
      <c r="L351" s="268">
        <v>44531</v>
      </c>
      <c r="M351" s="268">
        <v>44562</v>
      </c>
      <c r="N351" s="268">
        <v>44593</v>
      </c>
      <c r="O351" s="268">
        <v>44621</v>
      </c>
      <c r="P351" s="1"/>
      <c r="Q351"/>
    </row>
    <row r="352" spans="1:17" ht="16.5" customHeight="1" outlineLevel="2" thickBot="1">
      <c r="A352" s="1"/>
      <c r="B352" s="666"/>
      <c r="C352" s="666"/>
      <c r="D352" s="28" t="s">
        <v>240</v>
      </c>
      <c r="E352" s="28" t="s">
        <v>240</v>
      </c>
      <c r="F352" s="28" t="s">
        <v>240</v>
      </c>
      <c r="G352" s="28" t="s">
        <v>240</v>
      </c>
      <c r="H352" s="28" t="s">
        <v>240</v>
      </c>
      <c r="I352" s="28" t="s">
        <v>240</v>
      </c>
      <c r="J352" s="28" t="s">
        <v>240</v>
      </c>
      <c r="K352" s="28" t="s">
        <v>240</v>
      </c>
      <c r="L352" s="28" t="s">
        <v>240</v>
      </c>
      <c r="M352" s="28" t="s">
        <v>240</v>
      </c>
      <c r="N352" s="28" t="s">
        <v>240</v>
      </c>
      <c r="O352" s="28" t="s">
        <v>240</v>
      </c>
      <c r="P352" s="1"/>
      <c r="Q352"/>
    </row>
    <row r="353" spans="1:17" ht="15.75" outlineLevel="2" thickBot="1">
      <c r="A353" s="1"/>
      <c r="B353" s="276"/>
      <c r="C353" s="279"/>
      <c r="D353" s="266"/>
      <c r="E353" s="267"/>
      <c r="F353" s="266"/>
      <c r="G353" s="267"/>
      <c r="H353" s="266"/>
      <c r="I353" s="267"/>
      <c r="J353" s="266"/>
      <c r="K353" s="267"/>
      <c r="L353" s="266"/>
      <c r="M353" s="267"/>
      <c r="N353" s="266"/>
      <c r="O353" s="267"/>
      <c r="P353" s="1"/>
      <c r="Q353"/>
    </row>
    <row r="354" spans="1:17" outlineLevel="2">
      <c r="D354" s="773" t="s">
        <v>293</v>
      </c>
      <c r="E354" s="843"/>
      <c r="F354" s="843"/>
      <c r="G354" s="843"/>
      <c r="H354" s="843"/>
      <c r="I354" s="843"/>
      <c r="J354" s="843"/>
      <c r="K354" s="843"/>
      <c r="L354" s="843"/>
      <c r="M354" s="843"/>
      <c r="N354" s="843"/>
      <c r="O354" s="843"/>
      <c r="P354" s="1"/>
      <c r="Q354"/>
    </row>
    <row r="355" spans="1:17" ht="15.75" outlineLevel="2" thickBot="1">
      <c r="D355" s="774"/>
      <c r="E355" s="844"/>
      <c r="F355" s="844"/>
      <c r="G355" s="844"/>
      <c r="H355" s="844"/>
      <c r="I355" s="844"/>
      <c r="J355" s="844"/>
      <c r="K355" s="844"/>
      <c r="L355" s="844"/>
      <c r="M355" s="844"/>
      <c r="N355" s="844"/>
      <c r="O355" s="844"/>
      <c r="P355" s="1"/>
      <c r="Q355"/>
    </row>
    <row r="356" spans="1:17" ht="15.75" outlineLevel="2" thickBot="1">
      <c r="D356" s="268">
        <v>44652</v>
      </c>
      <c r="E356" s="268">
        <v>44682</v>
      </c>
      <c r="F356" s="268">
        <v>44713</v>
      </c>
      <c r="G356" s="268">
        <v>44743</v>
      </c>
      <c r="H356" s="268">
        <v>44774</v>
      </c>
      <c r="I356" s="268">
        <v>44805</v>
      </c>
      <c r="J356" s="268">
        <v>44835</v>
      </c>
      <c r="K356" s="268">
        <v>44866</v>
      </c>
      <c r="L356" s="268">
        <v>44896</v>
      </c>
      <c r="M356" s="268">
        <v>44927</v>
      </c>
      <c r="N356" s="268">
        <v>44958</v>
      </c>
      <c r="O356" s="268">
        <v>44986</v>
      </c>
      <c r="P356" s="1"/>
      <c r="Q356"/>
    </row>
    <row r="357" spans="1:17" ht="15.75" outlineLevel="2" thickBot="1">
      <c r="D357" s="28" t="str">
        <f>IF(INDEX('Reference Data'!$G$5:$G$18,MATCH('Reference Data'!$C$4,'Reference Data'!$F$5:$F$21,0),1)&gt;D356,"Actual","Forecast")</f>
        <v>Actual</v>
      </c>
      <c r="E357" s="28" t="str">
        <f>IF(INDEX('Reference Data'!$G$5:$G$18,MATCH('Reference Data'!$C$4,'Reference Data'!$F$5:$F$21,0),1)&gt;E356,"Actual","Forecast")</f>
        <v>Actual</v>
      </c>
      <c r="F357" s="28" t="str">
        <f>IF(INDEX('Reference Data'!$G$5:$G$18,MATCH('Reference Data'!$C$4,'Reference Data'!$F$5:$F$21,0),1)&gt;F356,"Actual","Forecast")</f>
        <v>Actual</v>
      </c>
      <c r="G357" s="28" t="str">
        <f>IF(INDEX('Reference Data'!$G$5:$G$18,MATCH('Reference Data'!$C$4,'Reference Data'!$F$5:$F$21,0),1)&gt;G356,"Actual","Forecast")</f>
        <v>Actual</v>
      </c>
      <c r="H357" s="28" t="str">
        <f>IF(INDEX('Reference Data'!$G$5:$G$18,MATCH('Reference Data'!$C$4,'Reference Data'!$F$5:$F$21,0),1)&gt;H356,"Actual","Forecast")</f>
        <v>Actual</v>
      </c>
      <c r="I357" s="28" t="str">
        <f>IF(INDEX('Reference Data'!$G$5:$G$18,MATCH('Reference Data'!$C$4,'Reference Data'!$F$5:$F$21,0),1)&gt;I356,"Actual","Forecast")</f>
        <v>Actual</v>
      </c>
      <c r="J357" s="28" t="str">
        <f>IF(INDEX('Reference Data'!$G$5:$G$18,MATCH('Reference Data'!$C$4,'Reference Data'!$F$5:$F$21,0),1)&gt;J356,"Actual","Forecast")</f>
        <v>Actual</v>
      </c>
      <c r="K357" s="28" t="str">
        <f>IF(INDEX('Reference Data'!$G$5:$G$18,MATCH('Reference Data'!$C$4,'Reference Data'!$F$5:$F$21,0),1)&gt;K356,"Actual","Forecast")</f>
        <v>Actual</v>
      </c>
      <c r="L357" s="28" t="str">
        <f>IF(INDEX('Reference Data'!$G$5:$G$18,MATCH('Reference Data'!$C$4,'Reference Data'!$F$5:$F$21,0),1)&gt;L356,"Actual","Forecast")</f>
        <v>Actual</v>
      </c>
      <c r="M357" s="28" t="str">
        <f>IF(INDEX('Reference Data'!$G$5:$G$18,MATCH('Reference Data'!$C$4,'Reference Data'!$F$5:$F$21,0),1)&gt;M356,"Actual","Forecast")</f>
        <v>Actual</v>
      </c>
      <c r="N357" s="28" t="str">
        <f>IF(INDEX('Reference Data'!$G$5:$G$18,MATCH('Reference Data'!$C$4,'Reference Data'!$F$5:$F$21,0),1)&gt;N356,"Actual","Forecast")</f>
        <v>Actual</v>
      </c>
      <c r="O357" s="28" t="str">
        <f>IF(INDEX('Reference Data'!$G$5:$G$18,MATCH('Reference Data'!$C$4,'Reference Data'!$F$5:$F$21,0),1)&gt;O356,"Actual","Forecast")</f>
        <v>Actual</v>
      </c>
      <c r="P357" s="1"/>
      <c r="Q357"/>
    </row>
    <row r="358" spans="1:17" ht="15.75" outlineLevel="2" thickBot="1">
      <c r="D358" s="266"/>
      <c r="E358" s="267"/>
      <c r="F358" s="266"/>
      <c r="G358" s="267"/>
      <c r="H358" s="266"/>
      <c r="I358" s="267"/>
      <c r="J358" s="266"/>
      <c r="K358" s="267"/>
      <c r="L358" s="266"/>
      <c r="M358" s="267"/>
      <c r="N358" s="266"/>
      <c r="O358" s="267"/>
      <c r="P358" s="1"/>
      <c r="Q358"/>
    </row>
    <row r="359" spans="1:17" outlineLevel="2">
      <c r="D359" s="773" t="s">
        <v>294</v>
      </c>
      <c r="E359" s="843"/>
      <c r="F359" s="843"/>
      <c r="G359" s="843"/>
      <c r="H359" s="843"/>
      <c r="I359" s="843"/>
      <c r="J359" s="843"/>
      <c r="K359" s="843"/>
      <c r="L359" s="843"/>
      <c r="M359" s="843"/>
      <c r="N359" s="843"/>
      <c r="O359" s="843"/>
      <c r="P359" s="1"/>
      <c r="Q359"/>
    </row>
    <row r="360" spans="1:17" ht="15.75" outlineLevel="2" thickBot="1">
      <c r="D360" s="774"/>
      <c r="E360" s="844"/>
      <c r="F360" s="844"/>
      <c r="G360" s="844"/>
      <c r="H360" s="844"/>
      <c r="I360" s="844"/>
      <c r="J360" s="844"/>
      <c r="K360" s="844"/>
      <c r="L360" s="844"/>
      <c r="M360" s="844"/>
      <c r="N360" s="844"/>
      <c r="O360" s="844"/>
      <c r="P360" s="1"/>
      <c r="Q360"/>
    </row>
    <row r="361" spans="1:17" ht="15.75" outlineLevel="2" thickBot="1">
      <c r="D361" s="268">
        <v>45017</v>
      </c>
      <c r="E361" s="268">
        <v>45047</v>
      </c>
      <c r="F361" s="268">
        <v>45078</v>
      </c>
      <c r="G361" s="268">
        <v>45108</v>
      </c>
      <c r="H361" s="268">
        <v>45139</v>
      </c>
      <c r="I361" s="268">
        <v>45170</v>
      </c>
      <c r="J361" s="268">
        <v>45200</v>
      </c>
      <c r="K361" s="268">
        <v>45231</v>
      </c>
      <c r="L361" s="268">
        <v>45261</v>
      </c>
      <c r="M361" s="268">
        <v>45292</v>
      </c>
      <c r="N361" s="268">
        <v>45323</v>
      </c>
      <c r="O361" s="268">
        <v>45352</v>
      </c>
      <c r="P361" s="1"/>
      <c r="Q361"/>
    </row>
    <row r="362" spans="1:17" ht="15.75" outlineLevel="2" thickBot="1">
      <c r="D362" s="28" t="str">
        <f>IF(INDEX('Reference Data'!$G$5:$G$18,MATCH('Reference Data'!$C$4,'Reference Data'!$F$5:$F$21,0),1)&gt;D361,"Actual","Forecast")</f>
        <v>Actual</v>
      </c>
      <c r="E362" s="28" t="str">
        <f>IF(INDEX('Reference Data'!$G$5:$G$18,MATCH('Reference Data'!$C$4,'Reference Data'!$F$5:$F$21,0),1)&gt;E361,"Actual","Forecast")</f>
        <v>Actual</v>
      </c>
      <c r="F362" s="28" t="str">
        <f>IF(INDEX('Reference Data'!$G$5:$G$18,MATCH('Reference Data'!$C$4,'Reference Data'!$F$5:$F$21,0),1)&gt;F361,"Actual","Forecast")</f>
        <v>Actual</v>
      </c>
      <c r="G362" s="28" t="str">
        <f>IF(INDEX('Reference Data'!$G$5:$G$18,MATCH('Reference Data'!$C$4,'Reference Data'!$F$5:$F$21,0),1)&gt;G361,"Actual","Forecast")</f>
        <v>Actual</v>
      </c>
      <c r="H362" s="28" t="str">
        <f>IF(INDEX('Reference Data'!$G$5:$G$18,MATCH('Reference Data'!$C$4,'Reference Data'!$F$5:$F$21,0),1)&gt;H361,"Actual","Forecast")</f>
        <v>Actual</v>
      </c>
      <c r="I362" s="28" t="str">
        <f>IF(INDEX('Reference Data'!$G$5:$G$18,MATCH('Reference Data'!$C$4,'Reference Data'!$F$5:$F$21,0),1)&gt;I361,"Actual","Forecast")</f>
        <v>Actual</v>
      </c>
      <c r="J362" s="28" t="str">
        <f>IF(INDEX('Reference Data'!$G$5:$G$18,MATCH('Reference Data'!$C$4,'Reference Data'!$F$5:$F$21,0),1)&gt;J361,"Actual","Forecast")</f>
        <v>Actual</v>
      </c>
      <c r="K362" s="28" t="str">
        <f>IF(INDEX('Reference Data'!$G$5:$G$18,MATCH('Reference Data'!$C$4,'Reference Data'!$F$5:$F$21,0),1)&gt;K361,"Actual","Forecast")</f>
        <v>Actual</v>
      </c>
      <c r="L362" s="28" t="str">
        <f>IF(INDEX('Reference Data'!$G$5:$G$18,MATCH('Reference Data'!$C$4,'Reference Data'!$F$5:$F$21,0),1)&gt;L361,"Actual","Forecast")</f>
        <v>Actual</v>
      </c>
      <c r="M362" s="28" t="str">
        <f>IF(INDEX('Reference Data'!$G$5:$G$18,MATCH('Reference Data'!$C$4,'Reference Data'!$F$5:$F$21,0),1)&gt;M361,"Actual","Forecast")</f>
        <v>Actual</v>
      </c>
      <c r="N362" s="28" t="str">
        <f>IF(INDEX('Reference Data'!$G$5:$G$18,MATCH('Reference Data'!$C$4,'Reference Data'!$F$5:$F$21,0),1)&gt;N361,"Actual","Forecast")</f>
        <v>Actual</v>
      </c>
      <c r="O362" s="28" t="str">
        <f>IF(INDEX('Reference Data'!$G$5:$G$18,MATCH('Reference Data'!$C$4,'Reference Data'!$F$5:$F$21,0),1)&gt;O361,"Actual","Forecast")</f>
        <v>Actual</v>
      </c>
      <c r="P362" s="1"/>
      <c r="Q362"/>
    </row>
    <row r="363" spans="1:17" ht="15.75" outlineLevel="2" thickBot="1">
      <c r="D363" s="266"/>
      <c r="E363" s="267"/>
      <c r="F363" s="266"/>
      <c r="G363" s="267"/>
      <c r="H363" s="266"/>
      <c r="I363" s="267"/>
      <c r="J363" s="266"/>
      <c r="K363" s="267"/>
      <c r="L363" s="266"/>
      <c r="M363" s="267"/>
      <c r="N363" s="266"/>
      <c r="O363" s="267"/>
      <c r="P363" s="1"/>
      <c r="Q363"/>
    </row>
    <row r="364" spans="1:17" outlineLevel="2">
      <c r="D364" s="773" t="s">
        <v>295</v>
      </c>
      <c r="E364" s="843"/>
      <c r="F364" s="843"/>
      <c r="G364" s="843"/>
      <c r="H364" s="843"/>
      <c r="I364" s="843"/>
      <c r="J364" s="843"/>
      <c r="K364" s="843"/>
      <c r="L364" s="843"/>
      <c r="M364" s="843"/>
      <c r="N364" s="843"/>
      <c r="O364" s="843"/>
      <c r="P364" s="1"/>
      <c r="Q364"/>
    </row>
    <row r="365" spans="1:17" ht="15.75" outlineLevel="2" thickBot="1">
      <c r="D365" s="774"/>
      <c r="E365" s="844"/>
      <c r="F365" s="844"/>
      <c r="G365" s="844"/>
      <c r="H365" s="844"/>
      <c r="I365" s="844"/>
      <c r="J365" s="844"/>
      <c r="K365" s="844"/>
      <c r="L365" s="844"/>
      <c r="M365" s="844"/>
      <c r="N365" s="844"/>
      <c r="O365" s="844"/>
      <c r="P365" s="1"/>
      <c r="Q365"/>
    </row>
    <row r="366" spans="1:17" ht="15.75" outlineLevel="2" thickBot="1">
      <c r="D366" s="268">
        <v>45383</v>
      </c>
      <c r="E366" s="268">
        <v>45413</v>
      </c>
      <c r="F366" s="268">
        <v>45444</v>
      </c>
      <c r="G366" s="268">
        <v>45474</v>
      </c>
      <c r="H366" s="268">
        <v>45505</v>
      </c>
      <c r="I366" s="268">
        <v>45536</v>
      </c>
      <c r="J366" s="268">
        <v>45566</v>
      </c>
      <c r="K366" s="268">
        <v>45597</v>
      </c>
      <c r="L366" s="268">
        <v>45627</v>
      </c>
      <c r="M366" s="268">
        <v>45658</v>
      </c>
      <c r="N366" s="268">
        <v>45689</v>
      </c>
      <c r="O366" s="268">
        <v>45717</v>
      </c>
      <c r="P366" s="1"/>
      <c r="Q366"/>
    </row>
    <row r="367" spans="1:17" ht="15.75" outlineLevel="2" thickBot="1">
      <c r="D367" s="28" t="str">
        <f>IF(INDEX('Reference Data'!$G$5:$G$18,MATCH('Reference Data'!$C$4,'Reference Data'!$F$5:$F$21,0),1)&gt;D366,"Actual","Forecast")</f>
        <v>Actual</v>
      </c>
      <c r="E367" s="28" t="str">
        <f>IF(INDEX('Reference Data'!$G$5:$G$18,MATCH('Reference Data'!$C$4,'Reference Data'!$F$5:$F$21,0),1)&gt;E366,"Actual","Forecast")</f>
        <v>Actual</v>
      </c>
      <c r="F367" s="28" t="str">
        <f>IF(INDEX('Reference Data'!$G$5:$G$18,MATCH('Reference Data'!$C$4,'Reference Data'!$F$5:$F$21,0),1)&gt;F366,"Actual","Forecast")</f>
        <v>Actual</v>
      </c>
      <c r="G367" s="28" t="str">
        <f>IF(INDEX('Reference Data'!$G$5:$G$18,MATCH('Reference Data'!$C$4,'Reference Data'!$F$5:$F$21,0),1)&gt;G366,"Actual","Forecast")</f>
        <v>Actual</v>
      </c>
      <c r="H367" s="28" t="str">
        <f>IF(INDEX('Reference Data'!$G$5:$G$18,MATCH('Reference Data'!$C$4,'Reference Data'!$F$5:$F$21,0),1)&gt;H366,"Actual","Forecast")</f>
        <v>Actual</v>
      </c>
      <c r="I367" s="28" t="str">
        <f>IF(INDEX('Reference Data'!$G$5:$G$18,MATCH('Reference Data'!$C$4,'Reference Data'!$F$5:$F$21,0),1)&gt;I366,"Actual","Forecast")</f>
        <v>Actual</v>
      </c>
      <c r="J367" s="28" t="str">
        <f>IF(INDEX('Reference Data'!$G$5:$G$18,MATCH('Reference Data'!$C$4,'Reference Data'!$F$5:$F$21,0),1)&gt;J366,"Actual","Forecast")</f>
        <v>Forecast</v>
      </c>
      <c r="K367" s="28" t="str">
        <f>IF(INDEX('Reference Data'!$G$5:$G$18,MATCH('Reference Data'!$C$4,'Reference Data'!$F$5:$F$21,0),1)&gt;K366,"Actual","Forecast")</f>
        <v>Forecast</v>
      </c>
      <c r="L367" s="28" t="str">
        <f>IF(INDEX('Reference Data'!$G$5:$G$18,MATCH('Reference Data'!$C$4,'Reference Data'!$F$5:$F$21,0),1)&gt;L366,"Actual","Forecast")</f>
        <v>Forecast</v>
      </c>
      <c r="M367" s="28" t="str">
        <f>IF(INDEX('Reference Data'!$G$5:$G$18,MATCH('Reference Data'!$C$4,'Reference Data'!$F$5:$F$21,0),1)&gt;M366,"Actual","Forecast")</f>
        <v>Forecast</v>
      </c>
      <c r="N367" s="28" t="str">
        <f>IF(INDEX('Reference Data'!$G$5:$G$18,MATCH('Reference Data'!$C$4,'Reference Data'!$F$5:$F$21,0),1)&gt;N366,"Actual","Forecast")</f>
        <v>Forecast</v>
      </c>
      <c r="O367" s="28" t="str">
        <f>IF(INDEX('Reference Data'!$G$5:$G$18,MATCH('Reference Data'!$C$4,'Reference Data'!$F$5:$F$21,0),1)&gt;O366,"Actual","Forecast")</f>
        <v>Forecast</v>
      </c>
      <c r="P367" s="1"/>
      <c r="Q367"/>
    </row>
    <row r="368" spans="1:17" ht="15.75" outlineLevel="2" thickBot="1">
      <c r="D368" s="266"/>
      <c r="E368" s="267"/>
      <c r="F368" s="266"/>
      <c r="G368" s="267"/>
      <c r="H368" s="266"/>
      <c r="I368" s="267"/>
      <c r="J368" s="266"/>
      <c r="K368" s="267"/>
      <c r="L368" s="266"/>
      <c r="M368" s="267"/>
      <c r="N368" s="266"/>
      <c r="O368" s="267"/>
      <c r="P368" s="1"/>
      <c r="Q368"/>
    </row>
    <row r="369" spans="1:17" ht="15" customHeight="1" outlineLevel="2">
      <c r="B369" s="842" t="s">
        <v>358</v>
      </c>
      <c r="D369" s="773" t="s">
        <v>296</v>
      </c>
      <c r="E369" s="843"/>
      <c r="F369" s="843"/>
      <c r="G369" s="843"/>
      <c r="H369" s="843"/>
      <c r="I369" s="843"/>
      <c r="J369" s="843"/>
      <c r="K369" s="843"/>
      <c r="L369" s="843"/>
      <c r="M369" s="843"/>
      <c r="N369" s="843"/>
      <c r="O369" s="843"/>
      <c r="P369" s="1"/>
      <c r="Q369"/>
    </row>
    <row r="370" spans="1:17" ht="15.75" customHeight="1" outlineLevel="2" thickBot="1">
      <c r="B370" s="842"/>
      <c r="D370" s="774"/>
      <c r="E370" s="844"/>
      <c r="F370" s="844"/>
      <c r="G370" s="844"/>
      <c r="H370" s="844"/>
      <c r="I370" s="844"/>
      <c r="J370" s="844"/>
      <c r="K370" s="844"/>
      <c r="L370" s="844"/>
      <c r="M370" s="844"/>
      <c r="N370" s="844"/>
      <c r="O370" s="844"/>
      <c r="P370" s="1"/>
      <c r="Q370"/>
    </row>
    <row r="371" spans="1:17" ht="15.75" outlineLevel="2" thickBot="1">
      <c r="B371" s="842"/>
      <c r="D371" s="268">
        <v>45748</v>
      </c>
      <c r="E371" s="268">
        <v>45778</v>
      </c>
      <c r="F371" s="268">
        <v>45809</v>
      </c>
      <c r="G371" s="268">
        <v>45839</v>
      </c>
      <c r="H371" s="268">
        <v>45870</v>
      </c>
      <c r="I371" s="268">
        <v>45901</v>
      </c>
      <c r="J371" s="268">
        <v>45931</v>
      </c>
      <c r="K371" s="268">
        <v>45962</v>
      </c>
      <c r="L371" s="268">
        <v>45992</v>
      </c>
      <c r="M371" s="268">
        <v>46023</v>
      </c>
      <c r="N371" s="268">
        <v>46054</v>
      </c>
      <c r="O371" s="268">
        <v>46082</v>
      </c>
      <c r="P371" s="1"/>
      <c r="Q371"/>
    </row>
    <row r="372" spans="1:17" ht="15.75" outlineLevel="2" thickBot="1">
      <c r="B372" s="842"/>
      <c r="D372" s="28" t="str">
        <f>IF(INDEX('Reference Data'!$G$5:$G$18,MATCH('Reference Data'!$C$4,'Reference Data'!$F$5:$F$21,0),1)&gt;D371,"Actual","Forecast")</f>
        <v>Forecast</v>
      </c>
      <c r="E372" s="28" t="str">
        <f>IF(INDEX('Reference Data'!$G$5:$G$18,MATCH('Reference Data'!$C$4,'Reference Data'!$F$5:$F$21,0),1)&gt;E371,"Actual","Forecast")</f>
        <v>Forecast</v>
      </c>
      <c r="F372" s="28" t="str">
        <f>IF(INDEX('Reference Data'!$G$5:$G$18,MATCH('Reference Data'!$C$4,'Reference Data'!$F$5:$F$21,0),1)&gt;F371,"Actual","Forecast")</f>
        <v>Forecast</v>
      </c>
      <c r="G372" s="28" t="str">
        <f>IF(INDEX('Reference Data'!$G$5:$G$18,MATCH('Reference Data'!$C$4,'Reference Data'!$F$5:$F$21,0),1)&gt;G371,"Actual","Forecast")</f>
        <v>Forecast</v>
      </c>
      <c r="H372" s="28" t="str">
        <f>IF(INDEX('Reference Data'!$G$5:$G$18,MATCH('Reference Data'!$C$4,'Reference Data'!$F$5:$F$21,0),1)&gt;H371,"Actual","Forecast")</f>
        <v>Forecast</v>
      </c>
      <c r="I372" s="28" t="str">
        <f>IF(INDEX('Reference Data'!$G$5:$G$18,MATCH('Reference Data'!$C$4,'Reference Data'!$F$5:$F$21,0),1)&gt;I371,"Actual","Forecast")</f>
        <v>Forecast</v>
      </c>
      <c r="J372" s="28" t="str">
        <f>IF(INDEX('Reference Data'!$G$5:$G$18,MATCH('Reference Data'!$C$4,'Reference Data'!$F$5:$F$21,0),1)&gt;J371,"Actual","Forecast")</f>
        <v>Forecast</v>
      </c>
      <c r="K372" s="28" t="str">
        <f>IF(INDEX('Reference Data'!$G$5:$G$18,MATCH('Reference Data'!$C$4,'Reference Data'!$F$5:$F$21,0),1)&gt;K371,"Actual","Forecast")</f>
        <v>Forecast</v>
      </c>
      <c r="L372" s="28" t="str">
        <f>IF(INDEX('Reference Data'!$G$5:$G$18,MATCH('Reference Data'!$C$4,'Reference Data'!$F$5:$F$21,0),1)&gt;L371,"Actual","Forecast")</f>
        <v>Forecast</v>
      </c>
      <c r="M372" s="28" t="str">
        <f>IF(INDEX('Reference Data'!$G$5:$G$18,MATCH('Reference Data'!$C$4,'Reference Data'!$F$5:$F$21,0),1)&gt;M371,"Actual","Forecast")</f>
        <v>Forecast</v>
      </c>
      <c r="N372" s="28" t="str">
        <f>IF(INDEX('Reference Data'!$G$5:$G$18,MATCH('Reference Data'!$C$4,'Reference Data'!$F$5:$F$21,0),1)&gt;N371,"Actual","Forecast")</f>
        <v>Forecast</v>
      </c>
      <c r="O372" s="28" t="str">
        <f>IF(INDEX('Reference Data'!$G$5:$G$18,MATCH('Reference Data'!$C$4,'Reference Data'!$F$5:$F$21,0),1)&gt;O371,"Actual","Forecast")</f>
        <v>Forecast</v>
      </c>
      <c r="P372" s="1"/>
      <c r="Q372"/>
    </row>
    <row r="373" spans="1:17" ht="15.75" outlineLevel="2" thickBot="1">
      <c r="B373" s="842"/>
      <c r="D373" s="266"/>
      <c r="E373" s="267"/>
      <c r="F373" s="266"/>
      <c r="G373" s="267"/>
      <c r="H373" s="266"/>
      <c r="I373" s="267"/>
      <c r="J373" s="266"/>
      <c r="K373" s="267"/>
      <c r="L373" s="266"/>
      <c r="M373" s="267"/>
      <c r="N373" s="266"/>
      <c r="O373" s="267"/>
      <c r="P373" s="1"/>
      <c r="Q373"/>
    </row>
    <row r="374" spans="1:17" outlineLevel="2">
      <c r="D374" t="s">
        <v>359</v>
      </c>
      <c r="P374" s="1"/>
      <c r="Q374"/>
    </row>
    <row r="375" spans="1:17" ht="14.25" customHeight="1" outlineLevel="1" thickBot="1">
      <c r="B375" s="59"/>
      <c r="C375" s="59"/>
      <c r="D375" s="59"/>
      <c r="E375" s="59"/>
      <c r="F375" s="59"/>
      <c r="P375" s="1"/>
      <c r="Q375"/>
    </row>
    <row r="376" spans="1:17" ht="15" customHeight="1" outlineLevel="2">
      <c r="A376" s="593"/>
      <c r="B376" s="665" t="s">
        <v>289</v>
      </c>
      <c r="C376" s="665" t="s">
        <v>290</v>
      </c>
      <c r="D376" s="772" t="s">
        <v>291</v>
      </c>
      <c r="E376" s="845"/>
      <c r="F376" s="845"/>
      <c r="G376" s="845"/>
      <c r="H376" s="845"/>
      <c r="I376" s="845"/>
      <c r="J376" s="845"/>
      <c r="K376" s="845"/>
      <c r="L376" s="845"/>
      <c r="M376" s="845"/>
      <c r="N376" s="845"/>
      <c r="O376" s="845"/>
      <c r="P376" s="1"/>
      <c r="Q376"/>
    </row>
    <row r="377" spans="1:17" ht="15.75" customHeight="1" outlineLevel="2" thickBot="1">
      <c r="A377" s="593"/>
      <c r="B377" s="666"/>
      <c r="C377" s="666"/>
      <c r="D377" s="774"/>
      <c r="E377" s="844"/>
      <c r="F377" s="844"/>
      <c r="G377" s="844"/>
      <c r="H377" s="844"/>
      <c r="I377" s="844"/>
      <c r="J377" s="844"/>
      <c r="K377" s="844"/>
      <c r="L377" s="844"/>
      <c r="M377" s="844"/>
      <c r="N377" s="844"/>
      <c r="O377" s="844"/>
      <c r="P377" s="1"/>
      <c r="Q377"/>
    </row>
    <row r="378" spans="1:17" ht="15.75" outlineLevel="2" thickBot="1">
      <c r="A378" s="593"/>
      <c r="B378" s="666"/>
      <c r="C378" s="666"/>
      <c r="D378" s="268">
        <v>43922</v>
      </c>
      <c r="E378" s="268">
        <v>43952</v>
      </c>
      <c r="F378" s="268">
        <v>43983</v>
      </c>
      <c r="G378" s="268">
        <v>44013</v>
      </c>
      <c r="H378" s="268">
        <v>44044</v>
      </c>
      <c r="I378" s="268">
        <v>44075</v>
      </c>
      <c r="J378" s="268">
        <v>44105</v>
      </c>
      <c r="K378" s="268">
        <v>44136</v>
      </c>
      <c r="L378" s="268">
        <v>44166</v>
      </c>
      <c r="M378" s="268">
        <v>44197</v>
      </c>
      <c r="N378" s="268">
        <v>44228</v>
      </c>
      <c r="O378" s="268">
        <v>44256</v>
      </c>
      <c r="P378" s="1"/>
      <c r="Q378"/>
    </row>
    <row r="379" spans="1:17" ht="15.75" customHeight="1" outlineLevel="2" thickBot="1">
      <c r="A379" s="593"/>
      <c r="B379" s="666"/>
      <c r="C379" s="666"/>
      <c r="D379" s="28" t="s">
        <v>240</v>
      </c>
      <c r="E379" s="28" t="s">
        <v>240</v>
      </c>
      <c r="F379" s="28" t="s">
        <v>240</v>
      </c>
      <c r="G379" s="28" t="s">
        <v>240</v>
      </c>
      <c r="H379" s="28" t="s">
        <v>240</v>
      </c>
      <c r="I379" s="28" t="s">
        <v>240</v>
      </c>
      <c r="J379" s="28" t="s">
        <v>240</v>
      </c>
      <c r="K379" s="28" t="s">
        <v>240</v>
      </c>
      <c r="L379" s="28" t="s">
        <v>240</v>
      </c>
      <c r="M379" s="28" t="s">
        <v>240</v>
      </c>
      <c r="N379" s="28" t="s">
        <v>240</v>
      </c>
      <c r="O379" s="28" t="s">
        <v>240</v>
      </c>
      <c r="P379" s="1"/>
      <c r="Q379"/>
    </row>
    <row r="380" spans="1:17" ht="15.75" outlineLevel="2" thickBot="1">
      <c r="A380" s="1"/>
      <c r="B380" s="264" t="s">
        <v>353</v>
      </c>
      <c r="C380" s="265" t="s">
        <v>354</v>
      </c>
      <c r="D380" s="266"/>
      <c r="E380" s="267"/>
      <c r="F380" s="267"/>
      <c r="G380" s="267"/>
      <c r="H380" s="267"/>
      <c r="I380" s="267"/>
      <c r="J380" s="267"/>
      <c r="K380" s="267"/>
      <c r="L380" s="267"/>
      <c r="M380" s="267"/>
      <c r="N380" s="267"/>
      <c r="O380" s="267"/>
      <c r="P380" s="1"/>
      <c r="Q380"/>
    </row>
    <row r="381" spans="1:17" ht="15.75" customHeight="1" outlineLevel="2">
      <c r="A381" s="1"/>
      <c r="B381" s="665" t="s">
        <v>355</v>
      </c>
      <c r="C381" s="665" t="s">
        <v>360</v>
      </c>
      <c r="D381" s="773" t="s">
        <v>292</v>
      </c>
      <c r="E381" s="843"/>
      <c r="F381" s="843"/>
      <c r="G381" s="843"/>
      <c r="H381" s="843"/>
      <c r="I381" s="843"/>
      <c r="J381" s="843"/>
      <c r="K381" s="843"/>
      <c r="L381" s="843"/>
      <c r="M381" s="843"/>
      <c r="N381" s="843"/>
      <c r="O381" s="843"/>
      <c r="P381" s="1"/>
      <c r="Q381"/>
    </row>
    <row r="382" spans="1:17" ht="16.5" customHeight="1" outlineLevel="2" thickBot="1">
      <c r="A382" s="1"/>
      <c r="B382" s="666"/>
      <c r="C382" s="666"/>
      <c r="D382" s="774"/>
      <c r="E382" s="844"/>
      <c r="F382" s="844"/>
      <c r="G382" s="844"/>
      <c r="H382" s="844"/>
      <c r="I382" s="844"/>
      <c r="J382" s="844"/>
      <c r="K382" s="844"/>
      <c r="L382" s="844"/>
      <c r="M382" s="844"/>
      <c r="N382" s="844"/>
      <c r="O382" s="844"/>
      <c r="P382" s="1"/>
      <c r="Q382"/>
    </row>
    <row r="383" spans="1:17" ht="16.5" customHeight="1" outlineLevel="2" thickBot="1">
      <c r="A383" s="1"/>
      <c r="B383" s="666"/>
      <c r="C383" s="666"/>
      <c r="D383" s="268">
        <v>44287</v>
      </c>
      <c r="E383" s="268">
        <v>44317</v>
      </c>
      <c r="F383" s="268">
        <v>44348</v>
      </c>
      <c r="G383" s="268">
        <v>44378</v>
      </c>
      <c r="H383" s="268">
        <v>44409</v>
      </c>
      <c r="I383" s="268">
        <v>44440</v>
      </c>
      <c r="J383" s="268">
        <v>44470</v>
      </c>
      <c r="K383" s="268">
        <v>44501</v>
      </c>
      <c r="L383" s="268">
        <v>44531</v>
      </c>
      <c r="M383" s="268">
        <v>44562</v>
      </c>
      <c r="N383" s="268">
        <v>44593</v>
      </c>
      <c r="O383" s="268">
        <v>44621</v>
      </c>
      <c r="P383" s="1"/>
      <c r="Q383"/>
    </row>
    <row r="384" spans="1:17" ht="16.5" customHeight="1" outlineLevel="2" thickBot="1">
      <c r="A384" s="1"/>
      <c r="B384" s="666"/>
      <c r="C384" s="666"/>
      <c r="D384" s="28" t="s">
        <v>240</v>
      </c>
      <c r="E384" s="28" t="s">
        <v>240</v>
      </c>
      <c r="F384" s="28" t="s">
        <v>240</v>
      </c>
      <c r="G384" s="28" t="s">
        <v>240</v>
      </c>
      <c r="H384" s="28" t="s">
        <v>240</v>
      </c>
      <c r="I384" s="28" t="s">
        <v>240</v>
      </c>
      <c r="J384" s="28" t="s">
        <v>240</v>
      </c>
      <c r="K384" s="28" t="s">
        <v>240</v>
      </c>
      <c r="L384" s="28" t="s">
        <v>240</v>
      </c>
      <c r="M384" s="28" t="s">
        <v>240</v>
      </c>
      <c r="N384" s="28" t="s">
        <v>240</v>
      </c>
      <c r="O384" s="28" t="s">
        <v>240</v>
      </c>
      <c r="P384" s="1"/>
      <c r="Q384"/>
    </row>
    <row r="385" spans="1:17" ht="15.75" outlineLevel="2" thickBot="1">
      <c r="A385" s="1"/>
      <c r="B385" s="276"/>
      <c r="C385" s="279"/>
      <c r="D385" s="266"/>
      <c r="E385" s="267"/>
      <c r="F385" s="266"/>
      <c r="G385" s="267"/>
      <c r="H385" s="266"/>
      <c r="I385" s="267"/>
      <c r="J385" s="266"/>
      <c r="K385" s="267"/>
      <c r="L385" s="266"/>
      <c r="M385" s="267"/>
      <c r="N385" s="266"/>
      <c r="O385" s="267"/>
      <c r="P385" s="1"/>
      <c r="Q385"/>
    </row>
    <row r="386" spans="1:17" outlineLevel="2">
      <c r="D386" s="773" t="s">
        <v>293</v>
      </c>
      <c r="E386" s="843"/>
      <c r="F386" s="843"/>
      <c r="G386" s="843"/>
      <c r="H386" s="843"/>
      <c r="I386" s="843"/>
      <c r="J386" s="843"/>
      <c r="K386" s="843"/>
      <c r="L386" s="843"/>
      <c r="M386" s="843"/>
      <c r="N386" s="843"/>
      <c r="O386" s="843"/>
      <c r="P386" s="1"/>
      <c r="Q386"/>
    </row>
    <row r="387" spans="1:17" ht="15.75" outlineLevel="2" thickBot="1">
      <c r="D387" s="774"/>
      <c r="E387" s="844"/>
      <c r="F387" s="844"/>
      <c r="G387" s="844"/>
      <c r="H387" s="844"/>
      <c r="I387" s="844"/>
      <c r="J387" s="844"/>
      <c r="K387" s="844"/>
      <c r="L387" s="844"/>
      <c r="M387" s="844"/>
      <c r="N387" s="844"/>
      <c r="O387" s="844"/>
      <c r="P387" s="1"/>
      <c r="Q387"/>
    </row>
    <row r="388" spans="1:17" ht="15.75" outlineLevel="2" thickBot="1">
      <c r="D388" s="268">
        <v>44652</v>
      </c>
      <c r="E388" s="268">
        <v>44682</v>
      </c>
      <c r="F388" s="268">
        <v>44713</v>
      </c>
      <c r="G388" s="268">
        <v>44743</v>
      </c>
      <c r="H388" s="268">
        <v>44774</v>
      </c>
      <c r="I388" s="268">
        <v>44805</v>
      </c>
      <c r="J388" s="268">
        <v>44835</v>
      </c>
      <c r="K388" s="268">
        <v>44866</v>
      </c>
      <c r="L388" s="268">
        <v>44896</v>
      </c>
      <c r="M388" s="268">
        <v>44927</v>
      </c>
      <c r="N388" s="268">
        <v>44958</v>
      </c>
      <c r="O388" s="268">
        <v>44986</v>
      </c>
      <c r="P388" s="1"/>
      <c r="Q388"/>
    </row>
    <row r="389" spans="1:17" ht="15.75" outlineLevel="2" thickBot="1">
      <c r="D389" s="28" t="str">
        <f>IF(INDEX('Reference Data'!$G$5:$G$18,MATCH('Reference Data'!$C$4,'Reference Data'!$F$5:$F$21,0),1)&gt;D388,"Actual","Forecast")</f>
        <v>Actual</v>
      </c>
      <c r="E389" s="28" t="str">
        <f>IF(INDEX('Reference Data'!$G$5:$G$18,MATCH('Reference Data'!$C$4,'Reference Data'!$F$5:$F$21,0),1)&gt;E388,"Actual","Forecast")</f>
        <v>Actual</v>
      </c>
      <c r="F389" s="28" t="str">
        <f>IF(INDEX('Reference Data'!$G$5:$G$18,MATCH('Reference Data'!$C$4,'Reference Data'!$F$5:$F$21,0),1)&gt;F388,"Actual","Forecast")</f>
        <v>Actual</v>
      </c>
      <c r="G389" s="28" t="str">
        <f>IF(INDEX('Reference Data'!$G$5:$G$18,MATCH('Reference Data'!$C$4,'Reference Data'!$F$5:$F$21,0),1)&gt;G388,"Actual","Forecast")</f>
        <v>Actual</v>
      </c>
      <c r="H389" s="28" t="str">
        <f>IF(INDEX('Reference Data'!$G$5:$G$18,MATCH('Reference Data'!$C$4,'Reference Data'!$F$5:$F$21,0),1)&gt;H388,"Actual","Forecast")</f>
        <v>Actual</v>
      </c>
      <c r="I389" s="28" t="str">
        <f>IF(INDEX('Reference Data'!$G$5:$G$18,MATCH('Reference Data'!$C$4,'Reference Data'!$F$5:$F$21,0),1)&gt;I388,"Actual","Forecast")</f>
        <v>Actual</v>
      </c>
      <c r="J389" s="28" t="str">
        <f>IF(INDEX('Reference Data'!$G$5:$G$18,MATCH('Reference Data'!$C$4,'Reference Data'!$F$5:$F$21,0),1)&gt;J388,"Actual","Forecast")</f>
        <v>Actual</v>
      </c>
      <c r="K389" s="28" t="str">
        <f>IF(INDEX('Reference Data'!$G$5:$G$18,MATCH('Reference Data'!$C$4,'Reference Data'!$F$5:$F$21,0),1)&gt;K388,"Actual","Forecast")</f>
        <v>Actual</v>
      </c>
      <c r="L389" s="28" t="str">
        <f>IF(INDEX('Reference Data'!$G$5:$G$18,MATCH('Reference Data'!$C$4,'Reference Data'!$F$5:$F$21,0),1)&gt;L388,"Actual","Forecast")</f>
        <v>Actual</v>
      </c>
      <c r="M389" s="28" t="str">
        <f>IF(INDEX('Reference Data'!$G$5:$G$18,MATCH('Reference Data'!$C$4,'Reference Data'!$F$5:$F$21,0),1)&gt;M388,"Actual","Forecast")</f>
        <v>Actual</v>
      </c>
      <c r="N389" s="28" t="str">
        <f>IF(INDEX('Reference Data'!$G$5:$G$18,MATCH('Reference Data'!$C$4,'Reference Data'!$F$5:$F$21,0),1)&gt;N388,"Actual","Forecast")</f>
        <v>Actual</v>
      </c>
      <c r="O389" s="28" t="str">
        <f>IF(INDEX('Reference Data'!$G$5:$G$18,MATCH('Reference Data'!$C$4,'Reference Data'!$F$5:$F$21,0),1)&gt;O388,"Actual","Forecast")</f>
        <v>Actual</v>
      </c>
      <c r="P389" s="1"/>
      <c r="Q389"/>
    </row>
    <row r="390" spans="1:17" ht="15.75" outlineLevel="2" thickBot="1">
      <c r="D390" s="266"/>
      <c r="E390" s="267"/>
      <c r="F390" s="266"/>
      <c r="G390" s="267"/>
      <c r="H390" s="266"/>
      <c r="I390" s="267"/>
      <c r="J390" s="266"/>
      <c r="K390" s="267"/>
      <c r="L390" s="266"/>
      <c r="M390" s="267"/>
      <c r="N390" s="266"/>
      <c r="O390" s="267"/>
      <c r="P390" s="1"/>
      <c r="Q390"/>
    </row>
    <row r="391" spans="1:17" outlineLevel="2">
      <c r="D391" s="773" t="s">
        <v>294</v>
      </c>
      <c r="E391" s="843"/>
      <c r="F391" s="843"/>
      <c r="G391" s="843"/>
      <c r="H391" s="843"/>
      <c r="I391" s="843"/>
      <c r="J391" s="843"/>
      <c r="K391" s="843"/>
      <c r="L391" s="843"/>
      <c r="M391" s="843"/>
      <c r="N391" s="843"/>
      <c r="O391" s="843"/>
      <c r="P391" s="1"/>
      <c r="Q391"/>
    </row>
    <row r="392" spans="1:17" ht="15.75" outlineLevel="2" thickBot="1">
      <c r="D392" s="774"/>
      <c r="E392" s="844"/>
      <c r="F392" s="844"/>
      <c r="G392" s="844"/>
      <c r="H392" s="844"/>
      <c r="I392" s="844"/>
      <c r="J392" s="844"/>
      <c r="K392" s="844"/>
      <c r="L392" s="844"/>
      <c r="M392" s="844"/>
      <c r="N392" s="844"/>
      <c r="O392" s="844"/>
      <c r="P392" s="1"/>
      <c r="Q392"/>
    </row>
    <row r="393" spans="1:17" ht="15.75" outlineLevel="2" thickBot="1">
      <c r="D393" s="268">
        <v>45017</v>
      </c>
      <c r="E393" s="268">
        <v>45047</v>
      </c>
      <c r="F393" s="268">
        <v>45078</v>
      </c>
      <c r="G393" s="268">
        <v>45108</v>
      </c>
      <c r="H393" s="268">
        <v>45139</v>
      </c>
      <c r="I393" s="268">
        <v>45170</v>
      </c>
      <c r="J393" s="268">
        <v>45200</v>
      </c>
      <c r="K393" s="268">
        <v>45231</v>
      </c>
      <c r="L393" s="268">
        <v>45261</v>
      </c>
      <c r="M393" s="268">
        <v>45292</v>
      </c>
      <c r="N393" s="268">
        <v>45323</v>
      </c>
      <c r="O393" s="268">
        <v>45352</v>
      </c>
      <c r="P393" s="1"/>
      <c r="Q393"/>
    </row>
    <row r="394" spans="1:17" ht="15.75" outlineLevel="2" thickBot="1">
      <c r="D394" s="28" t="str">
        <f>IF(INDEX('Reference Data'!$G$5:$G$18,MATCH('Reference Data'!$C$4,'Reference Data'!$F$5:$F$21,0),1)&gt;D393,"Actual","Forecast")</f>
        <v>Actual</v>
      </c>
      <c r="E394" s="28" t="str">
        <f>IF(INDEX('Reference Data'!$G$5:$G$18,MATCH('Reference Data'!$C$4,'Reference Data'!$F$5:$F$21,0),1)&gt;E393,"Actual","Forecast")</f>
        <v>Actual</v>
      </c>
      <c r="F394" s="28" t="str">
        <f>IF(INDEX('Reference Data'!$G$5:$G$18,MATCH('Reference Data'!$C$4,'Reference Data'!$F$5:$F$21,0),1)&gt;F393,"Actual","Forecast")</f>
        <v>Actual</v>
      </c>
      <c r="G394" s="28" t="str">
        <f>IF(INDEX('Reference Data'!$G$5:$G$18,MATCH('Reference Data'!$C$4,'Reference Data'!$F$5:$F$21,0),1)&gt;G393,"Actual","Forecast")</f>
        <v>Actual</v>
      </c>
      <c r="H394" s="28" t="str">
        <f>IF(INDEX('Reference Data'!$G$5:$G$18,MATCH('Reference Data'!$C$4,'Reference Data'!$F$5:$F$21,0),1)&gt;H393,"Actual","Forecast")</f>
        <v>Actual</v>
      </c>
      <c r="I394" s="28" t="str">
        <f>IF(INDEX('Reference Data'!$G$5:$G$18,MATCH('Reference Data'!$C$4,'Reference Data'!$F$5:$F$21,0),1)&gt;I393,"Actual","Forecast")</f>
        <v>Actual</v>
      </c>
      <c r="J394" s="28" t="str">
        <f>IF(INDEX('Reference Data'!$G$5:$G$18,MATCH('Reference Data'!$C$4,'Reference Data'!$F$5:$F$21,0),1)&gt;J393,"Actual","Forecast")</f>
        <v>Actual</v>
      </c>
      <c r="K394" s="28" t="str">
        <f>IF(INDEX('Reference Data'!$G$5:$G$18,MATCH('Reference Data'!$C$4,'Reference Data'!$F$5:$F$21,0),1)&gt;K393,"Actual","Forecast")</f>
        <v>Actual</v>
      </c>
      <c r="L394" s="28" t="str">
        <f>IF(INDEX('Reference Data'!$G$5:$G$18,MATCH('Reference Data'!$C$4,'Reference Data'!$F$5:$F$21,0),1)&gt;L393,"Actual","Forecast")</f>
        <v>Actual</v>
      </c>
      <c r="M394" s="28" t="str">
        <f>IF(INDEX('Reference Data'!$G$5:$G$18,MATCH('Reference Data'!$C$4,'Reference Data'!$F$5:$F$21,0),1)&gt;M393,"Actual","Forecast")</f>
        <v>Actual</v>
      </c>
      <c r="N394" s="28" t="str">
        <f>IF(INDEX('Reference Data'!$G$5:$G$18,MATCH('Reference Data'!$C$4,'Reference Data'!$F$5:$F$21,0),1)&gt;N393,"Actual","Forecast")</f>
        <v>Actual</v>
      </c>
      <c r="O394" s="28" t="str">
        <f>IF(INDEX('Reference Data'!$G$5:$G$18,MATCH('Reference Data'!$C$4,'Reference Data'!$F$5:$F$21,0),1)&gt;O393,"Actual","Forecast")</f>
        <v>Actual</v>
      </c>
      <c r="P394" s="1"/>
      <c r="Q394"/>
    </row>
    <row r="395" spans="1:17" ht="15.75" outlineLevel="2" thickBot="1">
      <c r="D395" s="266"/>
      <c r="E395" s="267"/>
      <c r="F395" s="266"/>
      <c r="G395" s="267"/>
      <c r="H395" s="266"/>
      <c r="I395" s="267"/>
      <c r="J395" s="266"/>
      <c r="K395" s="267"/>
      <c r="L395" s="266"/>
      <c r="M395" s="267"/>
      <c r="N395" s="266"/>
      <c r="O395" s="267"/>
      <c r="P395" s="1"/>
      <c r="Q395"/>
    </row>
    <row r="396" spans="1:17" outlineLevel="2">
      <c r="D396" s="773" t="s">
        <v>295</v>
      </c>
      <c r="E396" s="843"/>
      <c r="F396" s="843"/>
      <c r="G396" s="843"/>
      <c r="H396" s="843"/>
      <c r="I396" s="843"/>
      <c r="J396" s="843"/>
      <c r="K396" s="843"/>
      <c r="L396" s="843"/>
      <c r="M396" s="843"/>
      <c r="N396" s="843"/>
      <c r="O396" s="843"/>
      <c r="P396" s="1"/>
      <c r="Q396"/>
    </row>
    <row r="397" spans="1:17" ht="15.75" outlineLevel="2" thickBot="1">
      <c r="D397" s="774"/>
      <c r="E397" s="844"/>
      <c r="F397" s="844"/>
      <c r="G397" s="844"/>
      <c r="H397" s="844"/>
      <c r="I397" s="844"/>
      <c r="J397" s="844"/>
      <c r="K397" s="844"/>
      <c r="L397" s="844"/>
      <c r="M397" s="844"/>
      <c r="N397" s="844"/>
      <c r="O397" s="844"/>
      <c r="P397" s="1"/>
      <c r="Q397"/>
    </row>
    <row r="398" spans="1:17" ht="15.75" outlineLevel="2" thickBot="1">
      <c r="D398" s="268">
        <v>45383</v>
      </c>
      <c r="E398" s="268">
        <v>45413</v>
      </c>
      <c r="F398" s="268">
        <v>45444</v>
      </c>
      <c r="G398" s="268">
        <v>45474</v>
      </c>
      <c r="H398" s="268">
        <v>45505</v>
      </c>
      <c r="I398" s="268">
        <v>45536</v>
      </c>
      <c r="J398" s="268">
        <v>45566</v>
      </c>
      <c r="K398" s="268">
        <v>45597</v>
      </c>
      <c r="L398" s="268">
        <v>45627</v>
      </c>
      <c r="M398" s="268">
        <v>45658</v>
      </c>
      <c r="N398" s="268">
        <v>45689</v>
      </c>
      <c r="O398" s="268">
        <v>45717</v>
      </c>
      <c r="P398" s="1"/>
      <c r="Q398"/>
    </row>
    <row r="399" spans="1:17" ht="15.75" outlineLevel="2" thickBot="1">
      <c r="D399" s="28" t="str">
        <f>IF(INDEX('Reference Data'!$G$5:$G$18,MATCH('Reference Data'!$C$4,'Reference Data'!$F$5:$F$21,0),1)&gt;D398,"Actual","Forecast")</f>
        <v>Actual</v>
      </c>
      <c r="E399" s="28" t="str">
        <f>IF(INDEX('Reference Data'!$G$5:$G$18,MATCH('Reference Data'!$C$4,'Reference Data'!$F$5:$F$21,0),1)&gt;E398,"Actual","Forecast")</f>
        <v>Actual</v>
      </c>
      <c r="F399" s="28" t="str">
        <f>IF(INDEX('Reference Data'!$G$5:$G$18,MATCH('Reference Data'!$C$4,'Reference Data'!$F$5:$F$21,0),1)&gt;F398,"Actual","Forecast")</f>
        <v>Actual</v>
      </c>
      <c r="G399" s="28" t="str">
        <f>IF(INDEX('Reference Data'!$G$5:$G$18,MATCH('Reference Data'!$C$4,'Reference Data'!$F$5:$F$21,0),1)&gt;G398,"Actual","Forecast")</f>
        <v>Actual</v>
      </c>
      <c r="H399" s="28" t="str">
        <f>IF(INDEX('Reference Data'!$G$5:$G$18,MATCH('Reference Data'!$C$4,'Reference Data'!$F$5:$F$21,0),1)&gt;H398,"Actual","Forecast")</f>
        <v>Actual</v>
      </c>
      <c r="I399" s="28" t="str">
        <f>IF(INDEX('Reference Data'!$G$5:$G$18,MATCH('Reference Data'!$C$4,'Reference Data'!$F$5:$F$21,0),1)&gt;I398,"Actual","Forecast")</f>
        <v>Actual</v>
      </c>
      <c r="J399" s="28" t="str">
        <f>IF(INDEX('Reference Data'!$G$5:$G$18,MATCH('Reference Data'!$C$4,'Reference Data'!$F$5:$F$21,0),1)&gt;J398,"Actual","Forecast")</f>
        <v>Forecast</v>
      </c>
      <c r="K399" s="28" t="str">
        <f>IF(INDEX('Reference Data'!$G$5:$G$18,MATCH('Reference Data'!$C$4,'Reference Data'!$F$5:$F$21,0),1)&gt;K398,"Actual","Forecast")</f>
        <v>Forecast</v>
      </c>
      <c r="L399" s="28" t="str">
        <f>IF(INDEX('Reference Data'!$G$5:$G$18,MATCH('Reference Data'!$C$4,'Reference Data'!$F$5:$F$21,0),1)&gt;L398,"Actual","Forecast")</f>
        <v>Forecast</v>
      </c>
      <c r="M399" s="28" t="str">
        <f>IF(INDEX('Reference Data'!$G$5:$G$18,MATCH('Reference Data'!$C$4,'Reference Data'!$F$5:$F$21,0),1)&gt;M398,"Actual","Forecast")</f>
        <v>Forecast</v>
      </c>
      <c r="N399" s="28" t="str">
        <f>IF(INDEX('Reference Data'!$G$5:$G$18,MATCH('Reference Data'!$C$4,'Reference Data'!$F$5:$F$21,0),1)&gt;N398,"Actual","Forecast")</f>
        <v>Forecast</v>
      </c>
      <c r="O399" s="28" t="str">
        <f>IF(INDEX('Reference Data'!$G$5:$G$18,MATCH('Reference Data'!$C$4,'Reference Data'!$F$5:$F$21,0),1)&gt;O398,"Actual","Forecast")</f>
        <v>Forecast</v>
      </c>
      <c r="P399" s="1"/>
      <c r="Q399"/>
    </row>
    <row r="400" spans="1:17" ht="15.75" outlineLevel="2" thickBot="1">
      <c r="D400" s="266"/>
      <c r="E400" s="267"/>
      <c r="F400" s="266"/>
      <c r="G400" s="267"/>
      <c r="H400" s="266"/>
      <c r="I400" s="267"/>
      <c r="J400" s="266"/>
      <c r="K400" s="267"/>
      <c r="L400" s="266"/>
      <c r="M400" s="267"/>
      <c r="N400" s="266"/>
      <c r="O400" s="267"/>
      <c r="P400" s="1"/>
      <c r="Q400"/>
    </row>
    <row r="401" spans="1:17" ht="15" customHeight="1" outlineLevel="2">
      <c r="B401" s="842" t="s">
        <v>358</v>
      </c>
      <c r="D401" s="773" t="s">
        <v>296</v>
      </c>
      <c r="E401" s="843"/>
      <c r="F401" s="843"/>
      <c r="G401" s="843"/>
      <c r="H401" s="843"/>
      <c r="I401" s="843"/>
      <c r="J401" s="843"/>
      <c r="K401" s="843"/>
      <c r="L401" s="843"/>
      <c r="M401" s="843"/>
      <c r="N401" s="843"/>
      <c r="O401" s="843"/>
      <c r="P401" s="1"/>
      <c r="Q401"/>
    </row>
    <row r="402" spans="1:17" ht="15.75" customHeight="1" outlineLevel="2" thickBot="1">
      <c r="B402" s="842"/>
      <c r="D402" s="774"/>
      <c r="E402" s="844"/>
      <c r="F402" s="844"/>
      <c r="G402" s="844"/>
      <c r="H402" s="844"/>
      <c r="I402" s="844"/>
      <c r="J402" s="844"/>
      <c r="K402" s="844"/>
      <c r="L402" s="844"/>
      <c r="M402" s="844"/>
      <c r="N402" s="844"/>
      <c r="O402" s="844"/>
      <c r="P402" s="1"/>
      <c r="Q402"/>
    </row>
    <row r="403" spans="1:17" ht="15.75" outlineLevel="2" thickBot="1">
      <c r="B403" s="842"/>
      <c r="D403" s="268">
        <v>45748</v>
      </c>
      <c r="E403" s="268">
        <v>45778</v>
      </c>
      <c r="F403" s="268">
        <v>45809</v>
      </c>
      <c r="G403" s="268">
        <v>45839</v>
      </c>
      <c r="H403" s="268">
        <v>45870</v>
      </c>
      <c r="I403" s="268">
        <v>45901</v>
      </c>
      <c r="J403" s="268">
        <v>45931</v>
      </c>
      <c r="K403" s="268">
        <v>45962</v>
      </c>
      <c r="L403" s="268">
        <v>45992</v>
      </c>
      <c r="M403" s="268">
        <v>46023</v>
      </c>
      <c r="N403" s="268">
        <v>46054</v>
      </c>
      <c r="O403" s="268">
        <v>46082</v>
      </c>
      <c r="P403" s="1"/>
      <c r="Q403"/>
    </row>
    <row r="404" spans="1:17" ht="15.75" outlineLevel="2" thickBot="1">
      <c r="B404" s="842"/>
      <c r="D404" s="28" t="str">
        <f>IF(INDEX('Reference Data'!$G$5:$G$18,MATCH('Reference Data'!$C$4,'Reference Data'!$F$5:$F$21,0),1)&gt;D403,"Actual","Forecast")</f>
        <v>Forecast</v>
      </c>
      <c r="E404" s="28" t="str">
        <f>IF(INDEX('Reference Data'!$G$5:$G$18,MATCH('Reference Data'!$C$4,'Reference Data'!$F$5:$F$21,0),1)&gt;E403,"Actual","Forecast")</f>
        <v>Forecast</v>
      </c>
      <c r="F404" s="28" t="str">
        <f>IF(INDEX('Reference Data'!$G$5:$G$18,MATCH('Reference Data'!$C$4,'Reference Data'!$F$5:$F$21,0),1)&gt;F403,"Actual","Forecast")</f>
        <v>Forecast</v>
      </c>
      <c r="G404" s="28" t="str">
        <f>IF(INDEX('Reference Data'!$G$5:$G$18,MATCH('Reference Data'!$C$4,'Reference Data'!$F$5:$F$21,0),1)&gt;G403,"Actual","Forecast")</f>
        <v>Forecast</v>
      </c>
      <c r="H404" s="28" t="str">
        <f>IF(INDEX('Reference Data'!$G$5:$G$18,MATCH('Reference Data'!$C$4,'Reference Data'!$F$5:$F$21,0),1)&gt;H403,"Actual","Forecast")</f>
        <v>Forecast</v>
      </c>
      <c r="I404" s="28" t="str">
        <f>IF(INDEX('Reference Data'!$G$5:$G$18,MATCH('Reference Data'!$C$4,'Reference Data'!$F$5:$F$21,0),1)&gt;I403,"Actual","Forecast")</f>
        <v>Forecast</v>
      </c>
      <c r="J404" s="28" t="str">
        <f>IF(INDEX('Reference Data'!$G$5:$G$18,MATCH('Reference Data'!$C$4,'Reference Data'!$F$5:$F$21,0),1)&gt;J403,"Actual","Forecast")</f>
        <v>Forecast</v>
      </c>
      <c r="K404" s="28" t="str">
        <f>IF(INDEX('Reference Data'!$G$5:$G$18,MATCH('Reference Data'!$C$4,'Reference Data'!$F$5:$F$21,0),1)&gt;K403,"Actual","Forecast")</f>
        <v>Forecast</v>
      </c>
      <c r="L404" s="28" t="str">
        <f>IF(INDEX('Reference Data'!$G$5:$G$18,MATCH('Reference Data'!$C$4,'Reference Data'!$F$5:$F$21,0),1)&gt;L403,"Actual","Forecast")</f>
        <v>Forecast</v>
      </c>
      <c r="M404" s="28" t="str">
        <f>IF(INDEX('Reference Data'!$G$5:$G$18,MATCH('Reference Data'!$C$4,'Reference Data'!$F$5:$F$21,0),1)&gt;M403,"Actual","Forecast")</f>
        <v>Forecast</v>
      </c>
      <c r="N404" s="28" t="str">
        <f>IF(INDEX('Reference Data'!$G$5:$G$18,MATCH('Reference Data'!$C$4,'Reference Data'!$F$5:$F$21,0),1)&gt;N403,"Actual","Forecast")</f>
        <v>Forecast</v>
      </c>
      <c r="O404" s="28" t="str">
        <f>IF(INDEX('Reference Data'!$G$5:$G$18,MATCH('Reference Data'!$C$4,'Reference Data'!$F$5:$F$21,0),1)&gt;O403,"Actual","Forecast")</f>
        <v>Forecast</v>
      </c>
      <c r="P404" s="1"/>
      <c r="Q404"/>
    </row>
    <row r="405" spans="1:17" ht="15.75" outlineLevel="2" thickBot="1">
      <c r="B405" s="842"/>
      <c r="D405" s="266"/>
      <c r="E405" s="267"/>
      <c r="F405" s="266"/>
      <c r="G405" s="267"/>
      <c r="H405" s="266"/>
      <c r="I405" s="267"/>
      <c r="J405" s="266"/>
      <c r="K405" s="267"/>
      <c r="L405" s="266"/>
      <c r="M405" s="267"/>
      <c r="N405" s="266"/>
      <c r="O405" s="267"/>
      <c r="P405" s="1"/>
      <c r="Q405"/>
    </row>
    <row r="406" spans="1:17" outlineLevel="2">
      <c r="D406" t="s">
        <v>359</v>
      </c>
      <c r="P406" s="1"/>
      <c r="Q406"/>
    </row>
    <row r="407" spans="1:17" ht="14.25" customHeight="1" outlineLevel="1" thickBot="1">
      <c r="B407" s="59"/>
      <c r="C407" s="59"/>
      <c r="D407" s="59"/>
      <c r="E407" s="59"/>
      <c r="F407" s="59"/>
      <c r="P407" s="1"/>
      <c r="Q407"/>
    </row>
    <row r="408" spans="1:17" ht="15" customHeight="1" outlineLevel="2">
      <c r="A408" s="593"/>
      <c r="B408" s="665" t="s">
        <v>289</v>
      </c>
      <c r="C408" s="665" t="s">
        <v>290</v>
      </c>
      <c r="D408" s="772" t="s">
        <v>291</v>
      </c>
      <c r="E408" s="845"/>
      <c r="F408" s="845"/>
      <c r="G408" s="845"/>
      <c r="H408" s="845"/>
      <c r="I408" s="845"/>
      <c r="J408" s="845"/>
      <c r="K408" s="845"/>
      <c r="L408" s="845"/>
      <c r="M408" s="845"/>
      <c r="N408" s="845"/>
      <c r="O408" s="845"/>
      <c r="P408" s="1"/>
      <c r="Q408"/>
    </row>
    <row r="409" spans="1:17" ht="15.75" customHeight="1" outlineLevel="2" thickBot="1">
      <c r="A409" s="593"/>
      <c r="B409" s="666"/>
      <c r="C409" s="666"/>
      <c r="D409" s="774"/>
      <c r="E409" s="844"/>
      <c r="F409" s="844"/>
      <c r="G409" s="844"/>
      <c r="H409" s="844"/>
      <c r="I409" s="844"/>
      <c r="J409" s="844"/>
      <c r="K409" s="844"/>
      <c r="L409" s="844"/>
      <c r="M409" s="844"/>
      <c r="N409" s="844"/>
      <c r="O409" s="844"/>
      <c r="P409" s="1"/>
      <c r="Q409"/>
    </row>
    <row r="410" spans="1:17" ht="15.75" outlineLevel="2" thickBot="1">
      <c r="A410" s="593"/>
      <c r="B410" s="666"/>
      <c r="C410" s="666"/>
      <c r="D410" s="268">
        <v>43922</v>
      </c>
      <c r="E410" s="268">
        <v>43952</v>
      </c>
      <c r="F410" s="268">
        <v>43983</v>
      </c>
      <c r="G410" s="268">
        <v>44013</v>
      </c>
      <c r="H410" s="268">
        <v>44044</v>
      </c>
      <c r="I410" s="268">
        <v>44075</v>
      </c>
      <c r="J410" s="268">
        <v>44105</v>
      </c>
      <c r="K410" s="268">
        <v>44136</v>
      </c>
      <c r="L410" s="268">
        <v>44166</v>
      </c>
      <c r="M410" s="268">
        <v>44197</v>
      </c>
      <c r="N410" s="268">
        <v>44228</v>
      </c>
      <c r="O410" s="268">
        <v>44256</v>
      </c>
      <c r="P410" s="1"/>
      <c r="Q410"/>
    </row>
    <row r="411" spans="1:17" ht="15.75" customHeight="1" outlineLevel="2" thickBot="1">
      <c r="A411" s="593"/>
      <c r="B411" s="666"/>
      <c r="C411" s="666"/>
      <c r="D411" s="28" t="s">
        <v>240</v>
      </c>
      <c r="E411" s="28" t="s">
        <v>240</v>
      </c>
      <c r="F411" s="28" t="s">
        <v>240</v>
      </c>
      <c r="G411" s="28" t="s">
        <v>240</v>
      </c>
      <c r="H411" s="28" t="s">
        <v>240</v>
      </c>
      <c r="I411" s="28" t="s">
        <v>240</v>
      </c>
      <c r="J411" s="28" t="s">
        <v>240</v>
      </c>
      <c r="K411" s="28" t="s">
        <v>240</v>
      </c>
      <c r="L411" s="28" t="s">
        <v>240</v>
      </c>
      <c r="M411" s="28" t="s">
        <v>240</v>
      </c>
      <c r="N411" s="28" t="s">
        <v>240</v>
      </c>
      <c r="O411" s="28" t="s">
        <v>240</v>
      </c>
      <c r="P411" s="1"/>
      <c r="Q411"/>
    </row>
    <row r="412" spans="1:17" ht="15.75" outlineLevel="2" thickBot="1">
      <c r="A412" s="1"/>
      <c r="B412" s="264" t="s">
        <v>353</v>
      </c>
      <c r="C412" s="265" t="s">
        <v>354</v>
      </c>
      <c r="D412" s="266"/>
      <c r="E412" s="267"/>
      <c r="F412" s="267"/>
      <c r="G412" s="267"/>
      <c r="H412" s="267"/>
      <c r="I412" s="267"/>
      <c r="J412" s="267"/>
      <c r="K412" s="267"/>
      <c r="L412" s="267"/>
      <c r="M412" s="267"/>
      <c r="N412" s="267"/>
      <c r="O412" s="267"/>
      <c r="P412" s="1"/>
      <c r="Q412"/>
    </row>
    <row r="413" spans="1:17" ht="15.75" customHeight="1" outlineLevel="2">
      <c r="A413" s="1"/>
      <c r="B413" s="665" t="s">
        <v>355</v>
      </c>
      <c r="C413" s="665" t="s">
        <v>360</v>
      </c>
      <c r="D413" s="773" t="s">
        <v>292</v>
      </c>
      <c r="E413" s="843"/>
      <c r="F413" s="843"/>
      <c r="G413" s="843"/>
      <c r="H413" s="843"/>
      <c r="I413" s="843"/>
      <c r="J413" s="843"/>
      <c r="K413" s="843"/>
      <c r="L413" s="843"/>
      <c r="M413" s="843"/>
      <c r="N413" s="843"/>
      <c r="O413" s="843"/>
      <c r="P413" s="1"/>
      <c r="Q413"/>
    </row>
    <row r="414" spans="1:17" ht="16.5" customHeight="1" outlineLevel="2" thickBot="1">
      <c r="A414" s="1"/>
      <c r="B414" s="666"/>
      <c r="C414" s="666"/>
      <c r="D414" s="774"/>
      <c r="E414" s="844"/>
      <c r="F414" s="844"/>
      <c r="G414" s="844"/>
      <c r="H414" s="844"/>
      <c r="I414" s="844"/>
      <c r="J414" s="844"/>
      <c r="K414" s="844"/>
      <c r="L414" s="844"/>
      <c r="M414" s="844"/>
      <c r="N414" s="844"/>
      <c r="O414" s="844"/>
      <c r="P414" s="1"/>
      <c r="Q414"/>
    </row>
    <row r="415" spans="1:17" ht="16.5" customHeight="1" outlineLevel="2" thickBot="1">
      <c r="A415" s="1"/>
      <c r="B415" s="666"/>
      <c r="C415" s="666"/>
      <c r="D415" s="268">
        <v>44287</v>
      </c>
      <c r="E415" s="268">
        <v>44317</v>
      </c>
      <c r="F415" s="268">
        <v>44348</v>
      </c>
      <c r="G415" s="268">
        <v>44378</v>
      </c>
      <c r="H415" s="268">
        <v>44409</v>
      </c>
      <c r="I415" s="268">
        <v>44440</v>
      </c>
      <c r="J415" s="268">
        <v>44470</v>
      </c>
      <c r="K415" s="268">
        <v>44501</v>
      </c>
      <c r="L415" s="268">
        <v>44531</v>
      </c>
      <c r="M415" s="268">
        <v>44562</v>
      </c>
      <c r="N415" s="268">
        <v>44593</v>
      </c>
      <c r="O415" s="268">
        <v>44621</v>
      </c>
      <c r="P415" s="1"/>
      <c r="Q415"/>
    </row>
    <row r="416" spans="1:17" ht="16.5" customHeight="1" outlineLevel="2" thickBot="1">
      <c r="A416" s="1"/>
      <c r="B416" s="666"/>
      <c r="C416" s="666"/>
      <c r="D416" s="28" t="s">
        <v>240</v>
      </c>
      <c r="E416" s="28" t="s">
        <v>240</v>
      </c>
      <c r="F416" s="28" t="s">
        <v>240</v>
      </c>
      <c r="G416" s="28" t="s">
        <v>240</v>
      </c>
      <c r="H416" s="28" t="s">
        <v>240</v>
      </c>
      <c r="I416" s="28" t="s">
        <v>240</v>
      </c>
      <c r="J416" s="28" t="s">
        <v>240</v>
      </c>
      <c r="K416" s="28" t="s">
        <v>240</v>
      </c>
      <c r="L416" s="28" t="s">
        <v>240</v>
      </c>
      <c r="M416" s="28" t="s">
        <v>240</v>
      </c>
      <c r="N416" s="28" t="s">
        <v>240</v>
      </c>
      <c r="O416" s="28" t="s">
        <v>240</v>
      </c>
      <c r="P416" s="1"/>
      <c r="Q416"/>
    </row>
    <row r="417" spans="1:17" ht="15.75" outlineLevel="2" thickBot="1">
      <c r="A417" s="1"/>
      <c r="B417" s="276"/>
      <c r="C417" s="279"/>
      <c r="D417" s="266"/>
      <c r="E417" s="267"/>
      <c r="F417" s="266"/>
      <c r="G417" s="267"/>
      <c r="H417" s="266"/>
      <c r="I417" s="267"/>
      <c r="J417" s="266"/>
      <c r="K417" s="267"/>
      <c r="L417" s="266"/>
      <c r="M417" s="267"/>
      <c r="N417" s="266"/>
      <c r="O417" s="267"/>
      <c r="P417" s="1"/>
      <c r="Q417"/>
    </row>
    <row r="418" spans="1:17" outlineLevel="2">
      <c r="D418" s="773" t="s">
        <v>293</v>
      </c>
      <c r="E418" s="843"/>
      <c r="F418" s="843"/>
      <c r="G418" s="843"/>
      <c r="H418" s="843"/>
      <c r="I418" s="843"/>
      <c r="J418" s="843"/>
      <c r="K418" s="843"/>
      <c r="L418" s="843"/>
      <c r="M418" s="843"/>
      <c r="N418" s="843"/>
      <c r="O418" s="843"/>
      <c r="P418" s="1"/>
      <c r="Q418"/>
    </row>
    <row r="419" spans="1:17" ht="15.75" outlineLevel="2" thickBot="1">
      <c r="D419" s="774"/>
      <c r="E419" s="844"/>
      <c r="F419" s="844"/>
      <c r="G419" s="844"/>
      <c r="H419" s="844"/>
      <c r="I419" s="844"/>
      <c r="J419" s="844"/>
      <c r="K419" s="844"/>
      <c r="L419" s="844"/>
      <c r="M419" s="844"/>
      <c r="N419" s="844"/>
      <c r="O419" s="844"/>
      <c r="P419" s="1"/>
      <c r="Q419"/>
    </row>
    <row r="420" spans="1:17" ht="15.75" outlineLevel="2" thickBot="1">
      <c r="D420" s="268">
        <v>44652</v>
      </c>
      <c r="E420" s="268">
        <v>44682</v>
      </c>
      <c r="F420" s="268">
        <v>44713</v>
      </c>
      <c r="G420" s="268">
        <v>44743</v>
      </c>
      <c r="H420" s="268">
        <v>44774</v>
      </c>
      <c r="I420" s="268">
        <v>44805</v>
      </c>
      <c r="J420" s="268">
        <v>44835</v>
      </c>
      <c r="K420" s="268">
        <v>44866</v>
      </c>
      <c r="L420" s="268">
        <v>44896</v>
      </c>
      <c r="M420" s="268">
        <v>44927</v>
      </c>
      <c r="N420" s="268">
        <v>44958</v>
      </c>
      <c r="O420" s="268">
        <v>44986</v>
      </c>
      <c r="P420" s="1"/>
      <c r="Q420"/>
    </row>
    <row r="421" spans="1:17" ht="15.75" outlineLevel="2" thickBot="1">
      <c r="D421" s="28" t="str">
        <f>IF(INDEX('Reference Data'!$G$5:$G$18,MATCH('Reference Data'!$C$4,'Reference Data'!$F$5:$F$21,0),1)&gt;D420,"Actual","Forecast")</f>
        <v>Actual</v>
      </c>
      <c r="E421" s="28" t="str">
        <f>IF(INDEX('Reference Data'!$G$5:$G$18,MATCH('Reference Data'!$C$4,'Reference Data'!$F$5:$F$21,0),1)&gt;E420,"Actual","Forecast")</f>
        <v>Actual</v>
      </c>
      <c r="F421" s="28" t="str">
        <f>IF(INDEX('Reference Data'!$G$5:$G$18,MATCH('Reference Data'!$C$4,'Reference Data'!$F$5:$F$21,0),1)&gt;F420,"Actual","Forecast")</f>
        <v>Actual</v>
      </c>
      <c r="G421" s="28" t="str">
        <f>IF(INDEX('Reference Data'!$G$5:$G$18,MATCH('Reference Data'!$C$4,'Reference Data'!$F$5:$F$21,0),1)&gt;G420,"Actual","Forecast")</f>
        <v>Actual</v>
      </c>
      <c r="H421" s="28" t="str">
        <f>IF(INDEX('Reference Data'!$G$5:$G$18,MATCH('Reference Data'!$C$4,'Reference Data'!$F$5:$F$21,0),1)&gt;H420,"Actual","Forecast")</f>
        <v>Actual</v>
      </c>
      <c r="I421" s="28" t="str">
        <f>IF(INDEX('Reference Data'!$G$5:$G$18,MATCH('Reference Data'!$C$4,'Reference Data'!$F$5:$F$21,0),1)&gt;I420,"Actual","Forecast")</f>
        <v>Actual</v>
      </c>
      <c r="J421" s="28" t="str">
        <f>IF(INDEX('Reference Data'!$G$5:$G$18,MATCH('Reference Data'!$C$4,'Reference Data'!$F$5:$F$21,0),1)&gt;J420,"Actual","Forecast")</f>
        <v>Actual</v>
      </c>
      <c r="K421" s="28" t="str">
        <f>IF(INDEX('Reference Data'!$G$5:$G$18,MATCH('Reference Data'!$C$4,'Reference Data'!$F$5:$F$21,0),1)&gt;K420,"Actual","Forecast")</f>
        <v>Actual</v>
      </c>
      <c r="L421" s="28" t="str">
        <f>IF(INDEX('Reference Data'!$G$5:$G$18,MATCH('Reference Data'!$C$4,'Reference Data'!$F$5:$F$21,0),1)&gt;L420,"Actual","Forecast")</f>
        <v>Actual</v>
      </c>
      <c r="M421" s="28" t="str">
        <f>IF(INDEX('Reference Data'!$G$5:$G$18,MATCH('Reference Data'!$C$4,'Reference Data'!$F$5:$F$21,0),1)&gt;M420,"Actual","Forecast")</f>
        <v>Actual</v>
      </c>
      <c r="N421" s="28" t="str">
        <f>IF(INDEX('Reference Data'!$G$5:$G$18,MATCH('Reference Data'!$C$4,'Reference Data'!$F$5:$F$21,0),1)&gt;N420,"Actual","Forecast")</f>
        <v>Actual</v>
      </c>
      <c r="O421" s="28" t="str">
        <f>IF(INDEX('Reference Data'!$G$5:$G$18,MATCH('Reference Data'!$C$4,'Reference Data'!$F$5:$F$21,0),1)&gt;O420,"Actual","Forecast")</f>
        <v>Actual</v>
      </c>
      <c r="P421" s="1"/>
      <c r="Q421"/>
    </row>
    <row r="422" spans="1:17" ht="15.75" outlineLevel="2" thickBot="1">
      <c r="D422" s="266"/>
      <c r="E422" s="267"/>
      <c r="F422" s="266"/>
      <c r="G422" s="267"/>
      <c r="H422" s="266"/>
      <c r="I422" s="267"/>
      <c r="J422" s="266"/>
      <c r="K422" s="267"/>
      <c r="L422" s="266"/>
      <c r="M422" s="267"/>
      <c r="N422" s="266"/>
      <c r="O422" s="267"/>
      <c r="P422" s="1"/>
      <c r="Q422"/>
    </row>
    <row r="423" spans="1:17" outlineLevel="2">
      <c r="D423" s="773" t="s">
        <v>294</v>
      </c>
      <c r="E423" s="843"/>
      <c r="F423" s="843"/>
      <c r="G423" s="843"/>
      <c r="H423" s="843"/>
      <c r="I423" s="843"/>
      <c r="J423" s="843"/>
      <c r="K423" s="843"/>
      <c r="L423" s="843"/>
      <c r="M423" s="843"/>
      <c r="N423" s="843"/>
      <c r="O423" s="843"/>
      <c r="P423" s="1"/>
      <c r="Q423"/>
    </row>
    <row r="424" spans="1:17" ht="15.75" outlineLevel="2" thickBot="1">
      <c r="D424" s="774"/>
      <c r="E424" s="844"/>
      <c r="F424" s="844"/>
      <c r="G424" s="844"/>
      <c r="H424" s="844"/>
      <c r="I424" s="844"/>
      <c r="J424" s="844"/>
      <c r="K424" s="844"/>
      <c r="L424" s="844"/>
      <c r="M424" s="844"/>
      <c r="N424" s="844"/>
      <c r="O424" s="844"/>
      <c r="P424" s="1"/>
      <c r="Q424"/>
    </row>
    <row r="425" spans="1:17" ht="15.75" outlineLevel="2" thickBot="1">
      <c r="D425" s="268">
        <v>45017</v>
      </c>
      <c r="E425" s="268">
        <v>45047</v>
      </c>
      <c r="F425" s="268">
        <v>45078</v>
      </c>
      <c r="G425" s="268">
        <v>45108</v>
      </c>
      <c r="H425" s="268">
        <v>45139</v>
      </c>
      <c r="I425" s="268">
        <v>45170</v>
      </c>
      <c r="J425" s="268">
        <v>45200</v>
      </c>
      <c r="K425" s="268">
        <v>45231</v>
      </c>
      <c r="L425" s="268">
        <v>45261</v>
      </c>
      <c r="M425" s="268">
        <v>45292</v>
      </c>
      <c r="N425" s="268">
        <v>45323</v>
      </c>
      <c r="O425" s="268">
        <v>45352</v>
      </c>
      <c r="P425" s="1"/>
      <c r="Q425"/>
    </row>
    <row r="426" spans="1:17" ht="15.75" outlineLevel="2" thickBot="1">
      <c r="D426" s="28" t="str">
        <f>IF(INDEX('Reference Data'!$G$5:$G$18,MATCH('Reference Data'!$C$4,'Reference Data'!$F$5:$F$21,0),1)&gt;D425,"Actual","Forecast")</f>
        <v>Actual</v>
      </c>
      <c r="E426" s="28" t="str">
        <f>IF(INDEX('Reference Data'!$G$5:$G$18,MATCH('Reference Data'!$C$4,'Reference Data'!$F$5:$F$21,0),1)&gt;E425,"Actual","Forecast")</f>
        <v>Actual</v>
      </c>
      <c r="F426" s="28" t="str">
        <f>IF(INDEX('Reference Data'!$G$5:$G$18,MATCH('Reference Data'!$C$4,'Reference Data'!$F$5:$F$21,0),1)&gt;F425,"Actual","Forecast")</f>
        <v>Actual</v>
      </c>
      <c r="G426" s="28" t="str">
        <f>IF(INDEX('Reference Data'!$G$5:$G$18,MATCH('Reference Data'!$C$4,'Reference Data'!$F$5:$F$21,0),1)&gt;G425,"Actual","Forecast")</f>
        <v>Actual</v>
      </c>
      <c r="H426" s="28" t="str">
        <f>IF(INDEX('Reference Data'!$G$5:$G$18,MATCH('Reference Data'!$C$4,'Reference Data'!$F$5:$F$21,0),1)&gt;H425,"Actual","Forecast")</f>
        <v>Actual</v>
      </c>
      <c r="I426" s="28" t="str">
        <f>IF(INDEX('Reference Data'!$G$5:$G$18,MATCH('Reference Data'!$C$4,'Reference Data'!$F$5:$F$21,0),1)&gt;I425,"Actual","Forecast")</f>
        <v>Actual</v>
      </c>
      <c r="J426" s="28" t="str">
        <f>IF(INDEX('Reference Data'!$G$5:$G$18,MATCH('Reference Data'!$C$4,'Reference Data'!$F$5:$F$21,0),1)&gt;J425,"Actual","Forecast")</f>
        <v>Actual</v>
      </c>
      <c r="K426" s="28" t="str">
        <f>IF(INDEX('Reference Data'!$G$5:$G$18,MATCH('Reference Data'!$C$4,'Reference Data'!$F$5:$F$21,0),1)&gt;K425,"Actual","Forecast")</f>
        <v>Actual</v>
      </c>
      <c r="L426" s="28" t="str">
        <f>IF(INDEX('Reference Data'!$G$5:$G$18,MATCH('Reference Data'!$C$4,'Reference Data'!$F$5:$F$21,0),1)&gt;L425,"Actual","Forecast")</f>
        <v>Actual</v>
      </c>
      <c r="M426" s="28" t="str">
        <f>IF(INDEX('Reference Data'!$G$5:$G$18,MATCH('Reference Data'!$C$4,'Reference Data'!$F$5:$F$21,0),1)&gt;M425,"Actual","Forecast")</f>
        <v>Actual</v>
      </c>
      <c r="N426" s="28" t="str">
        <f>IF(INDEX('Reference Data'!$G$5:$G$18,MATCH('Reference Data'!$C$4,'Reference Data'!$F$5:$F$21,0),1)&gt;N425,"Actual","Forecast")</f>
        <v>Actual</v>
      </c>
      <c r="O426" s="28" t="str">
        <f>IF(INDEX('Reference Data'!$G$5:$G$18,MATCH('Reference Data'!$C$4,'Reference Data'!$F$5:$F$21,0),1)&gt;O425,"Actual","Forecast")</f>
        <v>Actual</v>
      </c>
      <c r="P426" s="1"/>
      <c r="Q426"/>
    </row>
    <row r="427" spans="1:17" ht="15.75" outlineLevel="2" thickBot="1">
      <c r="D427" s="266"/>
      <c r="E427" s="267"/>
      <c r="F427" s="266"/>
      <c r="G427" s="267"/>
      <c r="H427" s="266"/>
      <c r="I427" s="267"/>
      <c r="J427" s="266"/>
      <c r="K427" s="267"/>
      <c r="L427" s="266"/>
      <c r="M427" s="267"/>
      <c r="N427" s="266"/>
      <c r="O427" s="267"/>
      <c r="P427" s="1"/>
      <c r="Q427"/>
    </row>
    <row r="428" spans="1:17" outlineLevel="2">
      <c r="D428" s="773" t="s">
        <v>295</v>
      </c>
      <c r="E428" s="843"/>
      <c r="F428" s="843"/>
      <c r="G428" s="843"/>
      <c r="H428" s="843"/>
      <c r="I428" s="843"/>
      <c r="J428" s="843"/>
      <c r="K428" s="843"/>
      <c r="L428" s="843"/>
      <c r="M428" s="843"/>
      <c r="N428" s="843"/>
      <c r="O428" s="843"/>
      <c r="P428" s="1"/>
      <c r="Q428"/>
    </row>
    <row r="429" spans="1:17" ht="15.75" outlineLevel="2" thickBot="1">
      <c r="D429" s="774"/>
      <c r="E429" s="844"/>
      <c r="F429" s="844"/>
      <c r="G429" s="844"/>
      <c r="H429" s="844"/>
      <c r="I429" s="844"/>
      <c r="J429" s="844"/>
      <c r="K429" s="844"/>
      <c r="L429" s="844"/>
      <c r="M429" s="844"/>
      <c r="N429" s="844"/>
      <c r="O429" s="844"/>
      <c r="P429" s="1"/>
      <c r="Q429"/>
    </row>
    <row r="430" spans="1:17" ht="15.75" outlineLevel="2" thickBot="1">
      <c r="D430" s="268">
        <v>45383</v>
      </c>
      <c r="E430" s="268">
        <v>45413</v>
      </c>
      <c r="F430" s="268">
        <v>45444</v>
      </c>
      <c r="G430" s="268">
        <v>45474</v>
      </c>
      <c r="H430" s="268">
        <v>45505</v>
      </c>
      <c r="I430" s="268">
        <v>45536</v>
      </c>
      <c r="J430" s="268">
        <v>45566</v>
      </c>
      <c r="K430" s="268">
        <v>45597</v>
      </c>
      <c r="L430" s="268">
        <v>45627</v>
      </c>
      <c r="M430" s="268">
        <v>45658</v>
      </c>
      <c r="N430" s="268">
        <v>45689</v>
      </c>
      <c r="O430" s="268">
        <v>45717</v>
      </c>
      <c r="P430" s="1"/>
      <c r="Q430"/>
    </row>
    <row r="431" spans="1:17" ht="15.75" outlineLevel="2" thickBot="1">
      <c r="D431" s="28" t="str">
        <f>IF(INDEX('Reference Data'!$G$5:$G$18,MATCH('Reference Data'!$C$4,'Reference Data'!$F$5:$F$21,0),1)&gt;D430,"Actual","Forecast")</f>
        <v>Actual</v>
      </c>
      <c r="E431" s="28" t="str">
        <f>IF(INDEX('Reference Data'!$G$5:$G$18,MATCH('Reference Data'!$C$4,'Reference Data'!$F$5:$F$21,0),1)&gt;E430,"Actual","Forecast")</f>
        <v>Actual</v>
      </c>
      <c r="F431" s="28" t="str">
        <f>IF(INDEX('Reference Data'!$G$5:$G$18,MATCH('Reference Data'!$C$4,'Reference Data'!$F$5:$F$21,0),1)&gt;F430,"Actual","Forecast")</f>
        <v>Actual</v>
      </c>
      <c r="G431" s="28" t="str">
        <f>IF(INDEX('Reference Data'!$G$5:$G$18,MATCH('Reference Data'!$C$4,'Reference Data'!$F$5:$F$21,0),1)&gt;G430,"Actual","Forecast")</f>
        <v>Actual</v>
      </c>
      <c r="H431" s="28" t="str">
        <f>IF(INDEX('Reference Data'!$G$5:$G$18,MATCH('Reference Data'!$C$4,'Reference Data'!$F$5:$F$21,0),1)&gt;H430,"Actual","Forecast")</f>
        <v>Actual</v>
      </c>
      <c r="I431" s="28" t="str">
        <f>IF(INDEX('Reference Data'!$G$5:$G$18,MATCH('Reference Data'!$C$4,'Reference Data'!$F$5:$F$21,0),1)&gt;I430,"Actual","Forecast")</f>
        <v>Actual</v>
      </c>
      <c r="J431" s="28" t="str">
        <f>IF(INDEX('Reference Data'!$G$5:$G$18,MATCH('Reference Data'!$C$4,'Reference Data'!$F$5:$F$21,0),1)&gt;J430,"Actual","Forecast")</f>
        <v>Forecast</v>
      </c>
      <c r="K431" s="28" t="str">
        <f>IF(INDEX('Reference Data'!$G$5:$G$18,MATCH('Reference Data'!$C$4,'Reference Data'!$F$5:$F$21,0),1)&gt;K430,"Actual","Forecast")</f>
        <v>Forecast</v>
      </c>
      <c r="L431" s="28" t="str">
        <f>IF(INDEX('Reference Data'!$G$5:$G$18,MATCH('Reference Data'!$C$4,'Reference Data'!$F$5:$F$21,0),1)&gt;L430,"Actual","Forecast")</f>
        <v>Forecast</v>
      </c>
      <c r="M431" s="28" t="str">
        <f>IF(INDEX('Reference Data'!$G$5:$G$18,MATCH('Reference Data'!$C$4,'Reference Data'!$F$5:$F$21,0),1)&gt;M430,"Actual","Forecast")</f>
        <v>Forecast</v>
      </c>
      <c r="N431" s="28" t="str">
        <f>IF(INDEX('Reference Data'!$G$5:$G$18,MATCH('Reference Data'!$C$4,'Reference Data'!$F$5:$F$21,0),1)&gt;N430,"Actual","Forecast")</f>
        <v>Forecast</v>
      </c>
      <c r="O431" s="28" t="str">
        <f>IF(INDEX('Reference Data'!$G$5:$G$18,MATCH('Reference Data'!$C$4,'Reference Data'!$F$5:$F$21,0),1)&gt;O430,"Actual","Forecast")</f>
        <v>Forecast</v>
      </c>
      <c r="P431" s="1"/>
      <c r="Q431"/>
    </row>
    <row r="432" spans="1:17" ht="15.75" outlineLevel="2" thickBot="1">
      <c r="D432" s="266"/>
      <c r="E432" s="267"/>
      <c r="F432" s="266"/>
      <c r="G432" s="267"/>
      <c r="H432" s="266"/>
      <c r="I432" s="267"/>
      <c r="J432" s="266"/>
      <c r="K432" s="267"/>
      <c r="L432" s="266"/>
      <c r="M432" s="267"/>
      <c r="N432" s="266"/>
      <c r="O432" s="267"/>
      <c r="P432" s="1"/>
      <c r="Q432"/>
    </row>
    <row r="433" spans="1:17" ht="15" customHeight="1" outlineLevel="2">
      <c r="B433" s="842" t="s">
        <v>358</v>
      </c>
      <c r="D433" s="773" t="s">
        <v>296</v>
      </c>
      <c r="E433" s="843"/>
      <c r="F433" s="843"/>
      <c r="G433" s="843"/>
      <c r="H433" s="843"/>
      <c r="I433" s="843"/>
      <c r="J433" s="843"/>
      <c r="K433" s="843"/>
      <c r="L433" s="843"/>
      <c r="M433" s="843"/>
      <c r="N433" s="843"/>
      <c r="O433" s="843"/>
      <c r="P433" s="1"/>
      <c r="Q433"/>
    </row>
    <row r="434" spans="1:17" ht="15.75" customHeight="1" outlineLevel="2" thickBot="1">
      <c r="B434" s="842"/>
      <c r="D434" s="774"/>
      <c r="E434" s="844"/>
      <c r="F434" s="844"/>
      <c r="G434" s="844"/>
      <c r="H434" s="844"/>
      <c r="I434" s="844"/>
      <c r="J434" s="844"/>
      <c r="K434" s="844"/>
      <c r="L434" s="844"/>
      <c r="M434" s="844"/>
      <c r="N434" s="844"/>
      <c r="O434" s="844"/>
      <c r="P434" s="1"/>
      <c r="Q434"/>
    </row>
    <row r="435" spans="1:17" ht="15.75" outlineLevel="2" thickBot="1">
      <c r="B435" s="842"/>
      <c r="D435" s="268">
        <v>45748</v>
      </c>
      <c r="E435" s="268">
        <v>45778</v>
      </c>
      <c r="F435" s="268">
        <v>45809</v>
      </c>
      <c r="G435" s="268">
        <v>45839</v>
      </c>
      <c r="H435" s="268">
        <v>45870</v>
      </c>
      <c r="I435" s="268">
        <v>45901</v>
      </c>
      <c r="J435" s="268">
        <v>45931</v>
      </c>
      <c r="K435" s="268">
        <v>45962</v>
      </c>
      <c r="L435" s="268">
        <v>45992</v>
      </c>
      <c r="M435" s="268">
        <v>46023</v>
      </c>
      <c r="N435" s="268">
        <v>46054</v>
      </c>
      <c r="O435" s="268">
        <v>46082</v>
      </c>
      <c r="P435" s="1"/>
      <c r="Q435"/>
    </row>
    <row r="436" spans="1:17" ht="15.75" outlineLevel="2" thickBot="1">
      <c r="B436" s="842"/>
      <c r="D436" s="28" t="str">
        <f>IF(INDEX('Reference Data'!$G$5:$G$18,MATCH('Reference Data'!$C$4,'Reference Data'!$F$5:$F$21,0),1)&gt;D435,"Actual","Forecast")</f>
        <v>Forecast</v>
      </c>
      <c r="E436" s="28" t="str">
        <f>IF(INDEX('Reference Data'!$G$5:$G$18,MATCH('Reference Data'!$C$4,'Reference Data'!$F$5:$F$21,0),1)&gt;E435,"Actual","Forecast")</f>
        <v>Forecast</v>
      </c>
      <c r="F436" s="28" t="str">
        <f>IF(INDEX('Reference Data'!$G$5:$G$18,MATCH('Reference Data'!$C$4,'Reference Data'!$F$5:$F$21,0),1)&gt;F435,"Actual","Forecast")</f>
        <v>Forecast</v>
      </c>
      <c r="G436" s="28" t="str">
        <f>IF(INDEX('Reference Data'!$G$5:$G$18,MATCH('Reference Data'!$C$4,'Reference Data'!$F$5:$F$21,0),1)&gt;G435,"Actual","Forecast")</f>
        <v>Forecast</v>
      </c>
      <c r="H436" s="28" t="str">
        <f>IF(INDEX('Reference Data'!$G$5:$G$18,MATCH('Reference Data'!$C$4,'Reference Data'!$F$5:$F$21,0),1)&gt;H435,"Actual","Forecast")</f>
        <v>Forecast</v>
      </c>
      <c r="I436" s="28" t="str">
        <f>IF(INDEX('Reference Data'!$G$5:$G$18,MATCH('Reference Data'!$C$4,'Reference Data'!$F$5:$F$21,0),1)&gt;I435,"Actual","Forecast")</f>
        <v>Forecast</v>
      </c>
      <c r="J436" s="28" t="str">
        <f>IF(INDEX('Reference Data'!$G$5:$G$18,MATCH('Reference Data'!$C$4,'Reference Data'!$F$5:$F$21,0),1)&gt;J435,"Actual","Forecast")</f>
        <v>Forecast</v>
      </c>
      <c r="K436" s="28" t="str">
        <f>IF(INDEX('Reference Data'!$G$5:$G$18,MATCH('Reference Data'!$C$4,'Reference Data'!$F$5:$F$21,0),1)&gt;K435,"Actual","Forecast")</f>
        <v>Forecast</v>
      </c>
      <c r="L436" s="28" t="str">
        <f>IF(INDEX('Reference Data'!$G$5:$G$18,MATCH('Reference Data'!$C$4,'Reference Data'!$F$5:$F$21,0),1)&gt;L435,"Actual","Forecast")</f>
        <v>Forecast</v>
      </c>
      <c r="M436" s="28" t="str">
        <f>IF(INDEX('Reference Data'!$G$5:$G$18,MATCH('Reference Data'!$C$4,'Reference Data'!$F$5:$F$21,0),1)&gt;M435,"Actual","Forecast")</f>
        <v>Forecast</v>
      </c>
      <c r="N436" s="28" t="str">
        <f>IF(INDEX('Reference Data'!$G$5:$G$18,MATCH('Reference Data'!$C$4,'Reference Data'!$F$5:$F$21,0),1)&gt;N435,"Actual","Forecast")</f>
        <v>Forecast</v>
      </c>
      <c r="O436" s="28" t="str">
        <f>IF(INDEX('Reference Data'!$G$5:$G$18,MATCH('Reference Data'!$C$4,'Reference Data'!$F$5:$F$21,0),1)&gt;O435,"Actual","Forecast")</f>
        <v>Forecast</v>
      </c>
      <c r="P436" s="1"/>
      <c r="Q436"/>
    </row>
    <row r="437" spans="1:17" ht="15.75" outlineLevel="2" thickBot="1">
      <c r="B437" s="842"/>
      <c r="D437" s="266"/>
      <c r="E437" s="267"/>
      <c r="F437" s="266"/>
      <c r="G437" s="267"/>
      <c r="H437" s="266"/>
      <c r="I437" s="267"/>
      <c r="J437" s="266"/>
      <c r="K437" s="267"/>
      <c r="L437" s="266"/>
      <c r="M437" s="267"/>
      <c r="N437" s="266"/>
      <c r="O437" s="267"/>
      <c r="P437" s="1"/>
      <c r="Q437"/>
    </row>
    <row r="438" spans="1:17" outlineLevel="2">
      <c r="D438" t="s">
        <v>359</v>
      </c>
      <c r="P438" s="1"/>
      <c r="Q438"/>
    </row>
    <row r="439" spans="1:17" ht="14.25" customHeight="1" outlineLevel="1" thickBot="1">
      <c r="B439" s="59"/>
      <c r="C439" s="59"/>
      <c r="D439" s="59"/>
      <c r="E439" s="59"/>
      <c r="F439" s="59"/>
      <c r="P439" s="1"/>
      <c r="Q439"/>
    </row>
    <row r="440" spans="1:17" ht="15" customHeight="1" outlineLevel="2">
      <c r="A440" s="593"/>
      <c r="B440" s="665" t="s">
        <v>289</v>
      </c>
      <c r="C440" s="665" t="s">
        <v>290</v>
      </c>
      <c r="D440" s="772" t="s">
        <v>291</v>
      </c>
      <c r="E440" s="845"/>
      <c r="F440" s="845"/>
      <c r="G440" s="845"/>
      <c r="H440" s="845"/>
      <c r="I440" s="845"/>
      <c r="J440" s="845"/>
      <c r="K440" s="845"/>
      <c r="L440" s="845"/>
      <c r="M440" s="845"/>
      <c r="N440" s="845"/>
      <c r="O440" s="845"/>
      <c r="P440" s="1"/>
      <c r="Q440"/>
    </row>
    <row r="441" spans="1:17" ht="15.75" customHeight="1" outlineLevel="2" thickBot="1">
      <c r="A441" s="593"/>
      <c r="B441" s="666"/>
      <c r="C441" s="666"/>
      <c r="D441" s="774"/>
      <c r="E441" s="844"/>
      <c r="F441" s="844"/>
      <c r="G441" s="844"/>
      <c r="H441" s="844"/>
      <c r="I441" s="844"/>
      <c r="J441" s="844"/>
      <c r="K441" s="844"/>
      <c r="L441" s="844"/>
      <c r="M441" s="844"/>
      <c r="N441" s="844"/>
      <c r="O441" s="844"/>
      <c r="P441" s="1"/>
      <c r="Q441"/>
    </row>
    <row r="442" spans="1:17" ht="15.75" outlineLevel="2" thickBot="1">
      <c r="A442" s="593"/>
      <c r="B442" s="666"/>
      <c r="C442" s="666"/>
      <c r="D442" s="268">
        <v>43922</v>
      </c>
      <c r="E442" s="268">
        <v>43952</v>
      </c>
      <c r="F442" s="268">
        <v>43983</v>
      </c>
      <c r="G442" s="268">
        <v>44013</v>
      </c>
      <c r="H442" s="268">
        <v>44044</v>
      </c>
      <c r="I442" s="268">
        <v>44075</v>
      </c>
      <c r="J442" s="268">
        <v>44105</v>
      </c>
      <c r="K442" s="268">
        <v>44136</v>
      </c>
      <c r="L442" s="268">
        <v>44166</v>
      </c>
      <c r="M442" s="268">
        <v>44197</v>
      </c>
      <c r="N442" s="268">
        <v>44228</v>
      </c>
      <c r="O442" s="268">
        <v>44256</v>
      </c>
      <c r="P442" s="1"/>
      <c r="Q442"/>
    </row>
    <row r="443" spans="1:17" ht="15.75" customHeight="1" outlineLevel="2" thickBot="1">
      <c r="A443" s="593"/>
      <c r="B443" s="666"/>
      <c r="C443" s="666"/>
      <c r="D443" s="28" t="s">
        <v>240</v>
      </c>
      <c r="E443" s="28" t="s">
        <v>240</v>
      </c>
      <c r="F443" s="28" t="s">
        <v>240</v>
      </c>
      <c r="G443" s="28" t="s">
        <v>240</v>
      </c>
      <c r="H443" s="28" t="s">
        <v>240</v>
      </c>
      <c r="I443" s="28" t="s">
        <v>240</v>
      </c>
      <c r="J443" s="28" t="s">
        <v>240</v>
      </c>
      <c r="K443" s="28" t="s">
        <v>240</v>
      </c>
      <c r="L443" s="28" t="s">
        <v>240</v>
      </c>
      <c r="M443" s="28" t="s">
        <v>240</v>
      </c>
      <c r="N443" s="28" t="s">
        <v>240</v>
      </c>
      <c r="O443" s="28" t="s">
        <v>240</v>
      </c>
      <c r="P443" s="1"/>
      <c r="Q443"/>
    </row>
    <row r="444" spans="1:17" ht="15.75" outlineLevel="2" thickBot="1">
      <c r="A444" s="1"/>
      <c r="B444" s="264" t="s">
        <v>353</v>
      </c>
      <c r="C444" s="265" t="s">
        <v>354</v>
      </c>
      <c r="D444" s="266"/>
      <c r="E444" s="267"/>
      <c r="F444" s="267"/>
      <c r="G444" s="267"/>
      <c r="H444" s="267"/>
      <c r="I444" s="267"/>
      <c r="J444" s="267"/>
      <c r="K444" s="267"/>
      <c r="L444" s="267"/>
      <c r="M444" s="267"/>
      <c r="N444" s="267"/>
      <c r="O444" s="267"/>
      <c r="P444" s="1"/>
      <c r="Q444"/>
    </row>
    <row r="445" spans="1:17" ht="15.75" customHeight="1" outlineLevel="2">
      <c r="A445" s="1"/>
      <c r="B445" s="665" t="s">
        <v>355</v>
      </c>
      <c r="C445" s="665" t="s">
        <v>360</v>
      </c>
      <c r="D445" s="773" t="s">
        <v>292</v>
      </c>
      <c r="E445" s="843"/>
      <c r="F445" s="843"/>
      <c r="G445" s="843"/>
      <c r="H445" s="843"/>
      <c r="I445" s="843"/>
      <c r="J445" s="843"/>
      <c r="K445" s="843"/>
      <c r="L445" s="843"/>
      <c r="M445" s="843"/>
      <c r="N445" s="843"/>
      <c r="O445" s="843"/>
      <c r="P445" s="1"/>
      <c r="Q445"/>
    </row>
    <row r="446" spans="1:17" ht="16.5" customHeight="1" outlineLevel="2" thickBot="1">
      <c r="A446" s="1"/>
      <c r="B446" s="666"/>
      <c r="C446" s="666"/>
      <c r="D446" s="774"/>
      <c r="E446" s="844"/>
      <c r="F446" s="844"/>
      <c r="G446" s="844"/>
      <c r="H446" s="844"/>
      <c r="I446" s="844"/>
      <c r="J446" s="844"/>
      <c r="K446" s="844"/>
      <c r="L446" s="844"/>
      <c r="M446" s="844"/>
      <c r="N446" s="844"/>
      <c r="O446" s="844"/>
      <c r="P446" s="1"/>
      <c r="Q446"/>
    </row>
    <row r="447" spans="1:17" ht="16.5" customHeight="1" outlineLevel="2" thickBot="1">
      <c r="A447" s="1"/>
      <c r="B447" s="666"/>
      <c r="C447" s="666"/>
      <c r="D447" s="268">
        <v>44287</v>
      </c>
      <c r="E447" s="268">
        <v>44317</v>
      </c>
      <c r="F447" s="268">
        <v>44348</v>
      </c>
      <c r="G447" s="268">
        <v>44378</v>
      </c>
      <c r="H447" s="268">
        <v>44409</v>
      </c>
      <c r="I447" s="268">
        <v>44440</v>
      </c>
      <c r="J447" s="268">
        <v>44470</v>
      </c>
      <c r="K447" s="268">
        <v>44501</v>
      </c>
      <c r="L447" s="268">
        <v>44531</v>
      </c>
      <c r="M447" s="268">
        <v>44562</v>
      </c>
      <c r="N447" s="268">
        <v>44593</v>
      </c>
      <c r="O447" s="268">
        <v>44621</v>
      </c>
      <c r="P447" s="1"/>
      <c r="Q447"/>
    </row>
    <row r="448" spans="1:17" ht="16.5" customHeight="1" outlineLevel="2" thickBot="1">
      <c r="A448" s="1"/>
      <c r="B448" s="666"/>
      <c r="C448" s="666"/>
      <c r="D448" s="28" t="s">
        <v>240</v>
      </c>
      <c r="E448" s="28" t="s">
        <v>240</v>
      </c>
      <c r="F448" s="28" t="s">
        <v>240</v>
      </c>
      <c r="G448" s="28" t="s">
        <v>240</v>
      </c>
      <c r="H448" s="28" t="s">
        <v>240</v>
      </c>
      <c r="I448" s="28" t="s">
        <v>240</v>
      </c>
      <c r="J448" s="28" t="s">
        <v>240</v>
      </c>
      <c r="K448" s="28" t="s">
        <v>240</v>
      </c>
      <c r="L448" s="28" t="s">
        <v>240</v>
      </c>
      <c r="M448" s="28" t="s">
        <v>240</v>
      </c>
      <c r="N448" s="28" t="s">
        <v>240</v>
      </c>
      <c r="O448" s="28" t="s">
        <v>240</v>
      </c>
      <c r="P448" s="1"/>
      <c r="Q448"/>
    </row>
    <row r="449" spans="1:17" ht="15.75" outlineLevel="2" thickBot="1">
      <c r="A449" s="1"/>
      <c r="B449" s="276"/>
      <c r="C449" s="279"/>
      <c r="D449" s="266"/>
      <c r="E449" s="267"/>
      <c r="F449" s="266"/>
      <c r="G449" s="267"/>
      <c r="H449" s="266"/>
      <c r="I449" s="267"/>
      <c r="J449" s="266"/>
      <c r="K449" s="267"/>
      <c r="L449" s="266"/>
      <c r="M449" s="267"/>
      <c r="N449" s="266"/>
      <c r="O449" s="267"/>
      <c r="P449" s="1"/>
      <c r="Q449"/>
    </row>
    <row r="450" spans="1:17" outlineLevel="2">
      <c r="D450" s="773" t="s">
        <v>293</v>
      </c>
      <c r="E450" s="843"/>
      <c r="F450" s="843"/>
      <c r="G450" s="843"/>
      <c r="H450" s="843"/>
      <c r="I450" s="843"/>
      <c r="J450" s="843"/>
      <c r="K450" s="843"/>
      <c r="L450" s="843"/>
      <c r="M450" s="843"/>
      <c r="N450" s="843"/>
      <c r="O450" s="843"/>
      <c r="P450" s="1"/>
      <c r="Q450"/>
    </row>
    <row r="451" spans="1:17" ht="15.75" outlineLevel="2" thickBot="1">
      <c r="D451" s="774"/>
      <c r="E451" s="844"/>
      <c r="F451" s="844"/>
      <c r="G451" s="844"/>
      <c r="H451" s="844"/>
      <c r="I451" s="844"/>
      <c r="J451" s="844"/>
      <c r="K451" s="844"/>
      <c r="L451" s="844"/>
      <c r="M451" s="844"/>
      <c r="N451" s="844"/>
      <c r="O451" s="844"/>
      <c r="P451" s="1"/>
      <c r="Q451"/>
    </row>
    <row r="452" spans="1:17" ht="15.75" outlineLevel="2" thickBot="1">
      <c r="D452" s="268">
        <v>44652</v>
      </c>
      <c r="E452" s="268">
        <v>44682</v>
      </c>
      <c r="F452" s="268">
        <v>44713</v>
      </c>
      <c r="G452" s="268">
        <v>44743</v>
      </c>
      <c r="H452" s="268">
        <v>44774</v>
      </c>
      <c r="I452" s="268">
        <v>44805</v>
      </c>
      <c r="J452" s="268">
        <v>44835</v>
      </c>
      <c r="K452" s="268">
        <v>44866</v>
      </c>
      <c r="L452" s="268">
        <v>44896</v>
      </c>
      <c r="M452" s="268">
        <v>44927</v>
      </c>
      <c r="N452" s="268">
        <v>44958</v>
      </c>
      <c r="O452" s="268">
        <v>44986</v>
      </c>
      <c r="P452" s="1"/>
      <c r="Q452"/>
    </row>
    <row r="453" spans="1:17" ht="15.75" outlineLevel="2" thickBot="1">
      <c r="D453" s="28" t="str">
        <f>IF(INDEX('Reference Data'!$G$5:$G$18,MATCH('Reference Data'!$C$4,'Reference Data'!$F$5:$F$21,0),1)&gt;D452,"Actual","Forecast")</f>
        <v>Actual</v>
      </c>
      <c r="E453" s="28" t="str">
        <f>IF(INDEX('Reference Data'!$G$5:$G$18,MATCH('Reference Data'!$C$4,'Reference Data'!$F$5:$F$21,0),1)&gt;E452,"Actual","Forecast")</f>
        <v>Actual</v>
      </c>
      <c r="F453" s="28" t="str">
        <f>IF(INDEX('Reference Data'!$G$5:$G$18,MATCH('Reference Data'!$C$4,'Reference Data'!$F$5:$F$21,0),1)&gt;F452,"Actual","Forecast")</f>
        <v>Actual</v>
      </c>
      <c r="G453" s="28" t="str">
        <f>IF(INDEX('Reference Data'!$G$5:$G$18,MATCH('Reference Data'!$C$4,'Reference Data'!$F$5:$F$21,0),1)&gt;G452,"Actual","Forecast")</f>
        <v>Actual</v>
      </c>
      <c r="H453" s="28" t="str">
        <f>IF(INDEX('Reference Data'!$G$5:$G$18,MATCH('Reference Data'!$C$4,'Reference Data'!$F$5:$F$21,0),1)&gt;H452,"Actual","Forecast")</f>
        <v>Actual</v>
      </c>
      <c r="I453" s="28" t="str">
        <f>IF(INDEX('Reference Data'!$G$5:$G$18,MATCH('Reference Data'!$C$4,'Reference Data'!$F$5:$F$21,0),1)&gt;I452,"Actual","Forecast")</f>
        <v>Actual</v>
      </c>
      <c r="J453" s="28" t="str">
        <f>IF(INDEX('Reference Data'!$G$5:$G$18,MATCH('Reference Data'!$C$4,'Reference Data'!$F$5:$F$21,0),1)&gt;J452,"Actual","Forecast")</f>
        <v>Actual</v>
      </c>
      <c r="K453" s="28" t="str">
        <f>IF(INDEX('Reference Data'!$G$5:$G$18,MATCH('Reference Data'!$C$4,'Reference Data'!$F$5:$F$21,0),1)&gt;K452,"Actual","Forecast")</f>
        <v>Actual</v>
      </c>
      <c r="L453" s="28" t="str">
        <f>IF(INDEX('Reference Data'!$G$5:$G$18,MATCH('Reference Data'!$C$4,'Reference Data'!$F$5:$F$21,0),1)&gt;L452,"Actual","Forecast")</f>
        <v>Actual</v>
      </c>
      <c r="M453" s="28" t="str">
        <f>IF(INDEX('Reference Data'!$G$5:$G$18,MATCH('Reference Data'!$C$4,'Reference Data'!$F$5:$F$21,0),1)&gt;M452,"Actual","Forecast")</f>
        <v>Actual</v>
      </c>
      <c r="N453" s="28" t="str">
        <f>IF(INDEX('Reference Data'!$G$5:$G$18,MATCH('Reference Data'!$C$4,'Reference Data'!$F$5:$F$21,0),1)&gt;N452,"Actual","Forecast")</f>
        <v>Actual</v>
      </c>
      <c r="O453" s="28" t="str">
        <f>IF(INDEX('Reference Data'!$G$5:$G$18,MATCH('Reference Data'!$C$4,'Reference Data'!$F$5:$F$21,0),1)&gt;O452,"Actual","Forecast")</f>
        <v>Actual</v>
      </c>
      <c r="P453" s="1"/>
      <c r="Q453"/>
    </row>
    <row r="454" spans="1:17" ht="15.75" outlineLevel="2" thickBot="1">
      <c r="D454" s="266"/>
      <c r="E454" s="267"/>
      <c r="F454" s="266"/>
      <c r="G454" s="267"/>
      <c r="H454" s="266"/>
      <c r="I454" s="267"/>
      <c r="J454" s="266"/>
      <c r="K454" s="267"/>
      <c r="L454" s="266"/>
      <c r="M454" s="267"/>
      <c r="N454" s="266"/>
      <c r="O454" s="267"/>
      <c r="P454" s="1"/>
      <c r="Q454"/>
    </row>
    <row r="455" spans="1:17" outlineLevel="2">
      <c r="D455" s="773" t="s">
        <v>294</v>
      </c>
      <c r="E455" s="843"/>
      <c r="F455" s="843"/>
      <c r="G455" s="843"/>
      <c r="H455" s="843"/>
      <c r="I455" s="843"/>
      <c r="J455" s="843"/>
      <c r="K455" s="843"/>
      <c r="L455" s="843"/>
      <c r="M455" s="843"/>
      <c r="N455" s="843"/>
      <c r="O455" s="843"/>
      <c r="P455" s="1"/>
      <c r="Q455"/>
    </row>
    <row r="456" spans="1:17" ht="15.75" outlineLevel="2" thickBot="1">
      <c r="D456" s="774"/>
      <c r="E456" s="844"/>
      <c r="F456" s="844"/>
      <c r="G456" s="844"/>
      <c r="H456" s="844"/>
      <c r="I456" s="844"/>
      <c r="J456" s="844"/>
      <c r="K456" s="844"/>
      <c r="L456" s="844"/>
      <c r="M456" s="844"/>
      <c r="N456" s="844"/>
      <c r="O456" s="844"/>
      <c r="P456" s="1"/>
      <c r="Q456"/>
    </row>
    <row r="457" spans="1:17" ht="15.75" outlineLevel="2" thickBot="1">
      <c r="D457" s="268">
        <v>45017</v>
      </c>
      <c r="E457" s="268">
        <v>45047</v>
      </c>
      <c r="F457" s="268">
        <v>45078</v>
      </c>
      <c r="G457" s="268">
        <v>45108</v>
      </c>
      <c r="H457" s="268">
        <v>45139</v>
      </c>
      <c r="I457" s="268">
        <v>45170</v>
      </c>
      <c r="J457" s="268">
        <v>45200</v>
      </c>
      <c r="K457" s="268">
        <v>45231</v>
      </c>
      <c r="L457" s="268">
        <v>45261</v>
      </c>
      <c r="M457" s="268">
        <v>45292</v>
      </c>
      <c r="N457" s="268">
        <v>45323</v>
      </c>
      <c r="O457" s="268">
        <v>45352</v>
      </c>
      <c r="P457" s="1"/>
      <c r="Q457"/>
    </row>
    <row r="458" spans="1:17" ht="15.75" outlineLevel="2" thickBot="1">
      <c r="D458" s="28" t="str">
        <f>IF(INDEX('Reference Data'!$G$5:$G$18,MATCH('Reference Data'!$C$4,'Reference Data'!$F$5:$F$21,0),1)&gt;D457,"Actual","Forecast")</f>
        <v>Actual</v>
      </c>
      <c r="E458" s="28" t="str">
        <f>IF(INDEX('Reference Data'!$G$5:$G$18,MATCH('Reference Data'!$C$4,'Reference Data'!$F$5:$F$21,0),1)&gt;E457,"Actual","Forecast")</f>
        <v>Actual</v>
      </c>
      <c r="F458" s="28" t="str">
        <f>IF(INDEX('Reference Data'!$G$5:$G$18,MATCH('Reference Data'!$C$4,'Reference Data'!$F$5:$F$21,0),1)&gt;F457,"Actual","Forecast")</f>
        <v>Actual</v>
      </c>
      <c r="G458" s="28" t="str">
        <f>IF(INDEX('Reference Data'!$G$5:$G$18,MATCH('Reference Data'!$C$4,'Reference Data'!$F$5:$F$21,0),1)&gt;G457,"Actual","Forecast")</f>
        <v>Actual</v>
      </c>
      <c r="H458" s="28" t="str">
        <f>IF(INDEX('Reference Data'!$G$5:$G$18,MATCH('Reference Data'!$C$4,'Reference Data'!$F$5:$F$21,0),1)&gt;H457,"Actual","Forecast")</f>
        <v>Actual</v>
      </c>
      <c r="I458" s="28" t="str">
        <f>IF(INDEX('Reference Data'!$G$5:$G$18,MATCH('Reference Data'!$C$4,'Reference Data'!$F$5:$F$21,0),1)&gt;I457,"Actual","Forecast")</f>
        <v>Actual</v>
      </c>
      <c r="J458" s="28" t="str">
        <f>IF(INDEX('Reference Data'!$G$5:$G$18,MATCH('Reference Data'!$C$4,'Reference Data'!$F$5:$F$21,0),1)&gt;J457,"Actual","Forecast")</f>
        <v>Actual</v>
      </c>
      <c r="K458" s="28" t="str">
        <f>IF(INDEX('Reference Data'!$G$5:$G$18,MATCH('Reference Data'!$C$4,'Reference Data'!$F$5:$F$21,0),1)&gt;K457,"Actual","Forecast")</f>
        <v>Actual</v>
      </c>
      <c r="L458" s="28" t="str">
        <f>IF(INDEX('Reference Data'!$G$5:$G$18,MATCH('Reference Data'!$C$4,'Reference Data'!$F$5:$F$21,0),1)&gt;L457,"Actual","Forecast")</f>
        <v>Actual</v>
      </c>
      <c r="M458" s="28" t="str">
        <f>IF(INDEX('Reference Data'!$G$5:$G$18,MATCH('Reference Data'!$C$4,'Reference Data'!$F$5:$F$21,0),1)&gt;M457,"Actual","Forecast")</f>
        <v>Actual</v>
      </c>
      <c r="N458" s="28" t="str">
        <f>IF(INDEX('Reference Data'!$G$5:$G$18,MATCH('Reference Data'!$C$4,'Reference Data'!$F$5:$F$21,0),1)&gt;N457,"Actual","Forecast")</f>
        <v>Actual</v>
      </c>
      <c r="O458" s="28" t="str">
        <f>IF(INDEX('Reference Data'!$G$5:$G$18,MATCH('Reference Data'!$C$4,'Reference Data'!$F$5:$F$21,0),1)&gt;O457,"Actual","Forecast")</f>
        <v>Actual</v>
      </c>
      <c r="P458" s="1"/>
      <c r="Q458"/>
    </row>
    <row r="459" spans="1:17" ht="15.75" outlineLevel="2" thickBot="1">
      <c r="D459" s="266"/>
      <c r="E459" s="267"/>
      <c r="F459" s="266"/>
      <c r="G459" s="267"/>
      <c r="H459" s="266"/>
      <c r="I459" s="267"/>
      <c r="J459" s="266"/>
      <c r="K459" s="267"/>
      <c r="L459" s="266"/>
      <c r="M459" s="267"/>
      <c r="N459" s="266"/>
      <c r="O459" s="267"/>
      <c r="P459" s="1"/>
      <c r="Q459"/>
    </row>
    <row r="460" spans="1:17" outlineLevel="2">
      <c r="D460" s="773" t="s">
        <v>295</v>
      </c>
      <c r="E460" s="843"/>
      <c r="F460" s="843"/>
      <c r="G460" s="843"/>
      <c r="H460" s="843"/>
      <c r="I460" s="843"/>
      <c r="J460" s="843"/>
      <c r="K460" s="843"/>
      <c r="L460" s="843"/>
      <c r="M460" s="843"/>
      <c r="N460" s="843"/>
      <c r="O460" s="843"/>
      <c r="P460" s="1"/>
      <c r="Q460"/>
    </row>
    <row r="461" spans="1:17" ht="15.75" outlineLevel="2" thickBot="1">
      <c r="D461" s="774"/>
      <c r="E461" s="844"/>
      <c r="F461" s="844"/>
      <c r="G461" s="844"/>
      <c r="H461" s="844"/>
      <c r="I461" s="844"/>
      <c r="J461" s="844"/>
      <c r="K461" s="844"/>
      <c r="L461" s="844"/>
      <c r="M461" s="844"/>
      <c r="N461" s="844"/>
      <c r="O461" s="844"/>
      <c r="P461" s="1"/>
      <c r="Q461"/>
    </row>
    <row r="462" spans="1:17" ht="15.75" outlineLevel="2" thickBot="1">
      <c r="D462" s="268">
        <v>45383</v>
      </c>
      <c r="E462" s="268">
        <v>45413</v>
      </c>
      <c r="F462" s="268">
        <v>45444</v>
      </c>
      <c r="G462" s="268">
        <v>45474</v>
      </c>
      <c r="H462" s="268">
        <v>45505</v>
      </c>
      <c r="I462" s="268">
        <v>45536</v>
      </c>
      <c r="J462" s="268">
        <v>45566</v>
      </c>
      <c r="K462" s="268">
        <v>45597</v>
      </c>
      <c r="L462" s="268">
        <v>45627</v>
      </c>
      <c r="M462" s="268">
        <v>45658</v>
      </c>
      <c r="N462" s="268">
        <v>45689</v>
      </c>
      <c r="O462" s="268">
        <v>45717</v>
      </c>
      <c r="P462" s="1"/>
      <c r="Q462"/>
    </row>
    <row r="463" spans="1:17" ht="15.75" outlineLevel="2" thickBot="1">
      <c r="D463" s="28" t="str">
        <f>IF(INDEX('Reference Data'!$G$5:$G$18,MATCH('Reference Data'!$C$4,'Reference Data'!$F$5:$F$21,0),1)&gt;D462,"Actual","Forecast")</f>
        <v>Actual</v>
      </c>
      <c r="E463" s="28" t="str">
        <f>IF(INDEX('Reference Data'!$G$5:$G$18,MATCH('Reference Data'!$C$4,'Reference Data'!$F$5:$F$21,0),1)&gt;E462,"Actual","Forecast")</f>
        <v>Actual</v>
      </c>
      <c r="F463" s="28" t="str">
        <f>IF(INDEX('Reference Data'!$G$5:$G$18,MATCH('Reference Data'!$C$4,'Reference Data'!$F$5:$F$21,0),1)&gt;F462,"Actual","Forecast")</f>
        <v>Actual</v>
      </c>
      <c r="G463" s="28" t="str">
        <f>IF(INDEX('Reference Data'!$G$5:$G$18,MATCH('Reference Data'!$C$4,'Reference Data'!$F$5:$F$21,0),1)&gt;G462,"Actual","Forecast")</f>
        <v>Actual</v>
      </c>
      <c r="H463" s="28" t="str">
        <f>IF(INDEX('Reference Data'!$G$5:$G$18,MATCH('Reference Data'!$C$4,'Reference Data'!$F$5:$F$21,0),1)&gt;H462,"Actual","Forecast")</f>
        <v>Actual</v>
      </c>
      <c r="I463" s="28" t="str">
        <f>IF(INDEX('Reference Data'!$G$5:$G$18,MATCH('Reference Data'!$C$4,'Reference Data'!$F$5:$F$21,0),1)&gt;I462,"Actual","Forecast")</f>
        <v>Actual</v>
      </c>
      <c r="J463" s="28" t="str">
        <f>IF(INDEX('Reference Data'!$G$5:$G$18,MATCH('Reference Data'!$C$4,'Reference Data'!$F$5:$F$21,0),1)&gt;J462,"Actual","Forecast")</f>
        <v>Forecast</v>
      </c>
      <c r="K463" s="28" t="str">
        <f>IF(INDEX('Reference Data'!$G$5:$G$18,MATCH('Reference Data'!$C$4,'Reference Data'!$F$5:$F$21,0),1)&gt;K462,"Actual","Forecast")</f>
        <v>Forecast</v>
      </c>
      <c r="L463" s="28" t="str">
        <f>IF(INDEX('Reference Data'!$G$5:$G$18,MATCH('Reference Data'!$C$4,'Reference Data'!$F$5:$F$21,0),1)&gt;L462,"Actual","Forecast")</f>
        <v>Forecast</v>
      </c>
      <c r="M463" s="28" t="str">
        <f>IF(INDEX('Reference Data'!$G$5:$G$18,MATCH('Reference Data'!$C$4,'Reference Data'!$F$5:$F$21,0),1)&gt;M462,"Actual","Forecast")</f>
        <v>Forecast</v>
      </c>
      <c r="N463" s="28" t="str">
        <f>IF(INDEX('Reference Data'!$G$5:$G$18,MATCH('Reference Data'!$C$4,'Reference Data'!$F$5:$F$21,0),1)&gt;N462,"Actual","Forecast")</f>
        <v>Forecast</v>
      </c>
      <c r="O463" s="28" t="str">
        <f>IF(INDEX('Reference Data'!$G$5:$G$18,MATCH('Reference Data'!$C$4,'Reference Data'!$F$5:$F$21,0),1)&gt;O462,"Actual","Forecast")</f>
        <v>Forecast</v>
      </c>
      <c r="P463" s="1"/>
      <c r="Q463"/>
    </row>
    <row r="464" spans="1:17" ht="15.75" outlineLevel="2" thickBot="1">
      <c r="D464" s="266"/>
      <c r="E464" s="267"/>
      <c r="F464" s="266"/>
      <c r="G464" s="267"/>
      <c r="H464" s="266"/>
      <c r="I464" s="267"/>
      <c r="J464" s="266"/>
      <c r="K464" s="267"/>
      <c r="L464" s="266"/>
      <c r="M464" s="267"/>
      <c r="N464" s="266"/>
      <c r="O464" s="267"/>
      <c r="P464" s="1"/>
      <c r="Q464"/>
    </row>
    <row r="465" spans="1:17" ht="15" customHeight="1" outlineLevel="2">
      <c r="B465" s="842" t="s">
        <v>358</v>
      </c>
      <c r="D465" s="773" t="s">
        <v>296</v>
      </c>
      <c r="E465" s="843"/>
      <c r="F465" s="843"/>
      <c r="G465" s="843"/>
      <c r="H465" s="843"/>
      <c r="I465" s="843"/>
      <c r="J465" s="843"/>
      <c r="K465" s="843"/>
      <c r="L465" s="843"/>
      <c r="M465" s="843"/>
      <c r="N465" s="843"/>
      <c r="O465" s="843"/>
      <c r="P465" s="1"/>
      <c r="Q465"/>
    </row>
    <row r="466" spans="1:17" ht="15.75" customHeight="1" outlineLevel="2" thickBot="1">
      <c r="B466" s="842"/>
      <c r="D466" s="774"/>
      <c r="E466" s="844"/>
      <c r="F466" s="844"/>
      <c r="G466" s="844"/>
      <c r="H466" s="844"/>
      <c r="I466" s="844"/>
      <c r="J466" s="844"/>
      <c r="K466" s="844"/>
      <c r="L466" s="844"/>
      <c r="M466" s="844"/>
      <c r="N466" s="844"/>
      <c r="O466" s="844"/>
      <c r="P466" s="1"/>
      <c r="Q466"/>
    </row>
    <row r="467" spans="1:17" ht="15.75" outlineLevel="2" thickBot="1">
      <c r="B467" s="842"/>
      <c r="D467" s="268">
        <v>45748</v>
      </c>
      <c r="E467" s="268">
        <v>45778</v>
      </c>
      <c r="F467" s="268">
        <v>45809</v>
      </c>
      <c r="G467" s="268">
        <v>45839</v>
      </c>
      <c r="H467" s="268">
        <v>45870</v>
      </c>
      <c r="I467" s="268">
        <v>45901</v>
      </c>
      <c r="J467" s="268">
        <v>45931</v>
      </c>
      <c r="K467" s="268">
        <v>45962</v>
      </c>
      <c r="L467" s="268">
        <v>45992</v>
      </c>
      <c r="M467" s="268">
        <v>46023</v>
      </c>
      <c r="N467" s="268">
        <v>46054</v>
      </c>
      <c r="O467" s="268">
        <v>46082</v>
      </c>
      <c r="P467" s="1"/>
      <c r="Q467"/>
    </row>
    <row r="468" spans="1:17" ht="15.75" outlineLevel="2" thickBot="1">
      <c r="B468" s="842"/>
      <c r="D468" s="28" t="str">
        <f>IF(INDEX('Reference Data'!$G$5:$G$18,MATCH('Reference Data'!$C$4,'Reference Data'!$F$5:$F$21,0),1)&gt;D467,"Actual","Forecast")</f>
        <v>Forecast</v>
      </c>
      <c r="E468" s="28" t="str">
        <f>IF(INDEX('Reference Data'!$G$5:$G$18,MATCH('Reference Data'!$C$4,'Reference Data'!$F$5:$F$21,0),1)&gt;E467,"Actual","Forecast")</f>
        <v>Forecast</v>
      </c>
      <c r="F468" s="28" t="str">
        <f>IF(INDEX('Reference Data'!$G$5:$G$18,MATCH('Reference Data'!$C$4,'Reference Data'!$F$5:$F$21,0),1)&gt;F467,"Actual","Forecast")</f>
        <v>Forecast</v>
      </c>
      <c r="G468" s="28" t="str">
        <f>IF(INDEX('Reference Data'!$G$5:$G$18,MATCH('Reference Data'!$C$4,'Reference Data'!$F$5:$F$21,0),1)&gt;G467,"Actual","Forecast")</f>
        <v>Forecast</v>
      </c>
      <c r="H468" s="28" t="str">
        <f>IF(INDEX('Reference Data'!$G$5:$G$18,MATCH('Reference Data'!$C$4,'Reference Data'!$F$5:$F$21,0),1)&gt;H467,"Actual","Forecast")</f>
        <v>Forecast</v>
      </c>
      <c r="I468" s="28" t="str">
        <f>IF(INDEX('Reference Data'!$G$5:$G$18,MATCH('Reference Data'!$C$4,'Reference Data'!$F$5:$F$21,0),1)&gt;I467,"Actual","Forecast")</f>
        <v>Forecast</v>
      </c>
      <c r="J468" s="28" t="str">
        <f>IF(INDEX('Reference Data'!$G$5:$G$18,MATCH('Reference Data'!$C$4,'Reference Data'!$F$5:$F$21,0),1)&gt;J467,"Actual","Forecast")</f>
        <v>Forecast</v>
      </c>
      <c r="K468" s="28" t="str">
        <f>IF(INDEX('Reference Data'!$G$5:$G$18,MATCH('Reference Data'!$C$4,'Reference Data'!$F$5:$F$21,0),1)&gt;K467,"Actual","Forecast")</f>
        <v>Forecast</v>
      </c>
      <c r="L468" s="28" t="str">
        <f>IF(INDEX('Reference Data'!$G$5:$G$18,MATCH('Reference Data'!$C$4,'Reference Data'!$F$5:$F$21,0),1)&gt;L467,"Actual","Forecast")</f>
        <v>Forecast</v>
      </c>
      <c r="M468" s="28" t="str">
        <f>IF(INDEX('Reference Data'!$G$5:$G$18,MATCH('Reference Data'!$C$4,'Reference Data'!$F$5:$F$21,0),1)&gt;M467,"Actual","Forecast")</f>
        <v>Forecast</v>
      </c>
      <c r="N468" s="28" t="str">
        <f>IF(INDEX('Reference Data'!$G$5:$G$18,MATCH('Reference Data'!$C$4,'Reference Data'!$F$5:$F$21,0),1)&gt;N467,"Actual","Forecast")</f>
        <v>Forecast</v>
      </c>
      <c r="O468" s="28" t="str">
        <f>IF(INDEX('Reference Data'!$G$5:$G$18,MATCH('Reference Data'!$C$4,'Reference Data'!$F$5:$F$21,0),1)&gt;O467,"Actual","Forecast")</f>
        <v>Forecast</v>
      </c>
      <c r="P468" s="1"/>
      <c r="Q468"/>
    </row>
    <row r="469" spans="1:17" ht="15.75" outlineLevel="2" thickBot="1">
      <c r="B469" s="842"/>
      <c r="D469" s="266"/>
      <c r="E469" s="267"/>
      <c r="F469" s="266"/>
      <c r="G469" s="267"/>
      <c r="H469" s="266"/>
      <c r="I469" s="267"/>
      <c r="J469" s="266"/>
      <c r="K469" s="267"/>
      <c r="L469" s="266"/>
      <c r="M469" s="267"/>
      <c r="N469" s="266"/>
      <c r="O469" s="267"/>
      <c r="P469" s="1"/>
      <c r="Q469"/>
    </row>
    <row r="470" spans="1:17" outlineLevel="2">
      <c r="D470" t="s">
        <v>359</v>
      </c>
      <c r="P470" s="1"/>
      <c r="Q470"/>
    </row>
    <row r="471" spans="1:17" ht="14.25" customHeight="1" outlineLevel="1" thickBot="1">
      <c r="B471" s="59"/>
      <c r="C471" s="59"/>
      <c r="D471" s="59"/>
      <c r="E471" s="59"/>
      <c r="F471" s="59"/>
      <c r="P471" s="1"/>
      <c r="Q471"/>
    </row>
    <row r="472" spans="1:17" ht="15" customHeight="1" outlineLevel="2">
      <c r="A472" s="593"/>
      <c r="B472" s="665" t="s">
        <v>289</v>
      </c>
      <c r="C472" s="665" t="s">
        <v>290</v>
      </c>
      <c r="D472" s="772" t="s">
        <v>291</v>
      </c>
      <c r="E472" s="845"/>
      <c r="F472" s="845"/>
      <c r="G472" s="845"/>
      <c r="H472" s="845"/>
      <c r="I472" s="845"/>
      <c r="J472" s="845"/>
      <c r="K472" s="845"/>
      <c r="L472" s="845"/>
      <c r="M472" s="845"/>
      <c r="N472" s="845"/>
      <c r="O472" s="845"/>
      <c r="P472" s="1"/>
      <c r="Q472"/>
    </row>
    <row r="473" spans="1:17" ht="15.75" customHeight="1" outlineLevel="2" thickBot="1">
      <c r="A473" s="593"/>
      <c r="B473" s="666"/>
      <c r="C473" s="666"/>
      <c r="D473" s="774"/>
      <c r="E473" s="844"/>
      <c r="F473" s="844"/>
      <c r="G473" s="844"/>
      <c r="H473" s="844"/>
      <c r="I473" s="844"/>
      <c r="J473" s="844"/>
      <c r="K473" s="844"/>
      <c r="L473" s="844"/>
      <c r="M473" s="844"/>
      <c r="N473" s="844"/>
      <c r="O473" s="844"/>
      <c r="P473" s="1"/>
      <c r="Q473"/>
    </row>
    <row r="474" spans="1:17" ht="15.75" outlineLevel="2" thickBot="1">
      <c r="A474" s="593"/>
      <c r="B474" s="666"/>
      <c r="C474" s="666"/>
      <c r="D474" s="268">
        <v>43922</v>
      </c>
      <c r="E474" s="268">
        <v>43952</v>
      </c>
      <c r="F474" s="268">
        <v>43983</v>
      </c>
      <c r="G474" s="268">
        <v>44013</v>
      </c>
      <c r="H474" s="268">
        <v>44044</v>
      </c>
      <c r="I474" s="268">
        <v>44075</v>
      </c>
      <c r="J474" s="268">
        <v>44105</v>
      </c>
      <c r="K474" s="268">
        <v>44136</v>
      </c>
      <c r="L474" s="268">
        <v>44166</v>
      </c>
      <c r="M474" s="268">
        <v>44197</v>
      </c>
      <c r="N474" s="268">
        <v>44228</v>
      </c>
      <c r="O474" s="268">
        <v>44256</v>
      </c>
      <c r="P474" s="1"/>
      <c r="Q474"/>
    </row>
    <row r="475" spans="1:17" ht="15.75" customHeight="1" outlineLevel="2" thickBot="1">
      <c r="A475" s="593"/>
      <c r="B475" s="666"/>
      <c r="C475" s="666"/>
      <c r="D475" s="28" t="s">
        <v>240</v>
      </c>
      <c r="E475" s="28" t="s">
        <v>240</v>
      </c>
      <c r="F475" s="28" t="s">
        <v>240</v>
      </c>
      <c r="G475" s="28" t="s">
        <v>240</v>
      </c>
      <c r="H475" s="28" t="s">
        <v>240</v>
      </c>
      <c r="I475" s="28" t="s">
        <v>240</v>
      </c>
      <c r="J475" s="28" t="s">
        <v>240</v>
      </c>
      <c r="K475" s="28" t="s">
        <v>240</v>
      </c>
      <c r="L475" s="28" t="s">
        <v>240</v>
      </c>
      <c r="M475" s="28" t="s">
        <v>240</v>
      </c>
      <c r="N475" s="28" t="s">
        <v>240</v>
      </c>
      <c r="O475" s="28" t="s">
        <v>240</v>
      </c>
      <c r="P475" s="1"/>
      <c r="Q475"/>
    </row>
    <row r="476" spans="1:17" ht="15.75" outlineLevel="2" thickBot="1">
      <c r="A476" s="1"/>
      <c r="B476" s="264" t="s">
        <v>353</v>
      </c>
      <c r="C476" s="265" t="s">
        <v>354</v>
      </c>
      <c r="D476" s="266"/>
      <c r="E476" s="267"/>
      <c r="F476" s="267"/>
      <c r="G476" s="267"/>
      <c r="H476" s="267"/>
      <c r="I476" s="267"/>
      <c r="J476" s="267"/>
      <c r="K476" s="267"/>
      <c r="L476" s="267"/>
      <c r="M476" s="267"/>
      <c r="N476" s="267"/>
      <c r="O476" s="267"/>
      <c r="P476" s="1"/>
      <c r="Q476"/>
    </row>
    <row r="477" spans="1:17" ht="15.75" customHeight="1" outlineLevel="2">
      <c r="A477" s="1"/>
      <c r="B477" s="665" t="s">
        <v>355</v>
      </c>
      <c r="C477" s="665" t="s">
        <v>360</v>
      </c>
      <c r="D477" s="773" t="s">
        <v>292</v>
      </c>
      <c r="E477" s="843"/>
      <c r="F477" s="843"/>
      <c r="G477" s="843"/>
      <c r="H477" s="843"/>
      <c r="I477" s="843"/>
      <c r="J477" s="843"/>
      <c r="K477" s="843"/>
      <c r="L477" s="843"/>
      <c r="M477" s="843"/>
      <c r="N477" s="843"/>
      <c r="O477" s="843"/>
      <c r="P477" s="1"/>
      <c r="Q477"/>
    </row>
    <row r="478" spans="1:17" ht="16.5" customHeight="1" outlineLevel="2" thickBot="1">
      <c r="A478" s="1"/>
      <c r="B478" s="666"/>
      <c r="C478" s="666"/>
      <c r="D478" s="774"/>
      <c r="E478" s="844"/>
      <c r="F478" s="844"/>
      <c r="G478" s="844"/>
      <c r="H478" s="844"/>
      <c r="I478" s="844"/>
      <c r="J478" s="844"/>
      <c r="K478" s="844"/>
      <c r="L478" s="844"/>
      <c r="M478" s="844"/>
      <c r="N478" s="844"/>
      <c r="O478" s="844"/>
      <c r="P478" s="1"/>
      <c r="Q478"/>
    </row>
    <row r="479" spans="1:17" ht="16.5" customHeight="1" outlineLevel="2" thickBot="1">
      <c r="A479" s="1"/>
      <c r="B479" s="666"/>
      <c r="C479" s="666"/>
      <c r="D479" s="268">
        <v>44287</v>
      </c>
      <c r="E479" s="268">
        <v>44317</v>
      </c>
      <c r="F479" s="268">
        <v>44348</v>
      </c>
      <c r="G479" s="268">
        <v>44378</v>
      </c>
      <c r="H479" s="268">
        <v>44409</v>
      </c>
      <c r="I479" s="268">
        <v>44440</v>
      </c>
      <c r="J479" s="268">
        <v>44470</v>
      </c>
      <c r="K479" s="268">
        <v>44501</v>
      </c>
      <c r="L479" s="268">
        <v>44531</v>
      </c>
      <c r="M479" s="268">
        <v>44562</v>
      </c>
      <c r="N479" s="268">
        <v>44593</v>
      </c>
      <c r="O479" s="268">
        <v>44621</v>
      </c>
      <c r="P479" s="1"/>
      <c r="Q479"/>
    </row>
    <row r="480" spans="1:17" ht="16.5" customHeight="1" outlineLevel="2" thickBot="1">
      <c r="A480" s="1"/>
      <c r="B480" s="666"/>
      <c r="C480" s="666"/>
      <c r="D480" s="28" t="s">
        <v>240</v>
      </c>
      <c r="E480" s="28" t="s">
        <v>240</v>
      </c>
      <c r="F480" s="28" t="s">
        <v>240</v>
      </c>
      <c r="G480" s="28" t="s">
        <v>240</v>
      </c>
      <c r="H480" s="28" t="s">
        <v>240</v>
      </c>
      <c r="I480" s="28" t="s">
        <v>240</v>
      </c>
      <c r="J480" s="28" t="s">
        <v>240</v>
      </c>
      <c r="K480" s="28" t="s">
        <v>240</v>
      </c>
      <c r="L480" s="28" t="s">
        <v>240</v>
      </c>
      <c r="M480" s="28" t="s">
        <v>240</v>
      </c>
      <c r="N480" s="28" t="s">
        <v>240</v>
      </c>
      <c r="O480" s="28" t="s">
        <v>240</v>
      </c>
      <c r="P480" s="1"/>
      <c r="Q480"/>
    </row>
    <row r="481" spans="1:17" ht="15.75" outlineLevel="2" thickBot="1">
      <c r="A481" s="1"/>
      <c r="B481" s="276"/>
      <c r="C481" s="279"/>
      <c r="D481" s="266"/>
      <c r="E481" s="267"/>
      <c r="F481" s="266"/>
      <c r="G481" s="267"/>
      <c r="H481" s="266"/>
      <c r="I481" s="267"/>
      <c r="J481" s="266"/>
      <c r="K481" s="267"/>
      <c r="L481" s="266"/>
      <c r="M481" s="267"/>
      <c r="N481" s="266"/>
      <c r="O481" s="267"/>
      <c r="P481" s="1"/>
      <c r="Q481"/>
    </row>
    <row r="482" spans="1:17" outlineLevel="2">
      <c r="D482" s="773" t="s">
        <v>293</v>
      </c>
      <c r="E482" s="843"/>
      <c r="F482" s="843"/>
      <c r="G482" s="843"/>
      <c r="H482" s="843"/>
      <c r="I482" s="843"/>
      <c r="J482" s="843"/>
      <c r="K482" s="843"/>
      <c r="L482" s="843"/>
      <c r="M482" s="843"/>
      <c r="N482" s="843"/>
      <c r="O482" s="843"/>
      <c r="P482" s="1"/>
      <c r="Q482"/>
    </row>
    <row r="483" spans="1:17" ht="15.75" outlineLevel="2" thickBot="1">
      <c r="D483" s="774"/>
      <c r="E483" s="844"/>
      <c r="F483" s="844"/>
      <c r="G483" s="844"/>
      <c r="H483" s="844"/>
      <c r="I483" s="844"/>
      <c r="J483" s="844"/>
      <c r="K483" s="844"/>
      <c r="L483" s="844"/>
      <c r="M483" s="844"/>
      <c r="N483" s="844"/>
      <c r="O483" s="844"/>
      <c r="P483" s="1"/>
      <c r="Q483"/>
    </row>
    <row r="484" spans="1:17" ht="15.75" outlineLevel="2" thickBot="1">
      <c r="D484" s="268">
        <v>44652</v>
      </c>
      <c r="E484" s="268">
        <v>44682</v>
      </c>
      <c r="F484" s="268">
        <v>44713</v>
      </c>
      <c r="G484" s="268">
        <v>44743</v>
      </c>
      <c r="H484" s="268">
        <v>44774</v>
      </c>
      <c r="I484" s="268">
        <v>44805</v>
      </c>
      <c r="J484" s="268">
        <v>44835</v>
      </c>
      <c r="K484" s="268">
        <v>44866</v>
      </c>
      <c r="L484" s="268">
        <v>44896</v>
      </c>
      <c r="M484" s="268">
        <v>44927</v>
      </c>
      <c r="N484" s="268">
        <v>44958</v>
      </c>
      <c r="O484" s="268">
        <v>44986</v>
      </c>
      <c r="P484" s="1"/>
      <c r="Q484"/>
    </row>
    <row r="485" spans="1:17" ht="15.75" outlineLevel="2" thickBot="1">
      <c r="D485" s="28" t="str">
        <f>IF(INDEX('Reference Data'!$G$5:$G$18,MATCH('Reference Data'!$C$4,'Reference Data'!$F$5:$F$21,0),1)&gt;D484,"Actual","Forecast")</f>
        <v>Actual</v>
      </c>
      <c r="E485" s="28" t="str">
        <f>IF(INDEX('Reference Data'!$G$5:$G$18,MATCH('Reference Data'!$C$4,'Reference Data'!$F$5:$F$21,0),1)&gt;E484,"Actual","Forecast")</f>
        <v>Actual</v>
      </c>
      <c r="F485" s="28" t="str">
        <f>IF(INDEX('Reference Data'!$G$5:$G$18,MATCH('Reference Data'!$C$4,'Reference Data'!$F$5:$F$21,0),1)&gt;F484,"Actual","Forecast")</f>
        <v>Actual</v>
      </c>
      <c r="G485" s="28" t="str">
        <f>IF(INDEX('Reference Data'!$G$5:$G$18,MATCH('Reference Data'!$C$4,'Reference Data'!$F$5:$F$21,0),1)&gt;G484,"Actual","Forecast")</f>
        <v>Actual</v>
      </c>
      <c r="H485" s="28" t="str">
        <f>IF(INDEX('Reference Data'!$G$5:$G$18,MATCH('Reference Data'!$C$4,'Reference Data'!$F$5:$F$21,0),1)&gt;H484,"Actual","Forecast")</f>
        <v>Actual</v>
      </c>
      <c r="I485" s="28" t="str">
        <f>IF(INDEX('Reference Data'!$G$5:$G$18,MATCH('Reference Data'!$C$4,'Reference Data'!$F$5:$F$21,0),1)&gt;I484,"Actual","Forecast")</f>
        <v>Actual</v>
      </c>
      <c r="J485" s="28" t="str">
        <f>IF(INDEX('Reference Data'!$G$5:$G$18,MATCH('Reference Data'!$C$4,'Reference Data'!$F$5:$F$21,0),1)&gt;J484,"Actual","Forecast")</f>
        <v>Actual</v>
      </c>
      <c r="K485" s="28" t="str">
        <f>IF(INDEX('Reference Data'!$G$5:$G$18,MATCH('Reference Data'!$C$4,'Reference Data'!$F$5:$F$21,0),1)&gt;K484,"Actual","Forecast")</f>
        <v>Actual</v>
      </c>
      <c r="L485" s="28" t="str">
        <f>IF(INDEX('Reference Data'!$G$5:$G$18,MATCH('Reference Data'!$C$4,'Reference Data'!$F$5:$F$21,0),1)&gt;L484,"Actual","Forecast")</f>
        <v>Actual</v>
      </c>
      <c r="M485" s="28" t="str">
        <f>IF(INDEX('Reference Data'!$G$5:$G$18,MATCH('Reference Data'!$C$4,'Reference Data'!$F$5:$F$21,0),1)&gt;M484,"Actual","Forecast")</f>
        <v>Actual</v>
      </c>
      <c r="N485" s="28" t="str">
        <f>IF(INDEX('Reference Data'!$G$5:$G$18,MATCH('Reference Data'!$C$4,'Reference Data'!$F$5:$F$21,0),1)&gt;N484,"Actual","Forecast")</f>
        <v>Actual</v>
      </c>
      <c r="O485" s="28" t="str">
        <f>IF(INDEX('Reference Data'!$G$5:$G$18,MATCH('Reference Data'!$C$4,'Reference Data'!$F$5:$F$21,0),1)&gt;O484,"Actual","Forecast")</f>
        <v>Actual</v>
      </c>
      <c r="P485" s="1"/>
      <c r="Q485"/>
    </row>
    <row r="486" spans="1:17" ht="15.75" outlineLevel="2" thickBot="1">
      <c r="D486" s="266"/>
      <c r="E486" s="267"/>
      <c r="F486" s="266"/>
      <c r="G486" s="267"/>
      <c r="H486" s="266"/>
      <c r="I486" s="267"/>
      <c r="J486" s="266"/>
      <c r="K486" s="267"/>
      <c r="L486" s="266"/>
      <c r="M486" s="267"/>
      <c r="N486" s="266"/>
      <c r="O486" s="267"/>
      <c r="P486" s="1"/>
      <c r="Q486"/>
    </row>
    <row r="487" spans="1:17" outlineLevel="2">
      <c r="D487" s="773" t="s">
        <v>294</v>
      </c>
      <c r="E487" s="843"/>
      <c r="F487" s="843"/>
      <c r="G487" s="843"/>
      <c r="H487" s="843"/>
      <c r="I487" s="843"/>
      <c r="J487" s="843"/>
      <c r="K487" s="843"/>
      <c r="L487" s="843"/>
      <c r="M487" s="843"/>
      <c r="N487" s="843"/>
      <c r="O487" s="843"/>
      <c r="P487" s="1"/>
      <c r="Q487"/>
    </row>
    <row r="488" spans="1:17" ht="15.75" outlineLevel="2" thickBot="1">
      <c r="D488" s="774"/>
      <c r="E488" s="844"/>
      <c r="F488" s="844"/>
      <c r="G488" s="844"/>
      <c r="H488" s="844"/>
      <c r="I488" s="844"/>
      <c r="J488" s="844"/>
      <c r="K488" s="844"/>
      <c r="L488" s="844"/>
      <c r="M488" s="844"/>
      <c r="N488" s="844"/>
      <c r="O488" s="844"/>
      <c r="P488" s="1"/>
      <c r="Q488"/>
    </row>
    <row r="489" spans="1:17" ht="15.75" outlineLevel="2" thickBot="1">
      <c r="D489" s="268">
        <v>45017</v>
      </c>
      <c r="E489" s="268">
        <v>45047</v>
      </c>
      <c r="F489" s="268">
        <v>45078</v>
      </c>
      <c r="G489" s="268">
        <v>45108</v>
      </c>
      <c r="H489" s="268">
        <v>45139</v>
      </c>
      <c r="I489" s="268">
        <v>45170</v>
      </c>
      <c r="J489" s="268">
        <v>45200</v>
      </c>
      <c r="K489" s="268">
        <v>45231</v>
      </c>
      <c r="L489" s="268">
        <v>45261</v>
      </c>
      <c r="M489" s="268">
        <v>45292</v>
      </c>
      <c r="N489" s="268">
        <v>45323</v>
      </c>
      <c r="O489" s="268">
        <v>45352</v>
      </c>
      <c r="P489" s="1"/>
      <c r="Q489"/>
    </row>
    <row r="490" spans="1:17" ht="15.75" outlineLevel="2" thickBot="1">
      <c r="D490" s="28" t="str">
        <f>IF(INDEX('Reference Data'!$G$5:$G$18,MATCH('Reference Data'!$C$4,'Reference Data'!$F$5:$F$21,0),1)&gt;D489,"Actual","Forecast")</f>
        <v>Actual</v>
      </c>
      <c r="E490" s="28" t="str">
        <f>IF(INDEX('Reference Data'!$G$5:$G$18,MATCH('Reference Data'!$C$4,'Reference Data'!$F$5:$F$21,0),1)&gt;E489,"Actual","Forecast")</f>
        <v>Actual</v>
      </c>
      <c r="F490" s="28" t="str">
        <f>IF(INDEX('Reference Data'!$G$5:$G$18,MATCH('Reference Data'!$C$4,'Reference Data'!$F$5:$F$21,0),1)&gt;F489,"Actual","Forecast")</f>
        <v>Actual</v>
      </c>
      <c r="G490" s="28" t="str">
        <f>IF(INDEX('Reference Data'!$G$5:$G$18,MATCH('Reference Data'!$C$4,'Reference Data'!$F$5:$F$21,0),1)&gt;G489,"Actual","Forecast")</f>
        <v>Actual</v>
      </c>
      <c r="H490" s="28" t="str">
        <f>IF(INDEX('Reference Data'!$G$5:$G$18,MATCH('Reference Data'!$C$4,'Reference Data'!$F$5:$F$21,0),1)&gt;H489,"Actual","Forecast")</f>
        <v>Actual</v>
      </c>
      <c r="I490" s="28" t="str">
        <f>IF(INDEX('Reference Data'!$G$5:$G$18,MATCH('Reference Data'!$C$4,'Reference Data'!$F$5:$F$21,0),1)&gt;I489,"Actual","Forecast")</f>
        <v>Actual</v>
      </c>
      <c r="J490" s="28" t="str">
        <f>IF(INDEX('Reference Data'!$G$5:$G$18,MATCH('Reference Data'!$C$4,'Reference Data'!$F$5:$F$21,0),1)&gt;J489,"Actual","Forecast")</f>
        <v>Actual</v>
      </c>
      <c r="K490" s="28" t="str">
        <f>IF(INDEX('Reference Data'!$G$5:$G$18,MATCH('Reference Data'!$C$4,'Reference Data'!$F$5:$F$21,0),1)&gt;K489,"Actual","Forecast")</f>
        <v>Actual</v>
      </c>
      <c r="L490" s="28" t="str">
        <f>IF(INDEX('Reference Data'!$G$5:$G$18,MATCH('Reference Data'!$C$4,'Reference Data'!$F$5:$F$21,0),1)&gt;L489,"Actual","Forecast")</f>
        <v>Actual</v>
      </c>
      <c r="M490" s="28" t="str">
        <f>IF(INDEX('Reference Data'!$G$5:$G$18,MATCH('Reference Data'!$C$4,'Reference Data'!$F$5:$F$21,0),1)&gt;M489,"Actual","Forecast")</f>
        <v>Actual</v>
      </c>
      <c r="N490" s="28" t="str">
        <f>IF(INDEX('Reference Data'!$G$5:$G$18,MATCH('Reference Data'!$C$4,'Reference Data'!$F$5:$F$21,0),1)&gt;N489,"Actual","Forecast")</f>
        <v>Actual</v>
      </c>
      <c r="O490" s="28" t="str">
        <f>IF(INDEX('Reference Data'!$G$5:$G$18,MATCH('Reference Data'!$C$4,'Reference Data'!$F$5:$F$21,0),1)&gt;O489,"Actual","Forecast")</f>
        <v>Actual</v>
      </c>
      <c r="P490" s="1"/>
      <c r="Q490"/>
    </row>
    <row r="491" spans="1:17" ht="15.75" outlineLevel="2" thickBot="1">
      <c r="D491" s="266"/>
      <c r="E491" s="267"/>
      <c r="F491" s="266"/>
      <c r="G491" s="267"/>
      <c r="H491" s="266"/>
      <c r="I491" s="267"/>
      <c r="J491" s="266"/>
      <c r="K491" s="267"/>
      <c r="L491" s="266"/>
      <c r="M491" s="267"/>
      <c r="N491" s="266"/>
      <c r="O491" s="267"/>
      <c r="P491" s="1"/>
      <c r="Q491"/>
    </row>
    <row r="492" spans="1:17" outlineLevel="2">
      <c r="D492" s="773" t="s">
        <v>295</v>
      </c>
      <c r="E492" s="843"/>
      <c r="F492" s="843"/>
      <c r="G492" s="843"/>
      <c r="H492" s="843"/>
      <c r="I492" s="843"/>
      <c r="J492" s="843"/>
      <c r="K492" s="843"/>
      <c r="L492" s="843"/>
      <c r="M492" s="843"/>
      <c r="N492" s="843"/>
      <c r="O492" s="843"/>
      <c r="P492" s="1"/>
      <c r="Q492"/>
    </row>
    <row r="493" spans="1:17" ht="15.75" outlineLevel="2" thickBot="1">
      <c r="D493" s="774"/>
      <c r="E493" s="844"/>
      <c r="F493" s="844"/>
      <c r="G493" s="844"/>
      <c r="H493" s="844"/>
      <c r="I493" s="844"/>
      <c r="J493" s="844"/>
      <c r="K493" s="844"/>
      <c r="L493" s="844"/>
      <c r="M493" s="844"/>
      <c r="N493" s="844"/>
      <c r="O493" s="844"/>
      <c r="P493" s="1"/>
      <c r="Q493"/>
    </row>
    <row r="494" spans="1:17" ht="15.75" outlineLevel="2" thickBot="1">
      <c r="D494" s="268">
        <v>45383</v>
      </c>
      <c r="E494" s="268">
        <v>45413</v>
      </c>
      <c r="F494" s="268">
        <v>45444</v>
      </c>
      <c r="G494" s="268">
        <v>45474</v>
      </c>
      <c r="H494" s="268">
        <v>45505</v>
      </c>
      <c r="I494" s="268">
        <v>45536</v>
      </c>
      <c r="J494" s="268">
        <v>45566</v>
      </c>
      <c r="K494" s="268">
        <v>45597</v>
      </c>
      <c r="L494" s="268">
        <v>45627</v>
      </c>
      <c r="M494" s="268">
        <v>45658</v>
      </c>
      <c r="N494" s="268">
        <v>45689</v>
      </c>
      <c r="O494" s="268">
        <v>45717</v>
      </c>
      <c r="P494" s="1"/>
      <c r="Q494"/>
    </row>
    <row r="495" spans="1:17" ht="15.75" outlineLevel="2" thickBot="1">
      <c r="D495" s="28" t="str">
        <f>IF(INDEX('Reference Data'!$G$5:$G$18,MATCH('Reference Data'!$C$4,'Reference Data'!$F$5:$F$21,0),1)&gt;D494,"Actual","Forecast")</f>
        <v>Actual</v>
      </c>
      <c r="E495" s="28" t="str">
        <f>IF(INDEX('Reference Data'!$G$5:$G$18,MATCH('Reference Data'!$C$4,'Reference Data'!$F$5:$F$21,0),1)&gt;E494,"Actual","Forecast")</f>
        <v>Actual</v>
      </c>
      <c r="F495" s="28" t="str">
        <f>IF(INDEX('Reference Data'!$G$5:$G$18,MATCH('Reference Data'!$C$4,'Reference Data'!$F$5:$F$21,0),1)&gt;F494,"Actual","Forecast")</f>
        <v>Actual</v>
      </c>
      <c r="G495" s="28" t="str">
        <f>IF(INDEX('Reference Data'!$G$5:$G$18,MATCH('Reference Data'!$C$4,'Reference Data'!$F$5:$F$21,0),1)&gt;G494,"Actual","Forecast")</f>
        <v>Actual</v>
      </c>
      <c r="H495" s="28" t="str">
        <f>IF(INDEX('Reference Data'!$G$5:$G$18,MATCH('Reference Data'!$C$4,'Reference Data'!$F$5:$F$21,0),1)&gt;H494,"Actual","Forecast")</f>
        <v>Actual</v>
      </c>
      <c r="I495" s="28" t="str">
        <f>IF(INDEX('Reference Data'!$G$5:$G$18,MATCH('Reference Data'!$C$4,'Reference Data'!$F$5:$F$21,0),1)&gt;I494,"Actual","Forecast")</f>
        <v>Actual</v>
      </c>
      <c r="J495" s="28" t="str">
        <f>IF(INDEX('Reference Data'!$G$5:$G$18,MATCH('Reference Data'!$C$4,'Reference Data'!$F$5:$F$21,0),1)&gt;J494,"Actual","Forecast")</f>
        <v>Forecast</v>
      </c>
      <c r="K495" s="28" t="str">
        <f>IF(INDEX('Reference Data'!$G$5:$G$18,MATCH('Reference Data'!$C$4,'Reference Data'!$F$5:$F$21,0),1)&gt;K494,"Actual","Forecast")</f>
        <v>Forecast</v>
      </c>
      <c r="L495" s="28" t="str">
        <f>IF(INDEX('Reference Data'!$G$5:$G$18,MATCH('Reference Data'!$C$4,'Reference Data'!$F$5:$F$21,0),1)&gt;L494,"Actual","Forecast")</f>
        <v>Forecast</v>
      </c>
      <c r="M495" s="28" t="str">
        <f>IF(INDEX('Reference Data'!$G$5:$G$18,MATCH('Reference Data'!$C$4,'Reference Data'!$F$5:$F$21,0),1)&gt;M494,"Actual","Forecast")</f>
        <v>Forecast</v>
      </c>
      <c r="N495" s="28" t="str">
        <f>IF(INDEX('Reference Data'!$G$5:$G$18,MATCH('Reference Data'!$C$4,'Reference Data'!$F$5:$F$21,0),1)&gt;N494,"Actual","Forecast")</f>
        <v>Forecast</v>
      </c>
      <c r="O495" s="28" t="str">
        <f>IF(INDEX('Reference Data'!$G$5:$G$18,MATCH('Reference Data'!$C$4,'Reference Data'!$F$5:$F$21,0),1)&gt;O494,"Actual","Forecast")</f>
        <v>Forecast</v>
      </c>
      <c r="P495" s="1"/>
      <c r="Q495"/>
    </row>
    <row r="496" spans="1:17" ht="15.75" outlineLevel="2" thickBot="1">
      <c r="D496" s="266"/>
      <c r="E496" s="267"/>
      <c r="F496" s="266"/>
      <c r="G496" s="267"/>
      <c r="H496" s="266"/>
      <c r="I496" s="267"/>
      <c r="J496" s="266"/>
      <c r="K496" s="267"/>
      <c r="L496" s="266"/>
      <c r="M496" s="267"/>
      <c r="N496" s="266"/>
      <c r="O496" s="267"/>
      <c r="P496" s="1"/>
      <c r="Q496"/>
    </row>
    <row r="497" spans="1:17" ht="15" customHeight="1" outlineLevel="2">
      <c r="B497" s="842" t="s">
        <v>358</v>
      </c>
      <c r="D497" s="773" t="s">
        <v>296</v>
      </c>
      <c r="E497" s="843"/>
      <c r="F497" s="843"/>
      <c r="G497" s="843"/>
      <c r="H497" s="843"/>
      <c r="I497" s="843"/>
      <c r="J497" s="843"/>
      <c r="K497" s="843"/>
      <c r="L497" s="843"/>
      <c r="M497" s="843"/>
      <c r="N497" s="843"/>
      <c r="O497" s="843"/>
      <c r="P497" s="1"/>
      <c r="Q497"/>
    </row>
    <row r="498" spans="1:17" ht="15.75" customHeight="1" outlineLevel="2" thickBot="1">
      <c r="B498" s="842"/>
      <c r="D498" s="774"/>
      <c r="E498" s="844"/>
      <c r="F498" s="844"/>
      <c r="G498" s="844"/>
      <c r="H498" s="844"/>
      <c r="I498" s="844"/>
      <c r="J498" s="844"/>
      <c r="K498" s="844"/>
      <c r="L498" s="844"/>
      <c r="M498" s="844"/>
      <c r="N498" s="844"/>
      <c r="O498" s="844"/>
      <c r="P498" s="1"/>
      <c r="Q498"/>
    </row>
    <row r="499" spans="1:17" ht="15.75" outlineLevel="2" thickBot="1">
      <c r="B499" s="842"/>
      <c r="D499" s="268">
        <v>45748</v>
      </c>
      <c r="E499" s="268">
        <v>45778</v>
      </c>
      <c r="F499" s="268">
        <v>45809</v>
      </c>
      <c r="G499" s="268">
        <v>45839</v>
      </c>
      <c r="H499" s="268">
        <v>45870</v>
      </c>
      <c r="I499" s="268">
        <v>45901</v>
      </c>
      <c r="J499" s="268">
        <v>45931</v>
      </c>
      <c r="K499" s="268">
        <v>45962</v>
      </c>
      <c r="L499" s="268">
        <v>45992</v>
      </c>
      <c r="M499" s="268">
        <v>46023</v>
      </c>
      <c r="N499" s="268">
        <v>46054</v>
      </c>
      <c r="O499" s="268">
        <v>46082</v>
      </c>
      <c r="P499" s="1"/>
      <c r="Q499"/>
    </row>
    <row r="500" spans="1:17" ht="15.75" outlineLevel="2" thickBot="1">
      <c r="B500" s="842"/>
      <c r="D500" s="28" t="str">
        <f>IF(INDEX('Reference Data'!$G$5:$G$18,MATCH('Reference Data'!$C$4,'Reference Data'!$F$5:$F$21,0),1)&gt;D499,"Actual","Forecast")</f>
        <v>Forecast</v>
      </c>
      <c r="E500" s="28" t="str">
        <f>IF(INDEX('Reference Data'!$G$5:$G$18,MATCH('Reference Data'!$C$4,'Reference Data'!$F$5:$F$21,0),1)&gt;E499,"Actual","Forecast")</f>
        <v>Forecast</v>
      </c>
      <c r="F500" s="28" t="str">
        <f>IF(INDEX('Reference Data'!$G$5:$G$18,MATCH('Reference Data'!$C$4,'Reference Data'!$F$5:$F$21,0),1)&gt;F499,"Actual","Forecast")</f>
        <v>Forecast</v>
      </c>
      <c r="G500" s="28" t="str">
        <f>IF(INDEX('Reference Data'!$G$5:$G$18,MATCH('Reference Data'!$C$4,'Reference Data'!$F$5:$F$21,0),1)&gt;G499,"Actual","Forecast")</f>
        <v>Forecast</v>
      </c>
      <c r="H500" s="28" t="str">
        <f>IF(INDEX('Reference Data'!$G$5:$G$18,MATCH('Reference Data'!$C$4,'Reference Data'!$F$5:$F$21,0),1)&gt;H499,"Actual","Forecast")</f>
        <v>Forecast</v>
      </c>
      <c r="I500" s="28" t="str">
        <f>IF(INDEX('Reference Data'!$G$5:$G$18,MATCH('Reference Data'!$C$4,'Reference Data'!$F$5:$F$21,0),1)&gt;I499,"Actual","Forecast")</f>
        <v>Forecast</v>
      </c>
      <c r="J500" s="28" t="str">
        <f>IF(INDEX('Reference Data'!$G$5:$G$18,MATCH('Reference Data'!$C$4,'Reference Data'!$F$5:$F$21,0),1)&gt;J499,"Actual","Forecast")</f>
        <v>Forecast</v>
      </c>
      <c r="K500" s="28" t="str">
        <f>IF(INDEX('Reference Data'!$G$5:$G$18,MATCH('Reference Data'!$C$4,'Reference Data'!$F$5:$F$21,0),1)&gt;K499,"Actual","Forecast")</f>
        <v>Forecast</v>
      </c>
      <c r="L500" s="28" t="str">
        <f>IF(INDEX('Reference Data'!$G$5:$G$18,MATCH('Reference Data'!$C$4,'Reference Data'!$F$5:$F$21,0),1)&gt;L499,"Actual","Forecast")</f>
        <v>Forecast</v>
      </c>
      <c r="M500" s="28" t="str">
        <f>IF(INDEX('Reference Data'!$G$5:$G$18,MATCH('Reference Data'!$C$4,'Reference Data'!$F$5:$F$21,0),1)&gt;M499,"Actual","Forecast")</f>
        <v>Forecast</v>
      </c>
      <c r="N500" s="28" t="str">
        <f>IF(INDEX('Reference Data'!$G$5:$G$18,MATCH('Reference Data'!$C$4,'Reference Data'!$F$5:$F$21,0),1)&gt;N499,"Actual","Forecast")</f>
        <v>Forecast</v>
      </c>
      <c r="O500" s="28" t="str">
        <f>IF(INDEX('Reference Data'!$G$5:$G$18,MATCH('Reference Data'!$C$4,'Reference Data'!$F$5:$F$21,0),1)&gt;O499,"Actual","Forecast")</f>
        <v>Forecast</v>
      </c>
      <c r="P500" s="1"/>
      <c r="Q500"/>
    </row>
    <row r="501" spans="1:17" ht="15.75" outlineLevel="2" thickBot="1">
      <c r="B501" s="842"/>
      <c r="D501" s="266"/>
      <c r="E501" s="267"/>
      <c r="F501" s="266"/>
      <c r="G501" s="267"/>
      <c r="H501" s="266"/>
      <c r="I501" s="267"/>
      <c r="J501" s="266"/>
      <c r="K501" s="267"/>
      <c r="L501" s="266"/>
      <c r="M501" s="267"/>
      <c r="N501" s="266"/>
      <c r="O501" s="267"/>
      <c r="P501" s="1"/>
      <c r="Q501"/>
    </row>
    <row r="502" spans="1:17" outlineLevel="2">
      <c r="D502" t="s">
        <v>359</v>
      </c>
      <c r="P502" s="1"/>
      <c r="Q502"/>
    </row>
    <row r="503" spans="1:17" ht="14.25" customHeight="1" outlineLevel="1" thickBot="1">
      <c r="B503" s="59"/>
      <c r="C503" s="59"/>
      <c r="D503" s="59"/>
      <c r="E503" s="59"/>
      <c r="F503" s="59"/>
      <c r="P503" s="1"/>
      <c r="Q503"/>
    </row>
    <row r="504" spans="1:17" ht="15" customHeight="1" outlineLevel="2">
      <c r="A504" s="593"/>
      <c r="B504" s="665" t="s">
        <v>289</v>
      </c>
      <c r="C504" s="665" t="s">
        <v>290</v>
      </c>
      <c r="D504" s="772" t="s">
        <v>291</v>
      </c>
      <c r="E504" s="845"/>
      <c r="F504" s="845"/>
      <c r="G504" s="845"/>
      <c r="H504" s="845"/>
      <c r="I504" s="845"/>
      <c r="J504" s="845"/>
      <c r="K504" s="845"/>
      <c r="L504" s="845"/>
      <c r="M504" s="845"/>
      <c r="N504" s="845"/>
      <c r="O504" s="845"/>
      <c r="P504" s="1"/>
      <c r="Q504"/>
    </row>
    <row r="505" spans="1:17" ht="15.75" customHeight="1" outlineLevel="2" thickBot="1">
      <c r="A505" s="593"/>
      <c r="B505" s="666"/>
      <c r="C505" s="666"/>
      <c r="D505" s="774"/>
      <c r="E505" s="844"/>
      <c r="F505" s="844"/>
      <c r="G505" s="844"/>
      <c r="H505" s="844"/>
      <c r="I505" s="844"/>
      <c r="J505" s="844"/>
      <c r="K505" s="844"/>
      <c r="L505" s="844"/>
      <c r="M505" s="844"/>
      <c r="N505" s="844"/>
      <c r="O505" s="844"/>
      <c r="P505" s="1"/>
      <c r="Q505"/>
    </row>
    <row r="506" spans="1:17" ht="15.75" outlineLevel="2" thickBot="1">
      <c r="A506" s="593"/>
      <c r="B506" s="666"/>
      <c r="C506" s="666"/>
      <c r="D506" s="268">
        <v>43922</v>
      </c>
      <c r="E506" s="268">
        <v>43952</v>
      </c>
      <c r="F506" s="268">
        <v>43983</v>
      </c>
      <c r="G506" s="268">
        <v>44013</v>
      </c>
      <c r="H506" s="268">
        <v>44044</v>
      </c>
      <c r="I506" s="268">
        <v>44075</v>
      </c>
      <c r="J506" s="268">
        <v>44105</v>
      </c>
      <c r="K506" s="268">
        <v>44136</v>
      </c>
      <c r="L506" s="268">
        <v>44166</v>
      </c>
      <c r="M506" s="268">
        <v>44197</v>
      </c>
      <c r="N506" s="268">
        <v>44228</v>
      </c>
      <c r="O506" s="268">
        <v>44256</v>
      </c>
      <c r="P506" s="1"/>
      <c r="Q506"/>
    </row>
    <row r="507" spans="1:17" ht="15.75" customHeight="1" outlineLevel="2" thickBot="1">
      <c r="A507" s="593"/>
      <c r="B507" s="666"/>
      <c r="C507" s="666"/>
      <c r="D507" s="28" t="s">
        <v>240</v>
      </c>
      <c r="E507" s="28" t="s">
        <v>240</v>
      </c>
      <c r="F507" s="28" t="s">
        <v>240</v>
      </c>
      <c r="G507" s="28" t="s">
        <v>240</v>
      </c>
      <c r="H507" s="28" t="s">
        <v>240</v>
      </c>
      <c r="I507" s="28" t="s">
        <v>240</v>
      </c>
      <c r="J507" s="28" t="s">
        <v>240</v>
      </c>
      <c r="K507" s="28" t="s">
        <v>240</v>
      </c>
      <c r="L507" s="28" t="s">
        <v>240</v>
      </c>
      <c r="M507" s="28" t="s">
        <v>240</v>
      </c>
      <c r="N507" s="28" t="s">
        <v>240</v>
      </c>
      <c r="O507" s="28" t="s">
        <v>240</v>
      </c>
      <c r="P507" s="1"/>
      <c r="Q507"/>
    </row>
    <row r="508" spans="1:17" ht="15.75" outlineLevel="2" thickBot="1">
      <c r="A508" s="1"/>
      <c r="B508" s="264" t="s">
        <v>353</v>
      </c>
      <c r="C508" s="265" t="s">
        <v>354</v>
      </c>
      <c r="D508" s="266"/>
      <c r="E508" s="267"/>
      <c r="F508" s="267"/>
      <c r="G508" s="267"/>
      <c r="H508" s="267"/>
      <c r="I508" s="267"/>
      <c r="J508" s="267"/>
      <c r="K508" s="267"/>
      <c r="L508" s="267"/>
      <c r="M508" s="267"/>
      <c r="N508" s="267"/>
      <c r="O508" s="267"/>
      <c r="P508" s="1"/>
      <c r="Q508"/>
    </row>
    <row r="509" spans="1:17" ht="15.75" customHeight="1" outlineLevel="2">
      <c r="A509" s="1"/>
      <c r="B509" s="665" t="s">
        <v>355</v>
      </c>
      <c r="C509" s="665" t="s">
        <v>360</v>
      </c>
      <c r="D509" s="773" t="s">
        <v>292</v>
      </c>
      <c r="E509" s="843"/>
      <c r="F509" s="843"/>
      <c r="G509" s="843"/>
      <c r="H509" s="843"/>
      <c r="I509" s="843"/>
      <c r="J509" s="843"/>
      <c r="K509" s="843"/>
      <c r="L509" s="843"/>
      <c r="M509" s="843"/>
      <c r="N509" s="843"/>
      <c r="O509" s="843"/>
      <c r="P509" s="1"/>
      <c r="Q509"/>
    </row>
    <row r="510" spans="1:17" ht="16.5" customHeight="1" outlineLevel="2" thickBot="1">
      <c r="A510" s="1"/>
      <c r="B510" s="666"/>
      <c r="C510" s="666"/>
      <c r="D510" s="774"/>
      <c r="E510" s="844"/>
      <c r="F510" s="844"/>
      <c r="G510" s="844"/>
      <c r="H510" s="844"/>
      <c r="I510" s="844"/>
      <c r="J510" s="844"/>
      <c r="K510" s="844"/>
      <c r="L510" s="844"/>
      <c r="M510" s="844"/>
      <c r="N510" s="844"/>
      <c r="O510" s="844"/>
      <c r="P510" s="1"/>
      <c r="Q510"/>
    </row>
    <row r="511" spans="1:17" ht="16.5" customHeight="1" outlineLevel="2" thickBot="1">
      <c r="A511" s="1"/>
      <c r="B511" s="666"/>
      <c r="C511" s="666"/>
      <c r="D511" s="268">
        <v>44287</v>
      </c>
      <c r="E511" s="268">
        <v>44317</v>
      </c>
      <c r="F511" s="268">
        <v>44348</v>
      </c>
      <c r="G511" s="268">
        <v>44378</v>
      </c>
      <c r="H511" s="268">
        <v>44409</v>
      </c>
      <c r="I511" s="268">
        <v>44440</v>
      </c>
      <c r="J511" s="268">
        <v>44470</v>
      </c>
      <c r="K511" s="268">
        <v>44501</v>
      </c>
      <c r="L511" s="268">
        <v>44531</v>
      </c>
      <c r="M511" s="268">
        <v>44562</v>
      </c>
      <c r="N511" s="268">
        <v>44593</v>
      </c>
      <c r="O511" s="268">
        <v>44621</v>
      </c>
      <c r="P511" s="1"/>
      <c r="Q511"/>
    </row>
    <row r="512" spans="1:17" ht="16.5" customHeight="1" outlineLevel="2" thickBot="1">
      <c r="A512" s="1"/>
      <c r="B512" s="666"/>
      <c r="C512" s="666"/>
      <c r="D512" s="28" t="s">
        <v>240</v>
      </c>
      <c r="E512" s="28" t="s">
        <v>240</v>
      </c>
      <c r="F512" s="28" t="s">
        <v>240</v>
      </c>
      <c r="G512" s="28" t="s">
        <v>240</v>
      </c>
      <c r="H512" s="28" t="s">
        <v>240</v>
      </c>
      <c r="I512" s="28" t="s">
        <v>240</v>
      </c>
      <c r="J512" s="28" t="s">
        <v>240</v>
      </c>
      <c r="K512" s="28" t="s">
        <v>240</v>
      </c>
      <c r="L512" s="28" t="s">
        <v>240</v>
      </c>
      <c r="M512" s="28" t="s">
        <v>240</v>
      </c>
      <c r="N512" s="28" t="s">
        <v>240</v>
      </c>
      <c r="O512" s="28" t="s">
        <v>240</v>
      </c>
      <c r="P512" s="1"/>
      <c r="Q512"/>
    </row>
    <row r="513" spans="1:17" ht="15.75" outlineLevel="2" thickBot="1">
      <c r="A513" s="1"/>
      <c r="B513" s="276"/>
      <c r="C513" s="279"/>
      <c r="D513" s="266"/>
      <c r="E513" s="267"/>
      <c r="F513" s="266"/>
      <c r="G513" s="267"/>
      <c r="H513" s="266"/>
      <c r="I513" s="267"/>
      <c r="J513" s="266"/>
      <c r="K513" s="267"/>
      <c r="L513" s="266"/>
      <c r="M513" s="267"/>
      <c r="N513" s="266"/>
      <c r="O513" s="267"/>
      <c r="P513" s="1"/>
      <c r="Q513"/>
    </row>
    <row r="514" spans="1:17" outlineLevel="2">
      <c r="D514" s="773" t="s">
        <v>293</v>
      </c>
      <c r="E514" s="843"/>
      <c r="F514" s="843"/>
      <c r="G514" s="843"/>
      <c r="H514" s="843"/>
      <c r="I514" s="843"/>
      <c r="J514" s="843"/>
      <c r="K514" s="843"/>
      <c r="L514" s="843"/>
      <c r="M514" s="843"/>
      <c r="N514" s="843"/>
      <c r="O514" s="843"/>
      <c r="P514" s="1"/>
      <c r="Q514"/>
    </row>
    <row r="515" spans="1:17" ht="15.75" outlineLevel="2" thickBot="1">
      <c r="D515" s="774"/>
      <c r="E515" s="844"/>
      <c r="F515" s="844"/>
      <c r="G515" s="844"/>
      <c r="H515" s="844"/>
      <c r="I515" s="844"/>
      <c r="J515" s="844"/>
      <c r="K515" s="844"/>
      <c r="L515" s="844"/>
      <c r="M515" s="844"/>
      <c r="N515" s="844"/>
      <c r="O515" s="844"/>
      <c r="P515" s="1"/>
      <c r="Q515"/>
    </row>
    <row r="516" spans="1:17" ht="15.75" outlineLevel="2" thickBot="1">
      <c r="D516" s="268">
        <v>44652</v>
      </c>
      <c r="E516" s="268">
        <v>44682</v>
      </c>
      <c r="F516" s="268">
        <v>44713</v>
      </c>
      <c r="G516" s="268">
        <v>44743</v>
      </c>
      <c r="H516" s="268">
        <v>44774</v>
      </c>
      <c r="I516" s="268">
        <v>44805</v>
      </c>
      <c r="J516" s="268">
        <v>44835</v>
      </c>
      <c r="K516" s="268">
        <v>44866</v>
      </c>
      <c r="L516" s="268">
        <v>44896</v>
      </c>
      <c r="M516" s="268">
        <v>44927</v>
      </c>
      <c r="N516" s="268">
        <v>44958</v>
      </c>
      <c r="O516" s="268">
        <v>44986</v>
      </c>
      <c r="P516" s="1"/>
      <c r="Q516"/>
    </row>
    <row r="517" spans="1:17" ht="15.75" outlineLevel="2" thickBot="1">
      <c r="D517" s="28" t="str">
        <f>IF(INDEX('Reference Data'!$G$5:$G$18,MATCH('Reference Data'!$C$4,'Reference Data'!$F$5:$F$21,0),1)&gt;D516,"Actual","Forecast")</f>
        <v>Actual</v>
      </c>
      <c r="E517" s="28" t="str">
        <f>IF(INDEX('Reference Data'!$G$5:$G$18,MATCH('Reference Data'!$C$4,'Reference Data'!$F$5:$F$21,0),1)&gt;E516,"Actual","Forecast")</f>
        <v>Actual</v>
      </c>
      <c r="F517" s="28" t="str">
        <f>IF(INDEX('Reference Data'!$G$5:$G$18,MATCH('Reference Data'!$C$4,'Reference Data'!$F$5:$F$21,0),1)&gt;F516,"Actual","Forecast")</f>
        <v>Actual</v>
      </c>
      <c r="G517" s="28" t="str">
        <f>IF(INDEX('Reference Data'!$G$5:$G$18,MATCH('Reference Data'!$C$4,'Reference Data'!$F$5:$F$21,0),1)&gt;G516,"Actual","Forecast")</f>
        <v>Actual</v>
      </c>
      <c r="H517" s="28" t="str">
        <f>IF(INDEX('Reference Data'!$G$5:$G$18,MATCH('Reference Data'!$C$4,'Reference Data'!$F$5:$F$21,0),1)&gt;H516,"Actual","Forecast")</f>
        <v>Actual</v>
      </c>
      <c r="I517" s="28" t="str">
        <f>IF(INDEX('Reference Data'!$G$5:$G$18,MATCH('Reference Data'!$C$4,'Reference Data'!$F$5:$F$21,0),1)&gt;I516,"Actual","Forecast")</f>
        <v>Actual</v>
      </c>
      <c r="J517" s="28" t="str">
        <f>IF(INDEX('Reference Data'!$G$5:$G$18,MATCH('Reference Data'!$C$4,'Reference Data'!$F$5:$F$21,0),1)&gt;J516,"Actual","Forecast")</f>
        <v>Actual</v>
      </c>
      <c r="K517" s="28" t="str">
        <f>IF(INDEX('Reference Data'!$G$5:$G$18,MATCH('Reference Data'!$C$4,'Reference Data'!$F$5:$F$21,0),1)&gt;K516,"Actual","Forecast")</f>
        <v>Actual</v>
      </c>
      <c r="L517" s="28" t="str">
        <f>IF(INDEX('Reference Data'!$G$5:$G$18,MATCH('Reference Data'!$C$4,'Reference Data'!$F$5:$F$21,0),1)&gt;L516,"Actual","Forecast")</f>
        <v>Actual</v>
      </c>
      <c r="M517" s="28" t="str">
        <f>IF(INDEX('Reference Data'!$G$5:$G$18,MATCH('Reference Data'!$C$4,'Reference Data'!$F$5:$F$21,0),1)&gt;M516,"Actual","Forecast")</f>
        <v>Actual</v>
      </c>
      <c r="N517" s="28" t="str">
        <f>IF(INDEX('Reference Data'!$G$5:$G$18,MATCH('Reference Data'!$C$4,'Reference Data'!$F$5:$F$21,0),1)&gt;N516,"Actual","Forecast")</f>
        <v>Actual</v>
      </c>
      <c r="O517" s="28" t="str">
        <f>IF(INDEX('Reference Data'!$G$5:$G$18,MATCH('Reference Data'!$C$4,'Reference Data'!$F$5:$F$21,0),1)&gt;O516,"Actual","Forecast")</f>
        <v>Actual</v>
      </c>
      <c r="P517" s="1"/>
      <c r="Q517"/>
    </row>
    <row r="518" spans="1:17" ht="15.75" outlineLevel="2" thickBot="1">
      <c r="D518" s="266"/>
      <c r="E518" s="267"/>
      <c r="F518" s="266"/>
      <c r="G518" s="267"/>
      <c r="H518" s="266"/>
      <c r="I518" s="267"/>
      <c r="J518" s="266"/>
      <c r="K518" s="267"/>
      <c r="L518" s="266"/>
      <c r="M518" s="267"/>
      <c r="N518" s="266"/>
      <c r="O518" s="267"/>
      <c r="P518" s="1"/>
      <c r="Q518"/>
    </row>
    <row r="519" spans="1:17" outlineLevel="2">
      <c r="D519" s="773" t="s">
        <v>294</v>
      </c>
      <c r="E519" s="843"/>
      <c r="F519" s="843"/>
      <c r="G519" s="843"/>
      <c r="H519" s="843"/>
      <c r="I519" s="843"/>
      <c r="J519" s="843"/>
      <c r="K519" s="843"/>
      <c r="L519" s="843"/>
      <c r="M519" s="843"/>
      <c r="N519" s="843"/>
      <c r="O519" s="843"/>
      <c r="P519" s="1"/>
      <c r="Q519"/>
    </row>
    <row r="520" spans="1:17" ht="15.75" outlineLevel="2" thickBot="1">
      <c r="D520" s="774"/>
      <c r="E520" s="844"/>
      <c r="F520" s="844"/>
      <c r="G520" s="844"/>
      <c r="H520" s="844"/>
      <c r="I520" s="844"/>
      <c r="J520" s="844"/>
      <c r="K520" s="844"/>
      <c r="L520" s="844"/>
      <c r="M520" s="844"/>
      <c r="N520" s="844"/>
      <c r="O520" s="844"/>
      <c r="P520" s="1"/>
      <c r="Q520"/>
    </row>
    <row r="521" spans="1:17" ht="15.75" outlineLevel="2" thickBot="1">
      <c r="D521" s="268">
        <v>45017</v>
      </c>
      <c r="E521" s="268">
        <v>45047</v>
      </c>
      <c r="F521" s="268">
        <v>45078</v>
      </c>
      <c r="G521" s="268">
        <v>45108</v>
      </c>
      <c r="H521" s="268">
        <v>45139</v>
      </c>
      <c r="I521" s="268">
        <v>45170</v>
      </c>
      <c r="J521" s="268">
        <v>45200</v>
      </c>
      <c r="K521" s="268">
        <v>45231</v>
      </c>
      <c r="L521" s="268">
        <v>45261</v>
      </c>
      <c r="M521" s="268">
        <v>45292</v>
      </c>
      <c r="N521" s="268">
        <v>45323</v>
      </c>
      <c r="O521" s="268">
        <v>45352</v>
      </c>
      <c r="P521" s="1"/>
      <c r="Q521"/>
    </row>
    <row r="522" spans="1:17" ht="15.75" outlineLevel="2" thickBot="1">
      <c r="D522" s="28" t="str">
        <f>IF(INDEX('Reference Data'!$G$5:$G$18,MATCH('Reference Data'!$C$4,'Reference Data'!$F$5:$F$21,0),1)&gt;D521,"Actual","Forecast")</f>
        <v>Actual</v>
      </c>
      <c r="E522" s="28" t="str">
        <f>IF(INDEX('Reference Data'!$G$5:$G$18,MATCH('Reference Data'!$C$4,'Reference Data'!$F$5:$F$21,0),1)&gt;E521,"Actual","Forecast")</f>
        <v>Actual</v>
      </c>
      <c r="F522" s="28" t="str">
        <f>IF(INDEX('Reference Data'!$G$5:$G$18,MATCH('Reference Data'!$C$4,'Reference Data'!$F$5:$F$21,0),1)&gt;F521,"Actual","Forecast")</f>
        <v>Actual</v>
      </c>
      <c r="G522" s="28" t="str">
        <f>IF(INDEX('Reference Data'!$G$5:$G$18,MATCH('Reference Data'!$C$4,'Reference Data'!$F$5:$F$21,0),1)&gt;G521,"Actual","Forecast")</f>
        <v>Actual</v>
      </c>
      <c r="H522" s="28" t="str">
        <f>IF(INDEX('Reference Data'!$G$5:$G$18,MATCH('Reference Data'!$C$4,'Reference Data'!$F$5:$F$21,0),1)&gt;H521,"Actual","Forecast")</f>
        <v>Actual</v>
      </c>
      <c r="I522" s="28" t="str">
        <f>IF(INDEX('Reference Data'!$G$5:$G$18,MATCH('Reference Data'!$C$4,'Reference Data'!$F$5:$F$21,0),1)&gt;I521,"Actual","Forecast")</f>
        <v>Actual</v>
      </c>
      <c r="J522" s="28" t="str">
        <f>IF(INDEX('Reference Data'!$G$5:$G$18,MATCH('Reference Data'!$C$4,'Reference Data'!$F$5:$F$21,0),1)&gt;J521,"Actual","Forecast")</f>
        <v>Actual</v>
      </c>
      <c r="K522" s="28" t="str">
        <f>IF(INDEX('Reference Data'!$G$5:$G$18,MATCH('Reference Data'!$C$4,'Reference Data'!$F$5:$F$21,0),1)&gt;K521,"Actual","Forecast")</f>
        <v>Actual</v>
      </c>
      <c r="L522" s="28" t="str">
        <f>IF(INDEX('Reference Data'!$G$5:$G$18,MATCH('Reference Data'!$C$4,'Reference Data'!$F$5:$F$21,0),1)&gt;L521,"Actual","Forecast")</f>
        <v>Actual</v>
      </c>
      <c r="M522" s="28" t="str">
        <f>IF(INDEX('Reference Data'!$G$5:$G$18,MATCH('Reference Data'!$C$4,'Reference Data'!$F$5:$F$21,0),1)&gt;M521,"Actual","Forecast")</f>
        <v>Actual</v>
      </c>
      <c r="N522" s="28" t="str">
        <f>IF(INDEX('Reference Data'!$G$5:$G$18,MATCH('Reference Data'!$C$4,'Reference Data'!$F$5:$F$21,0),1)&gt;N521,"Actual","Forecast")</f>
        <v>Actual</v>
      </c>
      <c r="O522" s="28" t="str">
        <f>IF(INDEX('Reference Data'!$G$5:$G$18,MATCH('Reference Data'!$C$4,'Reference Data'!$F$5:$F$21,0),1)&gt;O521,"Actual","Forecast")</f>
        <v>Actual</v>
      </c>
      <c r="P522" s="1"/>
      <c r="Q522"/>
    </row>
    <row r="523" spans="1:17" ht="15.75" outlineLevel="2" thickBot="1">
      <c r="D523" s="266"/>
      <c r="E523" s="267"/>
      <c r="F523" s="266"/>
      <c r="G523" s="267"/>
      <c r="H523" s="266"/>
      <c r="I523" s="267"/>
      <c r="J523" s="266"/>
      <c r="K523" s="267"/>
      <c r="L523" s="266"/>
      <c r="M523" s="267"/>
      <c r="N523" s="266"/>
      <c r="O523" s="267"/>
      <c r="P523" s="1"/>
      <c r="Q523"/>
    </row>
    <row r="524" spans="1:17" outlineLevel="2">
      <c r="D524" s="773" t="s">
        <v>295</v>
      </c>
      <c r="E524" s="843"/>
      <c r="F524" s="843"/>
      <c r="G524" s="843"/>
      <c r="H524" s="843"/>
      <c r="I524" s="843"/>
      <c r="J524" s="843"/>
      <c r="K524" s="843"/>
      <c r="L524" s="843"/>
      <c r="M524" s="843"/>
      <c r="N524" s="843"/>
      <c r="O524" s="843"/>
      <c r="P524" s="1"/>
      <c r="Q524"/>
    </row>
    <row r="525" spans="1:17" ht="15.75" outlineLevel="2" thickBot="1">
      <c r="D525" s="774"/>
      <c r="E525" s="844"/>
      <c r="F525" s="844"/>
      <c r="G525" s="844"/>
      <c r="H525" s="844"/>
      <c r="I525" s="844"/>
      <c r="J525" s="844"/>
      <c r="K525" s="844"/>
      <c r="L525" s="844"/>
      <c r="M525" s="844"/>
      <c r="N525" s="844"/>
      <c r="O525" s="844"/>
      <c r="P525" s="1"/>
      <c r="Q525"/>
    </row>
    <row r="526" spans="1:17" ht="15.75" outlineLevel="2" thickBot="1">
      <c r="D526" s="268">
        <v>45383</v>
      </c>
      <c r="E526" s="268">
        <v>45413</v>
      </c>
      <c r="F526" s="268">
        <v>45444</v>
      </c>
      <c r="G526" s="268">
        <v>45474</v>
      </c>
      <c r="H526" s="268">
        <v>45505</v>
      </c>
      <c r="I526" s="268">
        <v>45536</v>
      </c>
      <c r="J526" s="268">
        <v>45566</v>
      </c>
      <c r="K526" s="268">
        <v>45597</v>
      </c>
      <c r="L526" s="268">
        <v>45627</v>
      </c>
      <c r="M526" s="268">
        <v>45658</v>
      </c>
      <c r="N526" s="268">
        <v>45689</v>
      </c>
      <c r="O526" s="268">
        <v>45717</v>
      </c>
      <c r="P526" s="1"/>
      <c r="Q526"/>
    </row>
    <row r="527" spans="1:17" ht="15.75" outlineLevel="2" thickBot="1">
      <c r="D527" s="28" t="str">
        <f>IF(INDEX('Reference Data'!$G$5:$G$18,MATCH('Reference Data'!$C$4,'Reference Data'!$F$5:$F$21,0),1)&gt;D526,"Actual","Forecast")</f>
        <v>Actual</v>
      </c>
      <c r="E527" s="28" t="str">
        <f>IF(INDEX('Reference Data'!$G$5:$G$18,MATCH('Reference Data'!$C$4,'Reference Data'!$F$5:$F$21,0),1)&gt;E526,"Actual","Forecast")</f>
        <v>Actual</v>
      </c>
      <c r="F527" s="28" t="str">
        <f>IF(INDEX('Reference Data'!$G$5:$G$18,MATCH('Reference Data'!$C$4,'Reference Data'!$F$5:$F$21,0),1)&gt;F526,"Actual","Forecast")</f>
        <v>Actual</v>
      </c>
      <c r="G527" s="28" t="str">
        <f>IF(INDEX('Reference Data'!$G$5:$G$18,MATCH('Reference Data'!$C$4,'Reference Data'!$F$5:$F$21,0),1)&gt;G526,"Actual","Forecast")</f>
        <v>Actual</v>
      </c>
      <c r="H527" s="28" t="str">
        <f>IF(INDEX('Reference Data'!$G$5:$G$18,MATCH('Reference Data'!$C$4,'Reference Data'!$F$5:$F$21,0),1)&gt;H526,"Actual","Forecast")</f>
        <v>Actual</v>
      </c>
      <c r="I527" s="28" t="str">
        <f>IF(INDEX('Reference Data'!$G$5:$G$18,MATCH('Reference Data'!$C$4,'Reference Data'!$F$5:$F$21,0),1)&gt;I526,"Actual","Forecast")</f>
        <v>Actual</v>
      </c>
      <c r="J527" s="28" t="str">
        <f>IF(INDEX('Reference Data'!$G$5:$G$18,MATCH('Reference Data'!$C$4,'Reference Data'!$F$5:$F$21,0),1)&gt;J526,"Actual","Forecast")</f>
        <v>Forecast</v>
      </c>
      <c r="K527" s="28" t="str">
        <f>IF(INDEX('Reference Data'!$G$5:$G$18,MATCH('Reference Data'!$C$4,'Reference Data'!$F$5:$F$21,0),1)&gt;K526,"Actual","Forecast")</f>
        <v>Forecast</v>
      </c>
      <c r="L527" s="28" t="str">
        <f>IF(INDEX('Reference Data'!$G$5:$G$18,MATCH('Reference Data'!$C$4,'Reference Data'!$F$5:$F$21,0),1)&gt;L526,"Actual","Forecast")</f>
        <v>Forecast</v>
      </c>
      <c r="M527" s="28" t="str">
        <f>IF(INDEX('Reference Data'!$G$5:$G$18,MATCH('Reference Data'!$C$4,'Reference Data'!$F$5:$F$21,0),1)&gt;M526,"Actual","Forecast")</f>
        <v>Forecast</v>
      </c>
      <c r="N527" s="28" t="str">
        <f>IF(INDEX('Reference Data'!$G$5:$G$18,MATCH('Reference Data'!$C$4,'Reference Data'!$F$5:$F$21,0),1)&gt;N526,"Actual","Forecast")</f>
        <v>Forecast</v>
      </c>
      <c r="O527" s="28" t="str">
        <f>IF(INDEX('Reference Data'!$G$5:$G$18,MATCH('Reference Data'!$C$4,'Reference Data'!$F$5:$F$21,0),1)&gt;O526,"Actual","Forecast")</f>
        <v>Forecast</v>
      </c>
      <c r="P527" s="1"/>
      <c r="Q527"/>
    </row>
    <row r="528" spans="1:17" ht="15.75" outlineLevel="2" thickBot="1">
      <c r="D528" s="266"/>
      <c r="E528" s="267"/>
      <c r="F528" s="266"/>
      <c r="G528" s="267"/>
      <c r="H528" s="266"/>
      <c r="I528" s="267"/>
      <c r="J528" s="266"/>
      <c r="K528" s="267"/>
      <c r="L528" s="266"/>
      <c r="M528" s="267"/>
      <c r="N528" s="266"/>
      <c r="O528" s="267"/>
      <c r="P528" s="1"/>
      <c r="Q528"/>
    </row>
    <row r="529" spans="2:17" ht="15" customHeight="1" outlineLevel="2">
      <c r="B529" s="842" t="s">
        <v>358</v>
      </c>
      <c r="D529" s="773" t="s">
        <v>296</v>
      </c>
      <c r="E529" s="843"/>
      <c r="F529" s="843"/>
      <c r="G529" s="843"/>
      <c r="H529" s="843"/>
      <c r="I529" s="843"/>
      <c r="J529" s="843"/>
      <c r="K529" s="843"/>
      <c r="L529" s="843"/>
      <c r="M529" s="843"/>
      <c r="N529" s="843"/>
      <c r="O529" s="843"/>
      <c r="P529" s="1"/>
      <c r="Q529"/>
    </row>
    <row r="530" spans="2:17" ht="15.75" customHeight="1" outlineLevel="2" thickBot="1">
      <c r="B530" s="842"/>
      <c r="D530" s="774"/>
      <c r="E530" s="844"/>
      <c r="F530" s="844"/>
      <c r="G530" s="844"/>
      <c r="H530" s="844"/>
      <c r="I530" s="844"/>
      <c r="J530" s="844"/>
      <c r="K530" s="844"/>
      <c r="L530" s="844"/>
      <c r="M530" s="844"/>
      <c r="N530" s="844"/>
      <c r="O530" s="844"/>
      <c r="P530" s="1"/>
      <c r="Q530"/>
    </row>
    <row r="531" spans="2:17" ht="15.75" outlineLevel="2" thickBot="1">
      <c r="B531" s="842"/>
      <c r="D531" s="268">
        <v>45748</v>
      </c>
      <c r="E531" s="268">
        <v>45778</v>
      </c>
      <c r="F531" s="268">
        <v>45809</v>
      </c>
      <c r="G531" s="268">
        <v>45839</v>
      </c>
      <c r="H531" s="268">
        <v>45870</v>
      </c>
      <c r="I531" s="268">
        <v>45901</v>
      </c>
      <c r="J531" s="268">
        <v>45931</v>
      </c>
      <c r="K531" s="268">
        <v>45962</v>
      </c>
      <c r="L531" s="268">
        <v>45992</v>
      </c>
      <c r="M531" s="268">
        <v>46023</v>
      </c>
      <c r="N531" s="268">
        <v>46054</v>
      </c>
      <c r="O531" s="268">
        <v>46082</v>
      </c>
      <c r="P531" s="1"/>
      <c r="Q531"/>
    </row>
    <row r="532" spans="2:17" ht="15.75" outlineLevel="2" thickBot="1">
      <c r="B532" s="842"/>
      <c r="D532" s="28" t="str">
        <f>IF(INDEX('Reference Data'!$G$5:$G$18,MATCH('Reference Data'!$C$4,'Reference Data'!$F$5:$F$21,0),1)&gt;D531,"Actual","Forecast")</f>
        <v>Forecast</v>
      </c>
      <c r="E532" s="28" t="str">
        <f>IF(INDEX('Reference Data'!$G$5:$G$18,MATCH('Reference Data'!$C$4,'Reference Data'!$F$5:$F$21,0),1)&gt;E531,"Actual","Forecast")</f>
        <v>Forecast</v>
      </c>
      <c r="F532" s="28" t="str">
        <f>IF(INDEX('Reference Data'!$G$5:$G$18,MATCH('Reference Data'!$C$4,'Reference Data'!$F$5:$F$21,0),1)&gt;F531,"Actual","Forecast")</f>
        <v>Forecast</v>
      </c>
      <c r="G532" s="28" t="str">
        <f>IF(INDEX('Reference Data'!$G$5:$G$18,MATCH('Reference Data'!$C$4,'Reference Data'!$F$5:$F$21,0),1)&gt;G531,"Actual","Forecast")</f>
        <v>Forecast</v>
      </c>
      <c r="H532" s="28" t="str">
        <f>IF(INDEX('Reference Data'!$G$5:$G$18,MATCH('Reference Data'!$C$4,'Reference Data'!$F$5:$F$21,0),1)&gt;H531,"Actual","Forecast")</f>
        <v>Forecast</v>
      </c>
      <c r="I532" s="28" t="str">
        <f>IF(INDEX('Reference Data'!$G$5:$G$18,MATCH('Reference Data'!$C$4,'Reference Data'!$F$5:$F$21,0),1)&gt;I531,"Actual","Forecast")</f>
        <v>Forecast</v>
      </c>
      <c r="J532" s="28" t="str">
        <f>IF(INDEX('Reference Data'!$G$5:$G$18,MATCH('Reference Data'!$C$4,'Reference Data'!$F$5:$F$21,0),1)&gt;J531,"Actual","Forecast")</f>
        <v>Forecast</v>
      </c>
      <c r="K532" s="28" t="str">
        <f>IF(INDEX('Reference Data'!$G$5:$G$18,MATCH('Reference Data'!$C$4,'Reference Data'!$F$5:$F$21,0),1)&gt;K531,"Actual","Forecast")</f>
        <v>Forecast</v>
      </c>
      <c r="L532" s="28" t="str">
        <f>IF(INDEX('Reference Data'!$G$5:$G$18,MATCH('Reference Data'!$C$4,'Reference Data'!$F$5:$F$21,0),1)&gt;L531,"Actual","Forecast")</f>
        <v>Forecast</v>
      </c>
      <c r="M532" s="28" t="str">
        <f>IF(INDEX('Reference Data'!$G$5:$G$18,MATCH('Reference Data'!$C$4,'Reference Data'!$F$5:$F$21,0),1)&gt;M531,"Actual","Forecast")</f>
        <v>Forecast</v>
      </c>
      <c r="N532" s="28" t="str">
        <f>IF(INDEX('Reference Data'!$G$5:$G$18,MATCH('Reference Data'!$C$4,'Reference Data'!$F$5:$F$21,0),1)&gt;N531,"Actual","Forecast")</f>
        <v>Forecast</v>
      </c>
      <c r="O532" s="28" t="str">
        <f>IF(INDEX('Reference Data'!$G$5:$G$18,MATCH('Reference Data'!$C$4,'Reference Data'!$F$5:$F$21,0),1)&gt;O531,"Actual","Forecast")</f>
        <v>Forecast</v>
      </c>
      <c r="P532" s="1"/>
      <c r="Q532"/>
    </row>
    <row r="533" spans="2:17" ht="15.75" outlineLevel="2" thickBot="1">
      <c r="B533" s="842"/>
      <c r="D533" s="266"/>
      <c r="E533" s="267"/>
      <c r="F533" s="266"/>
      <c r="G533" s="267"/>
      <c r="H533" s="266"/>
      <c r="I533" s="267"/>
      <c r="J533" s="266"/>
      <c r="K533" s="267"/>
      <c r="L533" s="266"/>
      <c r="M533" s="267"/>
      <c r="N533" s="266"/>
      <c r="O533" s="267"/>
      <c r="P533" s="1"/>
      <c r="Q533"/>
    </row>
    <row r="534" spans="2:17" outlineLevel="2">
      <c r="D534" t="s">
        <v>359</v>
      </c>
      <c r="P534" s="1"/>
      <c r="Q534"/>
    </row>
    <row r="535" spans="2:17" ht="14.25" customHeight="1" outlineLevel="1">
      <c r="B535" s="59"/>
      <c r="C535" s="59"/>
      <c r="D535" s="59"/>
      <c r="E535" s="59"/>
      <c r="F535" s="59"/>
      <c r="P535" s="1"/>
      <c r="Q535"/>
    </row>
    <row r="537" spans="2:17">
      <c r="B537" s="247" t="s">
        <v>27</v>
      </c>
      <c r="C537" s="247" t="s">
        <v>27</v>
      </c>
      <c r="D537" s="247" t="s">
        <v>27</v>
      </c>
      <c r="E537" s="247" t="s">
        <v>27</v>
      </c>
      <c r="F537" s="247" t="s">
        <v>27</v>
      </c>
      <c r="G537" s="247" t="s">
        <v>27</v>
      </c>
      <c r="H537" s="247" t="s">
        <v>27</v>
      </c>
      <c r="I537" s="247" t="s">
        <v>27</v>
      </c>
      <c r="J537" s="247" t="s">
        <v>27</v>
      </c>
      <c r="K537" s="247" t="s">
        <v>27</v>
      </c>
      <c r="L537" s="247" t="s">
        <v>27</v>
      </c>
      <c r="M537" s="247" t="s">
        <v>27</v>
      </c>
      <c r="N537" s="247" t="s">
        <v>27</v>
      </c>
      <c r="O537" s="247" t="s">
        <v>27</v>
      </c>
    </row>
  </sheetData>
  <sheetProtection algorithmName="SHA-512" hashValue="uekR9rf/Vjt8MweylddwqKe7H+KhSPfs5qEOxU+Y5OlFRTuGSfVw2Mc+zq0vW7fBOvHWRedxvMKrDhgQWjvzrQ==" saltValue="A3HjsW4LvgHtNj2JqDHD6A==" spinCount="100000" sheet="1"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D22:P41 B43:P52 B22:B41" name="Section_B_Main"/>
    <protectedRange sqref="E9 B11" name="Section_A"/>
    <protectedRange sqref="B60:O60 B65:O65 D70:O70 D75:O75 D80:O80 D85:O8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s>
  <mergeCells count="187">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 ref="D482:O483"/>
    <mergeCell ref="D487:O488"/>
    <mergeCell ref="D460:O461"/>
    <mergeCell ref="D465:O466"/>
    <mergeCell ref="B472:B475"/>
    <mergeCell ref="C472:C475"/>
    <mergeCell ref="D472:O473"/>
    <mergeCell ref="B445:B448"/>
    <mergeCell ref="C445:C448"/>
    <mergeCell ref="D445:O446"/>
    <mergeCell ref="D450:O451"/>
    <mergeCell ref="D455:O456"/>
    <mergeCell ref="D428:O429"/>
    <mergeCell ref="D433:O434"/>
    <mergeCell ref="B440:B443"/>
    <mergeCell ref="C440:C443"/>
    <mergeCell ref="D440:O441"/>
    <mergeCell ref="B413:B416"/>
    <mergeCell ref="C413:C416"/>
    <mergeCell ref="D413:O414"/>
    <mergeCell ref="D418:O419"/>
    <mergeCell ref="D423:O424"/>
    <mergeCell ref="D396:O397"/>
    <mergeCell ref="D401:O402"/>
    <mergeCell ref="B408:B411"/>
    <mergeCell ref="C408:C411"/>
    <mergeCell ref="D408:O409"/>
    <mergeCell ref="B381:B384"/>
    <mergeCell ref="C381:C384"/>
    <mergeCell ref="D381:O382"/>
    <mergeCell ref="D386:O387"/>
    <mergeCell ref="D391:O392"/>
    <mergeCell ref="D364:O365"/>
    <mergeCell ref="D369:O370"/>
    <mergeCell ref="B376:B379"/>
    <mergeCell ref="C376:C379"/>
    <mergeCell ref="D376:O377"/>
    <mergeCell ref="B349:B352"/>
    <mergeCell ref="C349:C352"/>
    <mergeCell ref="D349:O350"/>
    <mergeCell ref="D354:O355"/>
    <mergeCell ref="D359:O360"/>
    <mergeCell ref="D332:O333"/>
    <mergeCell ref="D337:O338"/>
    <mergeCell ref="B344:B347"/>
    <mergeCell ref="C344:C347"/>
    <mergeCell ref="D344:O345"/>
    <mergeCell ref="B317:B320"/>
    <mergeCell ref="C317:C320"/>
    <mergeCell ref="D317:O318"/>
    <mergeCell ref="D322:O323"/>
    <mergeCell ref="D327:O328"/>
    <mergeCell ref="D300:O301"/>
    <mergeCell ref="D305:O306"/>
    <mergeCell ref="B312:B315"/>
    <mergeCell ref="C312:C315"/>
    <mergeCell ref="D312:O313"/>
    <mergeCell ref="B285:B288"/>
    <mergeCell ref="C285:C288"/>
    <mergeCell ref="D285:O286"/>
    <mergeCell ref="D290:O291"/>
    <mergeCell ref="D295:O296"/>
    <mergeCell ref="D268:O269"/>
    <mergeCell ref="D273:O274"/>
    <mergeCell ref="B280:B283"/>
    <mergeCell ref="C280:C283"/>
    <mergeCell ref="D280:O281"/>
    <mergeCell ref="B273:B277"/>
    <mergeCell ref="B253:B256"/>
    <mergeCell ref="C253:C256"/>
    <mergeCell ref="D253:O254"/>
    <mergeCell ref="D258:O259"/>
    <mergeCell ref="D263:O264"/>
    <mergeCell ref="D236:O237"/>
    <mergeCell ref="D241:O242"/>
    <mergeCell ref="B248:B251"/>
    <mergeCell ref="C248:C251"/>
    <mergeCell ref="D248:O249"/>
    <mergeCell ref="B221:B224"/>
    <mergeCell ref="C221:C224"/>
    <mergeCell ref="D221:O222"/>
    <mergeCell ref="D226:O227"/>
    <mergeCell ref="D231:O232"/>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162:O163"/>
    <mergeCell ref="D167:O168"/>
    <mergeCell ref="D172:O173"/>
    <mergeCell ref="B177:B181"/>
    <mergeCell ref="D177:O178"/>
    <mergeCell ref="B152:B155"/>
    <mergeCell ref="C152:C155"/>
    <mergeCell ref="D152:O153"/>
    <mergeCell ref="B157:B160"/>
    <mergeCell ref="D157:O158"/>
    <mergeCell ref="C157:C160"/>
    <mergeCell ref="D130:O131"/>
    <mergeCell ref="D135:O136"/>
    <mergeCell ref="D140:O141"/>
    <mergeCell ref="B145:B149"/>
    <mergeCell ref="D145:O146"/>
    <mergeCell ref="B120:B123"/>
    <mergeCell ref="C120:C123"/>
    <mergeCell ref="D120:O121"/>
    <mergeCell ref="B125:B128"/>
    <mergeCell ref="D125:O126"/>
    <mergeCell ref="C125:C128"/>
    <mergeCell ref="D98:O99"/>
    <mergeCell ref="D103:O104"/>
    <mergeCell ref="D108:O109"/>
    <mergeCell ref="B113:B117"/>
    <mergeCell ref="D113:O114"/>
    <mergeCell ref="B88:B91"/>
    <mergeCell ref="C88:C91"/>
    <mergeCell ref="D88:O89"/>
    <mergeCell ref="B93:B96"/>
    <mergeCell ref="D93:O94"/>
    <mergeCell ref="C93:C96"/>
    <mergeCell ref="M2:O2"/>
    <mergeCell ref="B3:L3"/>
    <mergeCell ref="B2:J2"/>
    <mergeCell ref="L5:P5"/>
    <mergeCell ref="B5:D5"/>
    <mergeCell ref="B9:D9"/>
    <mergeCell ref="B10:E10"/>
    <mergeCell ref="B11:E11"/>
    <mergeCell ref="C16:C17"/>
    <mergeCell ref="B16:B17"/>
    <mergeCell ref="D16:D17"/>
    <mergeCell ref="F5:I5"/>
    <mergeCell ref="B54:O54"/>
    <mergeCell ref="D66:O67"/>
    <mergeCell ref="B7:E7"/>
    <mergeCell ref="D71:O72"/>
    <mergeCell ref="E16:E17"/>
    <mergeCell ref="P16:P17"/>
    <mergeCell ref="O18:P18"/>
    <mergeCell ref="O19:P19"/>
    <mergeCell ref="O20:P20"/>
    <mergeCell ref="O21:P21"/>
    <mergeCell ref="B13:P13"/>
    <mergeCell ref="M42:N42"/>
    <mergeCell ref="B81:B85"/>
    <mergeCell ref="D81:O82"/>
    <mergeCell ref="B56:B59"/>
    <mergeCell ref="C56:C59"/>
    <mergeCell ref="D56:O57"/>
    <mergeCell ref="C61:C64"/>
    <mergeCell ref="B61:B64"/>
    <mergeCell ref="D61:O62"/>
    <mergeCell ref="D76:O77"/>
  </mergeCells>
  <phoneticPr fontId="14" type="noConversion"/>
  <conditionalFormatting sqref="C19:C20">
    <cfRule type="expression" dxfId="1298" priority="620">
      <formula>OR(#REF!="no", #REF!="&lt; Select &gt;")</formula>
    </cfRule>
  </conditionalFormatting>
  <conditionalFormatting sqref="D43:O52">
    <cfRule type="expression" dxfId="1297" priority="249">
      <formula>$B43=""</formula>
    </cfRule>
  </conditionalFormatting>
  <conditionalFormatting sqref="D59:O59">
    <cfRule type="cellIs" dxfId="1296" priority="611" operator="equal">
      <formula>"Forecast"</formula>
    </cfRule>
    <cfRule type="cellIs" dxfId="1295" priority="610" operator="equal">
      <formula>"Actual"</formula>
    </cfRule>
  </conditionalFormatting>
  <conditionalFormatting sqref="D60:O60 D85:O86">
    <cfRule type="expression" dxfId="1294" priority="624">
      <formula>OR($C$69="No", $C$69="&lt; Select &gt;")</formula>
    </cfRule>
  </conditionalFormatting>
  <conditionalFormatting sqref="D64:O64">
    <cfRule type="cellIs" dxfId="1293" priority="608" operator="equal">
      <formula>"Actual"</formula>
    </cfRule>
    <cfRule type="cellIs" dxfId="1292" priority="609" operator="equal">
      <formula>"Forecast"</formula>
    </cfRule>
  </conditionalFormatting>
  <conditionalFormatting sqref="D65:O65">
    <cfRule type="expression" dxfId="1291" priority="615">
      <formula>OR($C$69="No", $C$69="&lt; Select &gt;")</formula>
    </cfRule>
  </conditionalFormatting>
  <conditionalFormatting sqref="D69:O69">
    <cfRule type="cellIs" dxfId="1290" priority="595" operator="equal">
      <formula>"Forecast"</formula>
    </cfRule>
    <cfRule type="cellIs" dxfId="1289" priority="594" operator="equal">
      <formula>"Actual"</formula>
    </cfRule>
  </conditionalFormatting>
  <conditionalFormatting sqref="D70:O70">
    <cfRule type="expression" dxfId="1288" priority="621">
      <formula>OR($C$69="No", $C$69="&lt; Select &gt;")</formula>
    </cfRule>
  </conditionalFormatting>
  <conditionalFormatting sqref="D74:O74">
    <cfRule type="cellIs" dxfId="1287" priority="597" operator="equal">
      <formula>"Forecast"</formula>
    </cfRule>
    <cfRule type="cellIs" dxfId="1286" priority="596" operator="equal">
      <formula>"Actual"</formula>
    </cfRule>
  </conditionalFormatting>
  <conditionalFormatting sqref="D75:O75">
    <cfRule type="expression" dxfId="1285" priority="622">
      <formula>OR($C$69="No", $C$69="&lt; Select &gt;")</formula>
    </cfRule>
  </conditionalFormatting>
  <conditionalFormatting sqref="D79:O79">
    <cfRule type="cellIs" dxfId="1284" priority="603" operator="equal">
      <formula>"Forecast"</formula>
    </cfRule>
    <cfRule type="cellIs" dxfId="1283" priority="602" operator="equal">
      <formula>"Actual"</formula>
    </cfRule>
  </conditionalFormatting>
  <conditionalFormatting sqref="D80:O80">
    <cfRule type="expression" dxfId="1282" priority="612">
      <formula>OR($C$69="No", $C$69="&lt; Select &gt;")</formula>
    </cfRule>
  </conditionalFormatting>
  <conditionalFormatting sqref="D84:O84">
    <cfRule type="cellIs" dxfId="1281" priority="599" operator="equal">
      <formula>"Forecast"</formula>
    </cfRule>
    <cfRule type="cellIs" dxfId="1280" priority="598" operator="equal">
      <formula>"Actual"</formula>
    </cfRule>
  </conditionalFormatting>
  <conditionalFormatting sqref="D91:O91">
    <cfRule type="cellIs" dxfId="1279" priority="509" operator="equal">
      <formula>"Forecast"</formula>
    </cfRule>
    <cfRule type="cellIs" dxfId="1278" priority="508" operator="equal">
      <formula>"Actual"</formula>
    </cfRule>
  </conditionalFormatting>
  <conditionalFormatting sqref="D92:O92 D117:O118">
    <cfRule type="expression" dxfId="1277" priority="514">
      <formula>OR($C$69="No", $C$69="&lt; Select &gt;")</formula>
    </cfRule>
  </conditionalFormatting>
  <conditionalFormatting sqref="D96:O96">
    <cfRule type="cellIs" dxfId="1276" priority="506" operator="equal">
      <formula>"Actual"</formula>
    </cfRule>
    <cfRule type="cellIs" dxfId="1275" priority="507" operator="equal">
      <formula>"Forecast"</formula>
    </cfRule>
  </conditionalFormatting>
  <conditionalFormatting sqref="D97:O97">
    <cfRule type="expression" dxfId="1274" priority="511">
      <formula>OR($C$69="No", $C$69="&lt; Select &gt;")</formula>
    </cfRule>
  </conditionalFormatting>
  <conditionalFormatting sqref="D101:O101">
    <cfRule type="cellIs" dxfId="1273" priority="499" operator="equal">
      <formula>"Forecast"</formula>
    </cfRule>
    <cfRule type="cellIs" dxfId="1272" priority="498" operator="equal">
      <formula>"Actual"</formula>
    </cfRule>
  </conditionalFormatting>
  <conditionalFormatting sqref="D102:O102">
    <cfRule type="expression" dxfId="1271" priority="512">
      <formula>OR($C$69="No", $C$69="&lt; Select &gt;")</formula>
    </cfRule>
  </conditionalFormatting>
  <conditionalFormatting sqref="D106:O106">
    <cfRule type="cellIs" dxfId="1270" priority="500" operator="equal">
      <formula>"Actual"</formula>
    </cfRule>
    <cfRule type="cellIs" dxfId="1269" priority="501" operator="equal">
      <formula>"Forecast"</formula>
    </cfRule>
  </conditionalFormatting>
  <conditionalFormatting sqref="D107:O107">
    <cfRule type="expression" dxfId="1268" priority="513">
      <formula>OR($C$69="No", $C$69="&lt; Select &gt;")</formula>
    </cfRule>
  </conditionalFormatting>
  <conditionalFormatting sqref="D111:O111">
    <cfRule type="cellIs" dxfId="1267" priority="504" operator="equal">
      <formula>"Actual"</formula>
    </cfRule>
    <cfRule type="cellIs" dxfId="1266" priority="505" operator="equal">
      <formula>"Forecast"</formula>
    </cfRule>
  </conditionalFormatting>
  <conditionalFormatting sqref="D112:O112">
    <cfRule type="expression" dxfId="1265" priority="510">
      <formula>OR($C$69="No", $C$69="&lt; Select &gt;")</formula>
    </cfRule>
  </conditionalFormatting>
  <conditionalFormatting sqref="D116:O116">
    <cfRule type="cellIs" dxfId="1264" priority="502" operator="equal">
      <formula>"Actual"</formula>
    </cfRule>
    <cfRule type="cellIs" dxfId="1263" priority="503" operator="equal">
      <formula>"Forecast"</formula>
    </cfRule>
  </conditionalFormatting>
  <conditionalFormatting sqref="D123:O123">
    <cfRule type="cellIs" dxfId="1262" priority="242" operator="equal">
      <formula>"Forecast"</formula>
    </cfRule>
    <cfRule type="cellIs" dxfId="1261" priority="241" operator="equal">
      <formula>"Actual"</formula>
    </cfRule>
  </conditionalFormatting>
  <conditionalFormatting sqref="D124:O124 D149:O150">
    <cfRule type="expression" dxfId="1260" priority="247">
      <formula>OR($C$69="No", $C$69="&lt; Select &gt;")</formula>
    </cfRule>
  </conditionalFormatting>
  <conditionalFormatting sqref="D128:O128">
    <cfRule type="cellIs" dxfId="1259" priority="240" operator="equal">
      <formula>"Forecast"</formula>
    </cfRule>
    <cfRule type="cellIs" dxfId="1258" priority="239" operator="equal">
      <formula>"Actual"</formula>
    </cfRule>
  </conditionalFormatting>
  <conditionalFormatting sqref="D129:O129">
    <cfRule type="expression" dxfId="1257" priority="244">
      <formula>OR($C$69="No", $C$69="&lt; Select &gt;")</formula>
    </cfRule>
  </conditionalFormatting>
  <conditionalFormatting sqref="D133:O133">
    <cfRule type="cellIs" dxfId="1256" priority="232" operator="equal">
      <formula>"Forecast"</formula>
    </cfRule>
    <cfRule type="cellIs" dxfId="1255" priority="231" operator="equal">
      <formula>"Actual"</formula>
    </cfRule>
  </conditionalFormatting>
  <conditionalFormatting sqref="D134:O134">
    <cfRule type="expression" dxfId="1254" priority="245">
      <formula>OR($C$69="No", $C$69="&lt; Select &gt;")</formula>
    </cfRule>
  </conditionalFormatting>
  <conditionalFormatting sqref="D138:O138">
    <cfRule type="cellIs" dxfId="1253" priority="234" operator="equal">
      <formula>"Forecast"</formula>
    </cfRule>
    <cfRule type="cellIs" dxfId="1252" priority="233" operator="equal">
      <formula>"Actual"</formula>
    </cfRule>
  </conditionalFormatting>
  <conditionalFormatting sqref="D139:O139">
    <cfRule type="expression" dxfId="1251" priority="246">
      <formula>OR($C$69="No", $C$69="&lt; Select &gt;")</formula>
    </cfRule>
  </conditionalFormatting>
  <conditionalFormatting sqref="D143:O143">
    <cfRule type="cellIs" dxfId="1250" priority="238" operator="equal">
      <formula>"Forecast"</formula>
    </cfRule>
    <cfRule type="cellIs" dxfId="1249" priority="237" operator="equal">
      <formula>"Actual"</formula>
    </cfRule>
  </conditionalFormatting>
  <conditionalFormatting sqref="D144:O144">
    <cfRule type="expression" dxfId="1248" priority="243">
      <formula>OR($C$69="No", $C$69="&lt; Select &gt;")</formula>
    </cfRule>
  </conditionalFormatting>
  <conditionalFormatting sqref="D148:O148">
    <cfRule type="cellIs" dxfId="1247" priority="236" operator="equal">
      <formula>"Forecast"</formula>
    </cfRule>
    <cfRule type="cellIs" dxfId="1246" priority="235" operator="equal">
      <formula>"Actual"</formula>
    </cfRule>
  </conditionalFormatting>
  <conditionalFormatting sqref="D155:O155">
    <cfRule type="cellIs" dxfId="1245" priority="223" operator="equal">
      <formula>"Forecast"</formula>
    </cfRule>
    <cfRule type="cellIs" dxfId="1244" priority="222" operator="equal">
      <formula>"Actual"</formula>
    </cfRule>
  </conditionalFormatting>
  <conditionalFormatting sqref="D156:O156 D181:O182">
    <cfRule type="expression" dxfId="1243" priority="228">
      <formula>OR($C$69="No", $C$69="&lt; Select &gt;")</formula>
    </cfRule>
  </conditionalFormatting>
  <conditionalFormatting sqref="D160:O160">
    <cfRule type="cellIs" dxfId="1242" priority="221" operator="equal">
      <formula>"Forecast"</formula>
    </cfRule>
    <cfRule type="cellIs" dxfId="1241" priority="220" operator="equal">
      <formula>"Actual"</formula>
    </cfRule>
  </conditionalFormatting>
  <conditionalFormatting sqref="D161:O161">
    <cfRule type="expression" dxfId="1240" priority="225">
      <formula>OR($C$69="No", $C$69="&lt; Select &gt;")</formula>
    </cfRule>
  </conditionalFormatting>
  <conditionalFormatting sqref="D165:O165">
    <cfRule type="cellIs" dxfId="1239" priority="213" operator="equal">
      <formula>"Forecast"</formula>
    </cfRule>
    <cfRule type="cellIs" dxfId="1238" priority="212" operator="equal">
      <formula>"Actual"</formula>
    </cfRule>
  </conditionalFormatting>
  <conditionalFormatting sqref="D166:O166">
    <cfRule type="expression" dxfId="1237" priority="226">
      <formula>OR($C$69="No", $C$69="&lt; Select &gt;")</formula>
    </cfRule>
  </conditionalFormatting>
  <conditionalFormatting sqref="D170:O170">
    <cfRule type="cellIs" dxfId="1236" priority="215" operator="equal">
      <formula>"Forecast"</formula>
    </cfRule>
    <cfRule type="cellIs" dxfId="1235" priority="214" operator="equal">
      <formula>"Actual"</formula>
    </cfRule>
  </conditionalFormatting>
  <conditionalFormatting sqref="D171:O171">
    <cfRule type="expression" dxfId="1234" priority="227">
      <formula>OR($C$69="No", $C$69="&lt; Select &gt;")</formula>
    </cfRule>
  </conditionalFormatting>
  <conditionalFormatting sqref="D175:O175">
    <cfRule type="cellIs" dxfId="1233" priority="219" operator="equal">
      <formula>"Forecast"</formula>
    </cfRule>
    <cfRule type="cellIs" dxfId="1232" priority="218" operator="equal">
      <formula>"Actual"</formula>
    </cfRule>
  </conditionalFormatting>
  <conditionalFormatting sqref="D176:O176">
    <cfRule type="expression" dxfId="1231" priority="224">
      <formula>OR($C$69="No", $C$69="&lt; Select &gt;")</formula>
    </cfRule>
  </conditionalFormatting>
  <conditionalFormatting sqref="D180:O180">
    <cfRule type="cellIs" dxfId="1230" priority="217" operator="equal">
      <formula>"Forecast"</formula>
    </cfRule>
    <cfRule type="cellIs" dxfId="1229" priority="216" operator="equal">
      <formula>"Actual"</formula>
    </cfRule>
  </conditionalFormatting>
  <conditionalFormatting sqref="D187:O187">
    <cfRule type="cellIs" dxfId="1228" priority="203" operator="equal">
      <formula>"Actual"</formula>
    </cfRule>
    <cfRule type="cellIs" dxfId="1227" priority="204" operator="equal">
      <formula>"Forecast"</formula>
    </cfRule>
  </conditionalFormatting>
  <conditionalFormatting sqref="D188:O188 D213:O214">
    <cfRule type="expression" dxfId="1226" priority="209">
      <formula>OR($C$69="No", $C$69="&lt; Select &gt;")</formula>
    </cfRule>
  </conditionalFormatting>
  <conditionalFormatting sqref="D192:O192">
    <cfRule type="cellIs" dxfId="1225" priority="201" operator="equal">
      <formula>"Actual"</formula>
    </cfRule>
    <cfRule type="cellIs" dxfId="1224" priority="202" operator="equal">
      <formula>"Forecast"</formula>
    </cfRule>
  </conditionalFormatting>
  <conditionalFormatting sqref="D193:O193">
    <cfRule type="expression" dxfId="1223" priority="206">
      <formula>OR($C$69="No", $C$69="&lt; Select &gt;")</formula>
    </cfRule>
  </conditionalFormatting>
  <conditionalFormatting sqref="D197:O197">
    <cfRule type="cellIs" dxfId="1222" priority="194" operator="equal">
      <formula>"Forecast"</formula>
    </cfRule>
    <cfRule type="cellIs" dxfId="1221" priority="193" operator="equal">
      <formula>"Actual"</formula>
    </cfRule>
  </conditionalFormatting>
  <conditionalFormatting sqref="D198:O198">
    <cfRule type="expression" dxfId="1220" priority="207">
      <formula>OR($C$69="No", $C$69="&lt; Select &gt;")</formula>
    </cfRule>
  </conditionalFormatting>
  <conditionalFormatting sqref="D202:O202">
    <cfRule type="cellIs" dxfId="1219" priority="196" operator="equal">
      <formula>"Forecast"</formula>
    </cfRule>
    <cfRule type="cellIs" dxfId="1218" priority="195" operator="equal">
      <formula>"Actual"</formula>
    </cfRule>
  </conditionalFormatting>
  <conditionalFormatting sqref="D203:O203">
    <cfRule type="expression" dxfId="1217" priority="208">
      <formula>OR($C$69="No", $C$69="&lt; Select &gt;")</formula>
    </cfRule>
  </conditionalFormatting>
  <conditionalFormatting sqref="D207:O207">
    <cfRule type="cellIs" dxfId="1216" priority="200" operator="equal">
      <formula>"Forecast"</formula>
    </cfRule>
    <cfRule type="cellIs" dxfId="1215" priority="199" operator="equal">
      <formula>"Actual"</formula>
    </cfRule>
  </conditionalFormatting>
  <conditionalFormatting sqref="D208:O208">
    <cfRule type="expression" dxfId="1214" priority="205">
      <formula>OR($C$69="No", $C$69="&lt; Select &gt;")</formula>
    </cfRule>
  </conditionalFormatting>
  <conditionalFormatting sqref="D212:O212">
    <cfRule type="cellIs" dxfId="1213" priority="198" operator="equal">
      <formula>"Forecast"</formula>
    </cfRule>
    <cfRule type="cellIs" dxfId="1212" priority="197" operator="equal">
      <formula>"Actual"</formula>
    </cfRule>
  </conditionalFormatting>
  <conditionalFormatting sqref="D219:O219">
    <cfRule type="cellIs" dxfId="1211" priority="184" operator="equal">
      <formula>"Actual"</formula>
    </cfRule>
    <cfRule type="cellIs" dxfId="1210" priority="185" operator="equal">
      <formula>"Forecast"</formula>
    </cfRule>
  </conditionalFormatting>
  <conditionalFormatting sqref="D220:O220 D245:O246">
    <cfRule type="expression" dxfId="1209" priority="190">
      <formula>OR($C$69="No", $C$69="&lt; Select &gt;")</formula>
    </cfRule>
  </conditionalFormatting>
  <conditionalFormatting sqref="D224:O224">
    <cfRule type="cellIs" dxfId="1208" priority="182" operator="equal">
      <formula>"Actual"</formula>
    </cfRule>
    <cfRule type="cellIs" dxfId="1207" priority="183" operator="equal">
      <formula>"Forecast"</formula>
    </cfRule>
  </conditionalFormatting>
  <conditionalFormatting sqref="D225:O225">
    <cfRule type="expression" dxfId="1206" priority="187">
      <formula>OR($C$69="No", $C$69="&lt; Select &gt;")</formula>
    </cfRule>
  </conditionalFormatting>
  <conditionalFormatting sqref="D229:O229">
    <cfRule type="cellIs" dxfId="1205" priority="174" operator="equal">
      <formula>"Actual"</formula>
    </cfRule>
    <cfRule type="cellIs" dxfId="1204" priority="175" operator="equal">
      <formula>"Forecast"</formula>
    </cfRule>
  </conditionalFormatting>
  <conditionalFormatting sqref="D230:O230">
    <cfRule type="expression" dxfId="1203" priority="188">
      <formula>OR($C$69="No", $C$69="&lt; Select &gt;")</formula>
    </cfRule>
  </conditionalFormatting>
  <conditionalFormatting sqref="D234:O234">
    <cfRule type="cellIs" dxfId="1202" priority="177" operator="equal">
      <formula>"Forecast"</formula>
    </cfRule>
    <cfRule type="cellIs" dxfId="1201" priority="176" operator="equal">
      <formula>"Actual"</formula>
    </cfRule>
  </conditionalFormatting>
  <conditionalFormatting sqref="D235:O235">
    <cfRule type="expression" dxfId="1200" priority="189">
      <formula>OR($C$69="No", $C$69="&lt; Select &gt;")</formula>
    </cfRule>
  </conditionalFormatting>
  <conditionalFormatting sqref="D239:O239">
    <cfRule type="cellIs" dxfId="1199" priority="181" operator="equal">
      <formula>"Forecast"</formula>
    </cfRule>
    <cfRule type="cellIs" dxfId="1198" priority="180" operator="equal">
      <formula>"Actual"</formula>
    </cfRule>
  </conditionalFormatting>
  <conditionalFormatting sqref="D240:O240">
    <cfRule type="expression" dxfId="1197" priority="186">
      <formula>OR($C$69="No", $C$69="&lt; Select &gt;")</formula>
    </cfRule>
  </conditionalFormatting>
  <conditionalFormatting sqref="D244:O244">
    <cfRule type="cellIs" dxfId="1196" priority="178" operator="equal">
      <formula>"Actual"</formula>
    </cfRule>
    <cfRule type="cellIs" dxfId="1195" priority="179" operator="equal">
      <formula>"Forecast"</formula>
    </cfRule>
  </conditionalFormatting>
  <conditionalFormatting sqref="D251:O251">
    <cfRule type="cellIs" dxfId="1194" priority="166" operator="equal">
      <formula>"Forecast"</formula>
    </cfRule>
    <cfRule type="cellIs" dxfId="1193" priority="165" operator="equal">
      <formula>"Actual"</formula>
    </cfRule>
  </conditionalFormatting>
  <conditionalFormatting sqref="D252:O252 D277:O278">
    <cfRule type="expression" dxfId="1192" priority="171">
      <formula>OR($C$69="No", $C$69="&lt; Select &gt;")</formula>
    </cfRule>
  </conditionalFormatting>
  <conditionalFormatting sqref="D256:O256">
    <cfRule type="cellIs" dxfId="1191" priority="163" operator="equal">
      <formula>"Actual"</formula>
    </cfRule>
    <cfRule type="cellIs" dxfId="1190" priority="164" operator="equal">
      <formula>"Forecast"</formula>
    </cfRule>
  </conditionalFormatting>
  <conditionalFormatting sqref="D257:O257">
    <cfRule type="expression" dxfId="1189" priority="168">
      <formula>OR($C$69="No", $C$69="&lt; Select &gt;")</formula>
    </cfRule>
  </conditionalFormatting>
  <conditionalFormatting sqref="D261:O261">
    <cfRule type="cellIs" dxfId="1188" priority="156" operator="equal">
      <formula>"Forecast"</formula>
    </cfRule>
    <cfRule type="cellIs" dxfId="1187" priority="155" operator="equal">
      <formula>"Actual"</formula>
    </cfRule>
  </conditionalFormatting>
  <conditionalFormatting sqref="D262:O262">
    <cfRule type="expression" dxfId="1186" priority="169">
      <formula>OR($C$69="No", $C$69="&lt; Select &gt;")</formula>
    </cfRule>
  </conditionalFormatting>
  <conditionalFormatting sqref="D266:O266">
    <cfRule type="cellIs" dxfId="1185" priority="157" operator="equal">
      <formula>"Actual"</formula>
    </cfRule>
    <cfRule type="cellIs" dxfId="1184" priority="158" operator="equal">
      <formula>"Forecast"</formula>
    </cfRule>
  </conditionalFormatting>
  <conditionalFormatting sqref="D267:O267">
    <cfRule type="expression" dxfId="1183" priority="170">
      <formula>OR($C$69="No", $C$69="&lt; Select &gt;")</formula>
    </cfRule>
  </conditionalFormatting>
  <conditionalFormatting sqref="D271:O271">
    <cfRule type="cellIs" dxfId="1182" priority="161" operator="equal">
      <formula>"Actual"</formula>
    </cfRule>
    <cfRule type="cellIs" dxfId="1181" priority="162" operator="equal">
      <formula>"Forecast"</formula>
    </cfRule>
  </conditionalFormatting>
  <conditionalFormatting sqref="D272:O272">
    <cfRule type="expression" dxfId="1180" priority="167">
      <formula>OR($C$69="No", $C$69="&lt; Select &gt;")</formula>
    </cfRule>
  </conditionalFormatting>
  <conditionalFormatting sqref="D276:O276">
    <cfRule type="cellIs" dxfId="1179" priority="159" operator="equal">
      <formula>"Actual"</formula>
    </cfRule>
    <cfRule type="cellIs" dxfId="1178" priority="160" operator="equal">
      <formula>"Forecast"</formula>
    </cfRule>
  </conditionalFormatting>
  <conditionalFormatting sqref="D283:O283">
    <cfRule type="cellIs" dxfId="1177" priority="146" operator="equal">
      <formula>"Actual"</formula>
    </cfRule>
    <cfRule type="cellIs" dxfId="1176" priority="147" operator="equal">
      <formula>"Forecast"</formula>
    </cfRule>
  </conditionalFormatting>
  <conditionalFormatting sqref="D284:O284 D309:O310">
    <cfRule type="expression" dxfId="1175" priority="152">
      <formula>OR($C$69="No", $C$69="&lt; Select &gt;")</formula>
    </cfRule>
  </conditionalFormatting>
  <conditionalFormatting sqref="D288:O288">
    <cfRule type="cellIs" dxfId="1174" priority="145" operator="equal">
      <formula>"Forecast"</formula>
    </cfRule>
    <cfRule type="cellIs" dxfId="1173" priority="144" operator="equal">
      <formula>"Actual"</formula>
    </cfRule>
  </conditionalFormatting>
  <conditionalFormatting sqref="D289:O289">
    <cfRule type="expression" dxfId="1172" priority="149">
      <formula>OR($C$69="No", $C$69="&lt; Select &gt;")</formula>
    </cfRule>
  </conditionalFormatting>
  <conditionalFormatting sqref="D293:O293">
    <cfRule type="cellIs" dxfId="1171" priority="137" operator="equal">
      <formula>"Forecast"</formula>
    </cfRule>
    <cfRule type="cellIs" dxfId="1170" priority="136" operator="equal">
      <formula>"Actual"</formula>
    </cfRule>
  </conditionalFormatting>
  <conditionalFormatting sqref="D294:O294">
    <cfRule type="expression" dxfId="1169" priority="150">
      <formula>OR($C$69="No", $C$69="&lt; Select &gt;")</formula>
    </cfRule>
  </conditionalFormatting>
  <conditionalFormatting sqref="D298:O298">
    <cfRule type="cellIs" dxfId="1168" priority="139" operator="equal">
      <formula>"Forecast"</formula>
    </cfRule>
    <cfRule type="cellIs" dxfId="1167" priority="138" operator="equal">
      <formula>"Actual"</formula>
    </cfRule>
  </conditionalFormatting>
  <conditionalFormatting sqref="D299:O299">
    <cfRule type="expression" dxfId="1166" priority="151">
      <formula>OR($C$69="No", $C$69="&lt; Select &gt;")</formula>
    </cfRule>
  </conditionalFormatting>
  <conditionalFormatting sqref="D303:O303">
    <cfRule type="cellIs" dxfId="1165" priority="142" operator="equal">
      <formula>"Actual"</formula>
    </cfRule>
    <cfRule type="cellIs" dxfId="1164" priority="143" operator="equal">
      <formula>"Forecast"</formula>
    </cfRule>
  </conditionalFormatting>
  <conditionalFormatting sqref="D304:O304">
    <cfRule type="expression" dxfId="1163" priority="148">
      <formula>OR($C$69="No", $C$69="&lt; Select &gt;")</formula>
    </cfRule>
  </conditionalFormatting>
  <conditionalFormatting sqref="D308:O308">
    <cfRule type="cellIs" dxfId="1162" priority="141" operator="equal">
      <formula>"Forecast"</formula>
    </cfRule>
    <cfRule type="cellIs" dxfId="1161" priority="140" operator="equal">
      <formula>"Actual"</formula>
    </cfRule>
  </conditionalFormatting>
  <conditionalFormatting sqref="D315:O315">
    <cfRule type="cellIs" dxfId="1160" priority="128" operator="equal">
      <formula>"Forecast"</formula>
    </cfRule>
    <cfRule type="cellIs" dxfId="1159" priority="127" operator="equal">
      <formula>"Actual"</formula>
    </cfRule>
  </conditionalFormatting>
  <conditionalFormatting sqref="D316:O316 D341:O342">
    <cfRule type="expression" dxfId="1158" priority="133">
      <formula>OR($C$69="No", $C$69="&lt; Select &gt;")</formula>
    </cfRule>
  </conditionalFormatting>
  <conditionalFormatting sqref="D320:O320">
    <cfRule type="cellIs" dxfId="1157" priority="126" operator="equal">
      <formula>"Forecast"</formula>
    </cfRule>
    <cfRule type="cellIs" dxfId="1156" priority="125" operator="equal">
      <formula>"Actual"</formula>
    </cfRule>
  </conditionalFormatting>
  <conditionalFormatting sqref="D321:O321">
    <cfRule type="expression" dxfId="1155" priority="130">
      <formula>OR($C$69="No", $C$69="&lt; Select &gt;")</formula>
    </cfRule>
  </conditionalFormatting>
  <conditionalFormatting sqref="D325:O325">
    <cfRule type="cellIs" dxfId="1154" priority="117" operator="equal">
      <formula>"Actual"</formula>
    </cfRule>
    <cfRule type="cellIs" dxfId="1153" priority="118" operator="equal">
      <formula>"Forecast"</formula>
    </cfRule>
  </conditionalFormatting>
  <conditionalFormatting sqref="D326:O326">
    <cfRule type="expression" dxfId="1152" priority="131">
      <formula>OR($C$69="No", $C$69="&lt; Select &gt;")</formula>
    </cfRule>
  </conditionalFormatting>
  <conditionalFormatting sqref="D330:O330">
    <cfRule type="cellIs" dxfId="1151" priority="119" operator="equal">
      <formula>"Actual"</formula>
    </cfRule>
    <cfRule type="cellIs" dxfId="1150" priority="120" operator="equal">
      <formula>"Forecast"</formula>
    </cfRule>
  </conditionalFormatting>
  <conditionalFormatting sqref="D331:O331">
    <cfRule type="expression" dxfId="1149" priority="132">
      <formula>OR($C$69="No", $C$69="&lt; Select &gt;")</formula>
    </cfRule>
  </conditionalFormatting>
  <conditionalFormatting sqref="D335:O335">
    <cfRule type="cellIs" dxfId="1148" priority="124" operator="equal">
      <formula>"Forecast"</formula>
    </cfRule>
    <cfRule type="cellIs" dxfId="1147" priority="123" operator="equal">
      <formula>"Actual"</formula>
    </cfRule>
  </conditionalFormatting>
  <conditionalFormatting sqref="D336:O336">
    <cfRule type="expression" dxfId="1146" priority="129">
      <formula>OR($C$69="No", $C$69="&lt; Select &gt;")</formula>
    </cfRule>
  </conditionalFormatting>
  <conditionalFormatting sqref="D340:O340">
    <cfRule type="cellIs" dxfId="1145" priority="121" operator="equal">
      <formula>"Actual"</formula>
    </cfRule>
    <cfRule type="cellIs" dxfId="1144" priority="122" operator="equal">
      <formula>"Forecast"</formula>
    </cfRule>
  </conditionalFormatting>
  <conditionalFormatting sqref="D347:O347">
    <cfRule type="cellIs" dxfId="1143" priority="108" operator="equal">
      <formula>"Actual"</formula>
    </cfRule>
    <cfRule type="cellIs" dxfId="1142" priority="109" operator="equal">
      <formula>"Forecast"</formula>
    </cfRule>
  </conditionalFormatting>
  <conditionalFormatting sqref="D348:O348 D373:O374">
    <cfRule type="expression" dxfId="1141" priority="114">
      <formula>OR($C$69="No", $C$69="&lt; Select &gt;")</formula>
    </cfRule>
  </conditionalFormatting>
  <conditionalFormatting sqref="D352:O352">
    <cfRule type="cellIs" dxfId="1140" priority="106" operator="equal">
      <formula>"Actual"</formula>
    </cfRule>
    <cfRule type="cellIs" dxfId="1139" priority="107" operator="equal">
      <formula>"Forecast"</formula>
    </cfRule>
  </conditionalFormatting>
  <conditionalFormatting sqref="D353:O353">
    <cfRule type="expression" dxfId="1138" priority="111">
      <formula>OR($C$69="No", $C$69="&lt; Select &gt;")</formula>
    </cfRule>
  </conditionalFormatting>
  <conditionalFormatting sqref="D357:O357">
    <cfRule type="cellIs" dxfId="1137" priority="99" operator="equal">
      <formula>"Forecast"</formula>
    </cfRule>
    <cfRule type="cellIs" dxfId="1136" priority="98" operator="equal">
      <formula>"Actual"</formula>
    </cfRule>
  </conditionalFormatting>
  <conditionalFormatting sqref="D358:O358">
    <cfRule type="expression" dxfId="1135" priority="112">
      <formula>OR($C$69="No", $C$69="&lt; Select &gt;")</formula>
    </cfRule>
  </conditionalFormatting>
  <conditionalFormatting sqref="D362:O362">
    <cfRule type="cellIs" dxfId="1134" priority="101" operator="equal">
      <formula>"Forecast"</formula>
    </cfRule>
    <cfRule type="cellIs" dxfId="1133" priority="100" operator="equal">
      <formula>"Actual"</formula>
    </cfRule>
  </conditionalFormatting>
  <conditionalFormatting sqref="D363:O363">
    <cfRule type="expression" dxfId="1132" priority="113">
      <formula>OR($C$69="No", $C$69="&lt; Select &gt;")</formula>
    </cfRule>
  </conditionalFormatting>
  <conditionalFormatting sqref="D367:O367">
    <cfRule type="cellIs" dxfId="1131" priority="104" operator="equal">
      <formula>"Actual"</formula>
    </cfRule>
    <cfRule type="cellIs" dxfId="1130" priority="105" operator="equal">
      <formula>"Forecast"</formula>
    </cfRule>
  </conditionalFormatting>
  <conditionalFormatting sqref="D368:O368">
    <cfRule type="expression" dxfId="1129" priority="110">
      <formula>OR($C$69="No", $C$69="&lt; Select &gt;")</formula>
    </cfRule>
  </conditionalFormatting>
  <conditionalFormatting sqref="D372:O372">
    <cfRule type="cellIs" dxfId="1128" priority="103" operator="equal">
      <formula>"Forecast"</formula>
    </cfRule>
    <cfRule type="cellIs" dxfId="1127" priority="102" operator="equal">
      <formula>"Actual"</formula>
    </cfRule>
  </conditionalFormatting>
  <conditionalFormatting sqref="D379:O379">
    <cfRule type="cellIs" dxfId="1126" priority="90" operator="equal">
      <formula>"Forecast"</formula>
    </cfRule>
    <cfRule type="cellIs" dxfId="1125" priority="89" operator="equal">
      <formula>"Actual"</formula>
    </cfRule>
  </conditionalFormatting>
  <conditionalFormatting sqref="D380:O380 D405:O406">
    <cfRule type="expression" dxfId="1124" priority="95">
      <formula>OR($C$69="No", $C$69="&lt; Select &gt;")</formula>
    </cfRule>
  </conditionalFormatting>
  <conditionalFormatting sqref="D384:O384">
    <cfRule type="cellIs" dxfId="1123" priority="88" operator="equal">
      <formula>"Forecast"</formula>
    </cfRule>
    <cfRule type="cellIs" dxfId="1122" priority="87" operator="equal">
      <formula>"Actual"</formula>
    </cfRule>
  </conditionalFormatting>
  <conditionalFormatting sqref="D385:O385">
    <cfRule type="expression" dxfId="1121" priority="92">
      <formula>OR($C$69="No", $C$69="&lt; Select &gt;")</formula>
    </cfRule>
  </conditionalFormatting>
  <conditionalFormatting sqref="D389:O389">
    <cfRule type="cellIs" dxfId="1120" priority="80" operator="equal">
      <formula>"Forecast"</formula>
    </cfRule>
    <cfRule type="cellIs" dxfId="1119" priority="79" operator="equal">
      <formula>"Actual"</formula>
    </cfRule>
  </conditionalFormatting>
  <conditionalFormatting sqref="D390:O390">
    <cfRule type="expression" dxfId="1118" priority="93">
      <formula>OR($C$69="No", $C$69="&lt; Select &gt;")</formula>
    </cfRule>
  </conditionalFormatting>
  <conditionalFormatting sqref="D394:O394">
    <cfRule type="cellIs" dxfId="1117" priority="81" operator="equal">
      <formula>"Actual"</formula>
    </cfRule>
    <cfRule type="cellIs" dxfId="1116" priority="82" operator="equal">
      <formula>"Forecast"</formula>
    </cfRule>
  </conditionalFormatting>
  <conditionalFormatting sqref="D395:O395">
    <cfRule type="expression" dxfId="1115" priority="94">
      <formula>OR($C$69="No", $C$69="&lt; Select &gt;")</formula>
    </cfRule>
  </conditionalFormatting>
  <conditionalFormatting sqref="D399:O399">
    <cfRule type="cellIs" dxfId="1114" priority="86" operator="equal">
      <formula>"Forecast"</formula>
    </cfRule>
    <cfRule type="cellIs" dxfId="1113" priority="85" operator="equal">
      <formula>"Actual"</formula>
    </cfRule>
  </conditionalFormatting>
  <conditionalFormatting sqref="D400:O400">
    <cfRule type="expression" dxfId="1112" priority="91">
      <formula>OR($C$69="No", $C$69="&lt; Select &gt;")</formula>
    </cfRule>
  </conditionalFormatting>
  <conditionalFormatting sqref="D404:O404">
    <cfRule type="cellIs" dxfId="1111" priority="83" operator="equal">
      <formula>"Actual"</formula>
    </cfRule>
    <cfRule type="cellIs" dxfId="1110" priority="84" operator="equal">
      <formula>"Forecast"</formula>
    </cfRule>
  </conditionalFormatting>
  <conditionalFormatting sqref="D411:O411">
    <cfRule type="cellIs" dxfId="1109" priority="70" operator="equal">
      <formula>"Actual"</formula>
    </cfRule>
    <cfRule type="cellIs" dxfId="1108" priority="71" operator="equal">
      <formula>"Forecast"</formula>
    </cfRule>
  </conditionalFormatting>
  <conditionalFormatting sqref="D412:O412 D437:O438">
    <cfRule type="expression" dxfId="1107" priority="76">
      <formula>OR($C$69="No", $C$69="&lt; Select &gt;")</formula>
    </cfRule>
  </conditionalFormatting>
  <conditionalFormatting sqref="D416:O416">
    <cfRule type="cellIs" dxfId="1106" priority="68" operator="equal">
      <formula>"Actual"</formula>
    </cfRule>
    <cfRule type="cellIs" dxfId="1105" priority="69" operator="equal">
      <formula>"Forecast"</formula>
    </cfRule>
  </conditionalFormatting>
  <conditionalFormatting sqref="D417:O417">
    <cfRule type="expression" dxfId="1104" priority="73">
      <formula>OR($C$69="No", $C$69="&lt; Select &gt;")</formula>
    </cfRule>
  </conditionalFormatting>
  <conditionalFormatting sqref="D421:O421">
    <cfRule type="cellIs" dxfId="1103" priority="61" operator="equal">
      <formula>"Forecast"</formula>
    </cfRule>
    <cfRule type="cellIs" dxfId="1102" priority="60" operator="equal">
      <formula>"Actual"</formula>
    </cfRule>
  </conditionalFormatting>
  <conditionalFormatting sqref="D422:O422">
    <cfRule type="expression" dxfId="1101" priority="74">
      <formula>OR($C$69="No", $C$69="&lt; Select &gt;")</formula>
    </cfRule>
  </conditionalFormatting>
  <conditionalFormatting sqref="D426:O426">
    <cfRule type="cellIs" dxfId="1100" priority="63" operator="equal">
      <formula>"Forecast"</formula>
    </cfRule>
    <cfRule type="cellIs" dxfId="1099" priority="62" operator="equal">
      <formula>"Actual"</formula>
    </cfRule>
  </conditionalFormatting>
  <conditionalFormatting sqref="D427:O427">
    <cfRule type="expression" dxfId="1098" priority="75">
      <formula>OR($C$69="No", $C$69="&lt; Select &gt;")</formula>
    </cfRule>
  </conditionalFormatting>
  <conditionalFormatting sqref="D431:O431">
    <cfRule type="cellIs" dxfId="1097" priority="66" operator="equal">
      <formula>"Actual"</formula>
    </cfRule>
    <cfRule type="cellIs" dxfId="1096" priority="67" operator="equal">
      <formula>"Forecast"</formula>
    </cfRule>
  </conditionalFormatting>
  <conditionalFormatting sqref="D432:O432">
    <cfRule type="expression" dxfId="1095" priority="72">
      <formula>OR($C$69="No", $C$69="&lt; Select &gt;")</formula>
    </cfRule>
  </conditionalFormatting>
  <conditionalFormatting sqref="D436:O436">
    <cfRule type="cellIs" dxfId="1094" priority="64" operator="equal">
      <formula>"Actual"</formula>
    </cfRule>
    <cfRule type="cellIs" dxfId="1093" priority="65" operator="equal">
      <formula>"Forecast"</formula>
    </cfRule>
  </conditionalFormatting>
  <conditionalFormatting sqref="D443:O443">
    <cfRule type="cellIs" dxfId="1092" priority="52" operator="equal">
      <formula>"Forecast"</formula>
    </cfRule>
    <cfRule type="cellIs" dxfId="1091" priority="51" operator="equal">
      <formula>"Actual"</formula>
    </cfRule>
  </conditionalFormatting>
  <conditionalFormatting sqref="D444:O444 D469:O470">
    <cfRule type="expression" dxfId="1090" priority="57">
      <formula>OR($C$69="No", $C$69="&lt; Select &gt;")</formula>
    </cfRule>
  </conditionalFormatting>
  <conditionalFormatting sqref="D448:O448">
    <cfRule type="cellIs" dxfId="1089" priority="49" operator="equal">
      <formula>"Actual"</formula>
    </cfRule>
    <cfRule type="cellIs" dxfId="1088" priority="50" operator="equal">
      <formula>"Forecast"</formula>
    </cfRule>
  </conditionalFormatting>
  <conditionalFormatting sqref="D449:O449">
    <cfRule type="expression" dxfId="1087" priority="54">
      <formula>OR($C$69="No", $C$69="&lt; Select &gt;")</formula>
    </cfRule>
  </conditionalFormatting>
  <conditionalFormatting sqref="D453:O453">
    <cfRule type="cellIs" dxfId="1086" priority="41" operator="equal">
      <formula>"Actual"</formula>
    </cfRule>
    <cfRule type="cellIs" dxfId="1085" priority="42" operator="equal">
      <formula>"Forecast"</formula>
    </cfRule>
  </conditionalFormatting>
  <conditionalFormatting sqref="D454:O454">
    <cfRule type="expression" dxfId="1084" priority="55">
      <formula>OR($C$69="No", $C$69="&lt; Select &gt;")</formula>
    </cfRule>
  </conditionalFormatting>
  <conditionalFormatting sqref="D458:O458">
    <cfRule type="cellIs" dxfId="1083" priority="44" operator="equal">
      <formula>"Forecast"</formula>
    </cfRule>
    <cfRule type="cellIs" dxfId="1082" priority="43" operator="equal">
      <formula>"Actual"</formula>
    </cfRule>
  </conditionalFormatting>
  <conditionalFormatting sqref="D459:O459">
    <cfRule type="expression" dxfId="1081" priority="56">
      <formula>OR($C$69="No", $C$69="&lt; Select &gt;")</formula>
    </cfRule>
  </conditionalFormatting>
  <conditionalFormatting sqref="D463:O463">
    <cfRule type="cellIs" dxfId="1080" priority="48" operator="equal">
      <formula>"Forecast"</formula>
    </cfRule>
    <cfRule type="cellIs" dxfId="1079" priority="47" operator="equal">
      <formula>"Actual"</formula>
    </cfRule>
  </conditionalFormatting>
  <conditionalFormatting sqref="D464:O464">
    <cfRule type="expression" dxfId="1078" priority="53">
      <formula>OR($C$69="No", $C$69="&lt; Select &gt;")</formula>
    </cfRule>
  </conditionalFormatting>
  <conditionalFormatting sqref="D468:O468">
    <cfRule type="cellIs" dxfId="1077" priority="46" operator="equal">
      <formula>"Forecast"</formula>
    </cfRule>
    <cfRule type="cellIs" dxfId="1076" priority="45" operator="equal">
      <formula>"Actual"</formula>
    </cfRule>
  </conditionalFormatting>
  <conditionalFormatting sqref="D475:O475">
    <cfRule type="cellIs" dxfId="1075" priority="33" operator="equal">
      <formula>"Forecast"</formula>
    </cfRule>
    <cfRule type="cellIs" dxfId="1074" priority="32" operator="equal">
      <formula>"Actual"</formula>
    </cfRule>
  </conditionalFormatting>
  <conditionalFormatting sqref="D476:O476 D501:O502">
    <cfRule type="expression" dxfId="1073" priority="38">
      <formula>OR($C$69="No", $C$69="&lt; Select &gt;")</formula>
    </cfRule>
  </conditionalFormatting>
  <conditionalFormatting sqref="D480:O480">
    <cfRule type="cellIs" dxfId="1072" priority="31" operator="equal">
      <formula>"Forecast"</formula>
    </cfRule>
    <cfRule type="cellIs" dxfId="1071" priority="30" operator="equal">
      <formula>"Actual"</formula>
    </cfRule>
  </conditionalFormatting>
  <conditionalFormatting sqref="D481:O481">
    <cfRule type="expression" dxfId="1070" priority="35">
      <formula>OR($C$69="No", $C$69="&lt; Select &gt;")</formula>
    </cfRule>
  </conditionalFormatting>
  <conditionalFormatting sqref="D485:O485">
    <cfRule type="cellIs" dxfId="1069" priority="22" operator="equal">
      <formula>"Actual"</formula>
    </cfRule>
    <cfRule type="cellIs" dxfId="1068" priority="23" operator="equal">
      <formula>"Forecast"</formula>
    </cfRule>
  </conditionalFormatting>
  <conditionalFormatting sqref="D486:O486">
    <cfRule type="expression" dxfId="1067" priority="36">
      <formula>OR($C$69="No", $C$69="&lt; Select &gt;")</formula>
    </cfRule>
  </conditionalFormatting>
  <conditionalFormatting sqref="D490:O490">
    <cfRule type="cellIs" dxfId="1066" priority="24" operator="equal">
      <formula>"Actual"</formula>
    </cfRule>
    <cfRule type="cellIs" dxfId="1065" priority="25" operator="equal">
      <formula>"Forecast"</formula>
    </cfRule>
  </conditionalFormatting>
  <conditionalFormatting sqref="D491:O491">
    <cfRule type="expression" dxfId="1064" priority="37">
      <formula>OR($C$69="No", $C$69="&lt; Select &gt;")</formula>
    </cfRule>
  </conditionalFormatting>
  <conditionalFormatting sqref="D495:O495">
    <cfRule type="cellIs" dxfId="1063" priority="29" operator="equal">
      <formula>"Forecast"</formula>
    </cfRule>
    <cfRule type="cellIs" dxfId="1062" priority="28" operator="equal">
      <formula>"Actual"</formula>
    </cfRule>
  </conditionalFormatting>
  <conditionalFormatting sqref="D496:O496">
    <cfRule type="expression" dxfId="1061" priority="34">
      <formula>OR($C$69="No", $C$69="&lt; Select &gt;")</formula>
    </cfRule>
  </conditionalFormatting>
  <conditionalFormatting sqref="D500:O500">
    <cfRule type="cellIs" dxfId="1060" priority="26" operator="equal">
      <formula>"Actual"</formula>
    </cfRule>
    <cfRule type="cellIs" dxfId="1059" priority="27" operator="equal">
      <formula>"Forecast"</formula>
    </cfRule>
  </conditionalFormatting>
  <conditionalFormatting sqref="D507:O507">
    <cfRule type="cellIs" dxfId="1058" priority="14" operator="equal">
      <formula>"Forecast"</formula>
    </cfRule>
    <cfRule type="cellIs" dxfId="1057" priority="13" operator="equal">
      <formula>"Actual"</formula>
    </cfRule>
  </conditionalFormatting>
  <conditionalFormatting sqref="D508:O508 D533:O534">
    <cfRule type="expression" dxfId="1056" priority="19">
      <formula>OR($C$69="No", $C$69="&lt; Select &gt;")</formula>
    </cfRule>
  </conditionalFormatting>
  <conditionalFormatting sqref="D512:O512">
    <cfRule type="cellIs" dxfId="1055" priority="12" operator="equal">
      <formula>"Forecast"</formula>
    </cfRule>
    <cfRule type="cellIs" dxfId="1054" priority="11" operator="equal">
      <formula>"Actual"</formula>
    </cfRule>
  </conditionalFormatting>
  <conditionalFormatting sqref="D513:O513">
    <cfRule type="expression" dxfId="1053" priority="16">
      <formula>OR($C$69="No", $C$69="&lt; Select &gt;")</formula>
    </cfRule>
  </conditionalFormatting>
  <conditionalFormatting sqref="D517:O517">
    <cfRule type="cellIs" dxfId="1052" priority="3" operator="equal">
      <formula>"Actual"</formula>
    </cfRule>
    <cfRule type="cellIs" dxfId="1051" priority="4" operator="equal">
      <formula>"Forecast"</formula>
    </cfRule>
  </conditionalFormatting>
  <conditionalFormatting sqref="D518:O518">
    <cfRule type="expression" dxfId="1050" priority="17">
      <formula>OR($C$69="No", $C$69="&lt; Select &gt;")</formula>
    </cfRule>
  </conditionalFormatting>
  <conditionalFormatting sqref="D522:O522">
    <cfRule type="cellIs" dxfId="1049" priority="6" operator="equal">
      <formula>"Forecast"</formula>
    </cfRule>
    <cfRule type="cellIs" dxfId="1048" priority="5" operator="equal">
      <formula>"Actual"</formula>
    </cfRule>
  </conditionalFormatting>
  <conditionalFormatting sqref="D523:O523">
    <cfRule type="expression" dxfId="1047" priority="18">
      <formula>OR($C$69="No", $C$69="&lt; Select &gt;")</formula>
    </cfRule>
  </conditionalFormatting>
  <conditionalFormatting sqref="D527:O527">
    <cfRule type="cellIs" dxfId="1046" priority="10" operator="equal">
      <formula>"Forecast"</formula>
    </cfRule>
    <cfRule type="cellIs" dxfId="1045" priority="9" operator="equal">
      <formula>"Actual"</formula>
    </cfRule>
  </conditionalFormatting>
  <conditionalFormatting sqref="D528:O528">
    <cfRule type="expression" dxfId="1044" priority="15">
      <formula>OR($C$69="No", $C$69="&lt; Select &gt;")</formula>
    </cfRule>
  </conditionalFormatting>
  <conditionalFormatting sqref="D532:O532">
    <cfRule type="cellIs" dxfId="1043" priority="7" operator="equal">
      <formula>"Actual"</formula>
    </cfRule>
    <cfRule type="cellIs" dxfId="1042" priority="8" operator="equal">
      <formula>"Forecast"</formula>
    </cfRule>
  </conditionalFormatting>
  <conditionalFormatting sqref="F5 J5 E14:J14">
    <cfRule type="containsText" dxfId="1041" priority="638" operator="containsText" text="Please select a reporting period on the 'Start Here' page">
      <formula>NOT(ISERROR(SEARCH("Please select a reporting period on the 'Start Here' page",E5)))</formula>
    </cfRule>
  </conditionalFormatting>
  <conditionalFormatting sqref="F17:O17">
    <cfRule type="cellIs" dxfId="1040" priority="678" operator="equal">
      <formula>"Actual"</formula>
    </cfRule>
    <cfRule type="cellIs" dxfId="1039" priority="679" operator="equal">
      <formula>"Forecast"</formula>
    </cfRule>
  </conditionalFormatting>
  <conditionalFormatting sqref="F22:O41">
    <cfRule type="expression" dxfId="1038" priority="585">
      <formula>$C$22="&lt; Select &gt;"</formula>
    </cfRule>
  </conditionalFormatting>
  <conditionalFormatting sqref="F24:O41">
    <cfRule type="expression" dxfId="1037" priority="586">
      <formula>OR(#REF!="no", #REF!="&lt; Select &gt;")</formula>
    </cfRule>
  </conditionalFormatting>
  <conditionalFormatting sqref="L5:P5 L14:P14">
    <cfRule type="containsText" dxfId="1036" priority="637"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00000000-0002-0000-0600-000000000000}">
      <formula1>0</formula1>
    </dataValidation>
    <dataValidation type="list" allowBlank="1" showInputMessage="1" showErrorMessage="1" sqref="O9:Q9" xr:uid="{00000000-0002-0000-0600-000001000000}">
      <formula1>"Yes, No"</formula1>
    </dataValidation>
    <dataValidation type="decimal" operator="greaterThan" allowBlank="1" showInputMessage="1" showErrorMessage="1" sqref="F22:O41 F43:O52" xr:uid="{00000000-0002-0000-0600-000002000000}">
      <formula1>-1000000000</formula1>
    </dataValidation>
    <dataValidation type="decimal" operator="greaterThanOrEqual" allowBlank="1" showInputMessage="1" showErrorMessage="1" errorTitle="Incorrect data format" error="This field will only accept numbers." sqref="D60:O60 D65:O65 D70:O70 D75:O75 D80:O80 D85:O85" xr:uid="{00000000-0002-0000-0600-000003000000}">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00000000-0002-0000-0600-000004000000}">
      <formula1>-10000000</formula1>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576"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1"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75"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35"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73"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15"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497"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48"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0"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29"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1"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0"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192"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1"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73"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72"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54"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53"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35"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34"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16"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15"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97"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96"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78"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77"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59"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58"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0"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39"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1"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0"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2"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54" id="{1DFA8D3D-B3D5-4FB2-A07F-FF06BE935069}">
            <xm:f>$E$9=('Data validation'!$B$4)</xm:f>
            <x14:dxf>
              <fill>
                <patternFill>
                  <bgColor theme="0" tint="-0.499984740745262"/>
                </patternFill>
              </fill>
            </x14:dxf>
          </x14:cfRule>
          <x14:cfRule type="expression" priority="2955" id="{45DD6145-DB17-4CB5-BDB2-2BE2C3CD42AF}">
            <xm:f>$E$9=('Data validation'!$B$5)</xm:f>
            <x14:dxf>
              <fill>
                <patternFill>
                  <bgColor theme="0" tint="-0.499984740745262"/>
                </patternFill>
              </fill>
            </x14:dxf>
          </x14:cfRule>
          <xm:sqref>B11:E11</xm:sqref>
        </x14:conditionalFormatting>
        <x14:conditionalFormatting xmlns:xm="http://schemas.microsoft.com/office/excel/2006/main">
          <x14:cfRule type="iconSet" priority="677"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593"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78"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34"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77"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5000000}">
          <x14:formula1>
            <xm:f>'Reference Data'!$I$4:$I$19</xm:f>
          </x14:formula1>
          <xm:sqref>D43:D52 D22:D41</xm:sqref>
        </x14:dataValidation>
        <x14:dataValidation type="list" allowBlank="1" showInputMessage="1" showErrorMessage="1" xr:uid="{00000000-0002-0000-0600-000006000000}">
          <x14:formula1>
            <xm:f>'Reference Data'!$I$4:$I$25</xm:f>
          </x14:formula1>
          <xm:sqref>B481 B65 B97 B129 B161 B193 B225 B257 B289 B321 B353 B385 B417 B449 B513</xm:sqref>
        </x14:dataValidation>
        <x14:dataValidation type="list" allowBlank="1" showInputMessage="1" showErrorMessage="1" xr:uid="{00000000-0002-0000-0600-000007000000}">
          <x14:formula1>
            <xm:f>'Data validation'!$B$4:$B$6</xm:f>
          </x14:formula1>
          <xm:sqref>E9</xm:sqref>
        </x14:dataValidation>
        <x14:dataValidation type="list" allowBlank="1" showInputMessage="1" showErrorMessage="1" xr:uid="{00000000-0002-0000-0600-000008000000}">
          <x14:formula1>
            <xm:f>'Data validation'!$W$4:$W$8</xm:f>
          </x14:formula1>
          <xm:sqref>P22:P41 P43:P52</xm:sqref>
        </x14:dataValidation>
        <x14:dataValidation type="list" allowBlank="1" showInputMessage="1" showErrorMessage="1" xr:uid="{00000000-0002-0000-0600-000009000000}">
          <x14:formula1>
            <xm:f>'Data validation'!$U$4:$U$12</xm:f>
          </x14:formula1>
          <xm:sqref>C65 C513 C97 C129 C161 C193 C225 C257 C289 C321 C353 C385 C417 C449 C481</xm:sqref>
        </x14:dataValidation>
        <x14:dataValidation type="list" allowBlank="1" showInputMessage="1" showErrorMessage="1" xr:uid="{00000000-0002-0000-0600-00000A000000}">
          <x14:formula1>
            <xm:f>'Data validation'!$U$4:$U$13</xm:f>
          </x14:formula1>
          <xm:sqref>E22:E41 E43:E52</xm:sqref>
        </x14:dataValidation>
        <x14:dataValidation type="list" allowBlank="1" showInputMessage="1" showErrorMessage="1" xr:uid="{00000000-0002-0000-0600-00000B000000}">
          <x14:formula1>
            <xm:f>MasterOutcomes!$C$7:$C$150</xm:f>
          </x14:formula1>
          <xm:sqref>B22:B41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tabColor theme="9"/>
    <pageSetUpPr autoPageBreaks="0"/>
  </sheetPr>
  <dimension ref="A1:AG217"/>
  <sheetViews>
    <sheetView showGridLines="0" zoomScale="80" zoomScaleNormal="80" workbookViewId="0">
      <selection activeCell="R7" sqref="R7"/>
    </sheetView>
  </sheetViews>
  <sheetFormatPr defaultRowHeight="15" outlineLevelRow="1"/>
  <cols>
    <col min="1" max="1" width="10.5703125" style="48" customWidth="1"/>
    <col min="2" max="2" width="7" customWidth="1"/>
    <col min="3" max="3" width="49.42578125" customWidth="1"/>
    <col min="4" max="4" width="22" bestFit="1" customWidth="1"/>
    <col min="5" max="5" width="33.5703125" customWidth="1"/>
    <col min="6" max="6" width="28.5703125" customWidth="1"/>
    <col min="7" max="7" width="36.42578125" customWidth="1"/>
    <col min="8" max="8" width="14.5703125" customWidth="1"/>
    <col min="9" max="16" width="15.42578125" customWidth="1"/>
    <col min="19" max="19" width="9.42578125" customWidth="1"/>
    <col min="20" max="20" width="12" customWidth="1"/>
  </cols>
  <sheetData>
    <row r="1" spans="1:23" ht="25.35" customHeight="1" thickBot="1"/>
    <row r="2" spans="1:23" ht="21" thickBot="1">
      <c r="B2" s="865" t="s">
        <v>361</v>
      </c>
      <c r="C2" s="866"/>
      <c r="D2" s="866"/>
      <c r="E2" s="866"/>
      <c r="F2" s="866"/>
      <c r="G2" s="866"/>
      <c r="H2" s="866"/>
      <c r="I2" s="866"/>
      <c r="J2" s="866"/>
      <c r="K2" s="866"/>
      <c r="L2" s="866"/>
      <c r="M2" s="866"/>
      <c r="N2" s="864"/>
      <c r="O2" s="864"/>
      <c r="P2" s="231"/>
      <c r="Q2" s="623"/>
      <c r="R2" s="651"/>
      <c r="S2" s="651"/>
      <c r="T2" s="651"/>
      <c r="U2" s="651"/>
      <c r="V2" s="651"/>
      <c r="W2" s="651"/>
    </row>
    <row r="3" spans="1:23" ht="126" customHeight="1">
      <c r="B3" s="867" t="s">
        <v>362</v>
      </c>
      <c r="C3" s="868"/>
      <c r="D3" s="868"/>
      <c r="E3" s="868"/>
      <c r="F3" s="868"/>
      <c r="G3" s="868"/>
      <c r="H3" s="868"/>
      <c r="I3" s="868"/>
      <c r="J3" s="868"/>
      <c r="K3" s="868"/>
      <c r="L3" s="868"/>
      <c r="M3" s="868"/>
      <c r="N3" s="868"/>
      <c r="O3" s="868"/>
      <c r="P3" s="869"/>
    </row>
    <row r="4" spans="1:23" ht="29.25" customHeight="1" thickBot="1">
      <c r="B4" s="860" t="s">
        <v>363</v>
      </c>
      <c r="C4" s="861"/>
      <c r="D4" s="861"/>
      <c r="E4" s="861"/>
      <c r="F4" s="861"/>
      <c r="G4" s="861"/>
      <c r="H4" s="861"/>
      <c r="I4" s="861"/>
      <c r="J4" s="861"/>
      <c r="K4" s="861"/>
      <c r="L4" s="861"/>
      <c r="M4" s="861"/>
      <c r="N4" s="861"/>
      <c r="O4" s="861"/>
      <c r="P4" s="862"/>
    </row>
    <row r="5" spans="1:23" ht="18">
      <c r="B5" s="198"/>
      <c r="C5" s="198"/>
      <c r="D5" s="198"/>
      <c r="E5" s="198"/>
      <c r="F5" s="198"/>
      <c r="G5" s="198"/>
      <c r="H5" s="198"/>
      <c r="I5" s="198"/>
      <c r="J5" s="198"/>
      <c r="K5" s="198"/>
      <c r="L5" s="198"/>
      <c r="M5" s="195"/>
      <c r="N5" s="195"/>
      <c r="O5" s="195"/>
      <c r="P5" s="193"/>
    </row>
    <row r="6" spans="1:23" s="19" customFormat="1" ht="20.25">
      <c r="A6" s="49"/>
      <c r="B6" s="870" t="str">
        <f>CONCATENATE("You are reporting for the period: ",IF('1 - Start Here'!B6='Reference Data'!F4," ",'1 - Start Here'!B6))</f>
        <v>You are reporting for the period: 1 April 2024 to 30 September 2024</v>
      </c>
      <c r="C6" s="870"/>
      <c r="D6" s="870"/>
      <c r="E6" s="870"/>
      <c r="F6" s="41"/>
      <c r="G6" s="789" t="str">
        <f>IF(B6="You are reporting for the period:  ", "&lt;&lt;&lt; Please select a reporting period on the 'Start Here' page","")</f>
        <v/>
      </c>
      <c r="H6" s="789"/>
      <c r="I6" s="789"/>
      <c r="J6" s="789"/>
      <c r="K6" s="789"/>
      <c r="L6" s="41"/>
      <c r="M6" s="41"/>
      <c r="N6" s="41"/>
      <c r="O6" s="41"/>
      <c r="P6" s="41"/>
    </row>
    <row r="7" spans="1:23">
      <c r="B7" s="9"/>
      <c r="C7" s="9"/>
      <c r="D7" s="9"/>
      <c r="E7" s="9"/>
      <c r="F7" s="9"/>
      <c r="G7" s="9"/>
      <c r="H7" s="9"/>
      <c r="I7" s="9"/>
      <c r="J7" s="9"/>
      <c r="K7" s="9"/>
      <c r="L7" s="9"/>
      <c r="M7" s="9"/>
      <c r="N7" s="9"/>
      <c r="O7" s="9"/>
      <c r="P7" s="9"/>
    </row>
    <row r="8" spans="1:23" ht="20.25">
      <c r="B8" s="863" t="s">
        <v>364</v>
      </c>
      <c r="C8" s="863"/>
      <c r="D8" s="863"/>
      <c r="E8" s="863"/>
      <c r="F8" s="863"/>
      <c r="G8" s="863"/>
      <c r="H8" s="863"/>
      <c r="I8" s="863"/>
      <c r="J8" s="863"/>
      <c r="K8" s="863"/>
      <c r="L8" s="863"/>
      <c r="M8" s="863"/>
      <c r="N8" s="863"/>
      <c r="O8" s="863"/>
      <c r="P8" s="863"/>
    </row>
    <row r="9" spans="1:23">
      <c r="B9" s="9"/>
      <c r="D9" s="9"/>
      <c r="E9" s="9"/>
      <c r="F9" s="9"/>
      <c r="G9" s="9"/>
      <c r="H9" s="9"/>
      <c r="I9" s="9"/>
      <c r="J9" s="9"/>
      <c r="K9" s="9"/>
      <c r="L9" s="9"/>
      <c r="M9" s="9"/>
      <c r="N9" s="9"/>
      <c r="O9" s="9"/>
      <c r="P9" s="9"/>
    </row>
    <row r="10" spans="1:23" ht="69" customHeight="1">
      <c r="B10" s="123" t="s">
        <v>365</v>
      </c>
      <c r="C10" s="123" t="s">
        <v>366</v>
      </c>
      <c r="D10" s="123" t="s">
        <v>367</v>
      </c>
      <c r="E10" s="123" t="s">
        <v>368</v>
      </c>
      <c r="F10" s="123" t="s">
        <v>369</v>
      </c>
      <c r="G10" s="123" t="s">
        <v>370</v>
      </c>
      <c r="H10" s="123" t="s">
        <v>371</v>
      </c>
      <c r="I10" s="123" t="s">
        <v>372</v>
      </c>
      <c r="J10" s="124" t="s">
        <v>373</v>
      </c>
      <c r="K10" s="123" t="s">
        <v>374</v>
      </c>
      <c r="L10" s="123" t="s">
        <v>375</v>
      </c>
      <c r="M10" s="123" t="s">
        <v>376</v>
      </c>
      <c r="N10" s="124" t="s">
        <v>377</v>
      </c>
      <c r="O10" s="124" t="s">
        <v>378</v>
      </c>
      <c r="P10" s="124" t="s">
        <v>379</v>
      </c>
    </row>
    <row r="11" spans="1:23" ht="52.5" customHeight="1">
      <c r="B11" s="42">
        <v>0</v>
      </c>
      <c r="C11" s="46" t="s">
        <v>380</v>
      </c>
      <c r="D11" s="46" t="s">
        <v>164</v>
      </c>
      <c r="E11" s="64" t="s">
        <v>381</v>
      </c>
      <c r="F11" s="46" t="s">
        <v>382</v>
      </c>
      <c r="G11" s="46" t="s">
        <v>383</v>
      </c>
      <c r="H11" s="44" t="s">
        <v>384</v>
      </c>
      <c r="I11" s="44" t="s">
        <v>385</v>
      </c>
      <c r="J11" s="232">
        <f>VALUE(LEFT(I11,1))*VALUE(LEFT(H11,1))</f>
        <v>15</v>
      </c>
      <c r="K11" s="46" t="s">
        <v>386</v>
      </c>
      <c r="L11" s="44" t="s">
        <v>387</v>
      </c>
      <c r="M11" s="44" t="s">
        <v>388</v>
      </c>
      <c r="N11" s="45">
        <f>VALUE(LEFT(L11,1))*VALUE(LEFT(M11,1))</f>
        <v>6</v>
      </c>
      <c r="O11" s="47" t="s">
        <v>389</v>
      </c>
      <c r="P11" s="46" t="s">
        <v>390</v>
      </c>
    </row>
    <row r="12" spans="1:23" ht="45" customHeight="1">
      <c r="A12" s="1"/>
      <c r="B12" s="42">
        <v>1</v>
      </c>
      <c r="C12" s="57" t="s">
        <v>391</v>
      </c>
      <c r="D12" s="56" t="s">
        <v>164</v>
      </c>
      <c r="E12" s="56" t="s">
        <v>392</v>
      </c>
      <c r="F12" s="56" t="s">
        <v>392</v>
      </c>
      <c r="G12" s="56" t="s">
        <v>393</v>
      </c>
      <c r="H12" s="122" t="s">
        <v>387</v>
      </c>
      <c r="I12" s="122" t="s">
        <v>394</v>
      </c>
      <c r="J12" s="55">
        <f>IFERROR(VALUE(LEFT(I12,1))*VALUE(LEFT(H12,1)),"")</f>
        <v>3</v>
      </c>
      <c r="K12" s="56" t="s">
        <v>395</v>
      </c>
      <c r="L12" s="122" t="s">
        <v>387</v>
      </c>
      <c r="M12" s="122" t="s">
        <v>388</v>
      </c>
      <c r="N12" s="55">
        <f>IFERROR(VALUE(LEFT(M12,1))*VALUE(LEFT(L12,1)),"")</f>
        <v>6</v>
      </c>
      <c r="O12" s="122" t="s">
        <v>389</v>
      </c>
      <c r="P12" s="56" t="s">
        <v>396</v>
      </c>
    </row>
    <row r="13" spans="1:23" ht="193.35" customHeight="1">
      <c r="A13" s="1"/>
      <c r="B13" s="42">
        <v>2</v>
      </c>
      <c r="C13" s="564" t="s">
        <v>397</v>
      </c>
      <c r="D13" s="56" t="s">
        <v>398</v>
      </c>
      <c r="E13" s="56" t="s">
        <v>392</v>
      </c>
      <c r="F13" s="56" t="s">
        <v>392</v>
      </c>
      <c r="G13" s="56" t="s">
        <v>393</v>
      </c>
      <c r="H13" s="122" t="s">
        <v>387</v>
      </c>
      <c r="I13" s="122" t="s">
        <v>385</v>
      </c>
      <c r="J13" s="55">
        <f>IFERROR(VALUE(LEFT(I13,1))*VALUE(LEFT(H13,1)),"")</f>
        <v>9</v>
      </c>
      <c r="K13" s="56" t="s">
        <v>395</v>
      </c>
      <c r="L13" s="122" t="s">
        <v>399</v>
      </c>
      <c r="M13" s="122" t="s">
        <v>394</v>
      </c>
      <c r="N13" s="55">
        <f>IFERROR(VALUE(LEFT(M13,1))*VALUE(LEFT(L13,1)),"")</f>
        <v>2</v>
      </c>
      <c r="O13" s="122" t="s">
        <v>389</v>
      </c>
      <c r="P13" s="56" t="s">
        <v>396</v>
      </c>
    </row>
    <row r="14" spans="1:23" ht="59.1" customHeight="1">
      <c r="A14" s="1"/>
      <c r="B14" s="42">
        <v>3</v>
      </c>
      <c r="C14" s="57" t="s">
        <v>400</v>
      </c>
      <c r="D14" s="56" t="s">
        <v>173</v>
      </c>
      <c r="E14" s="56" t="s">
        <v>392</v>
      </c>
      <c r="F14" s="56" t="s">
        <v>392</v>
      </c>
      <c r="G14" s="56" t="s">
        <v>393</v>
      </c>
      <c r="H14" s="122" t="s">
        <v>401</v>
      </c>
      <c r="I14" s="122" t="s">
        <v>385</v>
      </c>
      <c r="J14" s="55">
        <f>IFERROR(VALUE(LEFT(I14,1))*VALUE(LEFT(H14,1)),"")</f>
        <v>12</v>
      </c>
      <c r="K14" s="56" t="s">
        <v>395</v>
      </c>
      <c r="L14" s="122" t="s">
        <v>387</v>
      </c>
      <c r="M14" s="122" t="s">
        <v>388</v>
      </c>
      <c r="N14" s="55">
        <f>IFERROR(VALUE(LEFT(M14,1))*VALUE(LEFT(L14,1)),"")</f>
        <v>6</v>
      </c>
      <c r="O14" s="122" t="s">
        <v>389</v>
      </c>
      <c r="P14" s="56" t="s">
        <v>396</v>
      </c>
    </row>
    <row r="15" spans="1:23">
      <c r="A15" s="1"/>
    </row>
    <row r="16" spans="1:23">
      <c r="A16" s="1"/>
      <c r="B16" s="9"/>
      <c r="C16" s="9"/>
      <c r="D16" s="9"/>
      <c r="E16" s="9"/>
      <c r="F16" s="9"/>
      <c r="G16" s="9"/>
      <c r="H16" s="9"/>
      <c r="I16" s="9"/>
      <c r="J16" s="9"/>
      <c r="K16" s="9"/>
      <c r="L16" s="9"/>
      <c r="M16" s="9"/>
      <c r="N16" s="9"/>
      <c r="O16" s="9"/>
      <c r="P16" s="9"/>
    </row>
    <row r="17" spans="1:16" ht="20.25">
      <c r="A17" s="1"/>
      <c r="B17" s="863" t="s">
        <v>402</v>
      </c>
      <c r="C17" s="863"/>
      <c r="D17" s="863"/>
      <c r="E17" s="863"/>
      <c r="F17" s="863"/>
      <c r="G17" s="863"/>
      <c r="H17" s="863"/>
      <c r="I17" s="863"/>
      <c r="J17" s="863"/>
      <c r="K17" s="863"/>
      <c r="L17" s="863"/>
      <c r="M17" s="863"/>
      <c r="N17" s="863"/>
      <c r="O17" s="863"/>
      <c r="P17" s="863"/>
    </row>
    <row r="18" spans="1:16">
      <c r="A18" s="1"/>
      <c r="B18" s="9"/>
      <c r="C18" s="9"/>
      <c r="D18" s="9"/>
      <c r="E18" s="9"/>
      <c r="F18" s="9"/>
      <c r="G18" s="9"/>
      <c r="H18" s="9"/>
      <c r="I18" s="9"/>
      <c r="J18" s="9"/>
      <c r="K18" s="9"/>
      <c r="L18" s="9"/>
      <c r="M18" s="9"/>
      <c r="N18" s="9"/>
      <c r="O18" s="9"/>
      <c r="P18" s="9"/>
    </row>
    <row r="19" spans="1:16" ht="26.25" customHeight="1">
      <c r="A19" s="60"/>
      <c r="B19" s="280"/>
      <c r="C19" s="281" t="s">
        <v>403</v>
      </c>
      <c r="D19" s="281" t="str">
        <f>'2 - Project Admin'!E27</f>
        <v>The Community Skills and Enterprise Project</v>
      </c>
      <c r="E19" s="281"/>
      <c r="F19" s="281"/>
      <c r="G19" s="281"/>
      <c r="H19" s="281"/>
      <c r="I19" s="281"/>
      <c r="J19" s="281"/>
      <c r="K19" s="281"/>
      <c r="L19" s="281"/>
      <c r="M19" s="281"/>
      <c r="N19" s="281"/>
      <c r="O19" s="281"/>
      <c r="P19" s="282"/>
    </row>
    <row r="20" spans="1:16">
      <c r="A20" s="1"/>
      <c r="B20" s="9"/>
      <c r="D20" s="9"/>
      <c r="E20" s="9"/>
      <c r="F20" s="9"/>
      <c r="G20" s="9"/>
      <c r="H20" s="9"/>
      <c r="I20" s="9"/>
      <c r="J20" s="9"/>
      <c r="K20" s="9"/>
      <c r="L20" s="9"/>
      <c r="M20" s="9"/>
      <c r="N20" s="9"/>
      <c r="O20" s="9"/>
      <c r="P20" s="9"/>
    </row>
    <row r="21" spans="1:16" ht="45">
      <c r="A21" s="1"/>
      <c r="B21" s="123" t="s">
        <v>365</v>
      </c>
      <c r="C21" s="123" t="s">
        <v>366</v>
      </c>
      <c r="D21" s="123" t="s">
        <v>367</v>
      </c>
      <c r="E21" s="123" t="s">
        <v>368</v>
      </c>
      <c r="F21" s="123" t="s">
        <v>369</v>
      </c>
      <c r="G21" s="123" t="s">
        <v>370</v>
      </c>
      <c r="H21" s="123" t="s">
        <v>371</v>
      </c>
      <c r="I21" s="123" t="s">
        <v>372</v>
      </c>
      <c r="J21" s="124" t="s">
        <v>373</v>
      </c>
      <c r="K21" s="123" t="s">
        <v>374</v>
      </c>
      <c r="L21" s="123" t="s">
        <v>375</v>
      </c>
      <c r="M21" s="123" t="s">
        <v>376</v>
      </c>
      <c r="N21" s="124" t="s">
        <v>377</v>
      </c>
      <c r="O21" s="124" t="s">
        <v>378</v>
      </c>
      <c r="P21" s="124" t="s">
        <v>379</v>
      </c>
    </row>
    <row r="22" spans="1:16" ht="56.25" customHeight="1">
      <c r="A22" s="1"/>
      <c r="B22" s="42">
        <v>0</v>
      </c>
      <c r="C22" s="46" t="s">
        <v>380</v>
      </c>
      <c r="D22" s="46" t="s">
        <v>164</v>
      </c>
      <c r="E22" s="64" t="s">
        <v>381</v>
      </c>
      <c r="F22" s="46" t="s">
        <v>382</v>
      </c>
      <c r="G22" s="46" t="s">
        <v>383</v>
      </c>
      <c r="H22" s="44" t="s">
        <v>384</v>
      </c>
      <c r="I22" s="44" t="s">
        <v>385</v>
      </c>
      <c r="J22" s="232">
        <f>VALUE(LEFT(I22,1))*VALUE(LEFT(H22,1))</f>
        <v>15</v>
      </c>
      <c r="K22" s="46" t="s">
        <v>386</v>
      </c>
      <c r="L22" s="44" t="s">
        <v>387</v>
      </c>
      <c r="M22" s="44" t="s">
        <v>388</v>
      </c>
      <c r="N22" s="45">
        <f>VALUE(LEFT(L22,1))*VALUE(LEFT(M22,1))</f>
        <v>6</v>
      </c>
      <c r="O22" s="47" t="s">
        <v>389</v>
      </c>
      <c r="P22" s="46" t="s">
        <v>390</v>
      </c>
    </row>
    <row r="23" spans="1:16" ht="77.45" customHeight="1">
      <c r="A23" s="1"/>
      <c r="B23" s="42">
        <v>1</v>
      </c>
      <c r="C23" s="57" t="s">
        <v>391</v>
      </c>
      <c r="D23" s="56" t="s">
        <v>164</v>
      </c>
      <c r="E23" s="56" t="s">
        <v>392</v>
      </c>
      <c r="F23" s="56" t="s">
        <v>392</v>
      </c>
      <c r="G23" s="56" t="s">
        <v>393</v>
      </c>
      <c r="H23" s="122" t="s">
        <v>387</v>
      </c>
      <c r="I23" s="122" t="s">
        <v>394</v>
      </c>
      <c r="J23" s="55">
        <f>IFERROR(VALUE(LEFT(I23,1))*VALUE(LEFT(H23,1)),"")</f>
        <v>3</v>
      </c>
      <c r="K23" s="56" t="s">
        <v>395</v>
      </c>
      <c r="L23" s="122" t="s">
        <v>387</v>
      </c>
      <c r="M23" s="122" t="s">
        <v>394</v>
      </c>
      <c r="N23" s="55">
        <f>IFERROR(VALUE(LEFT(M23,1))*VALUE(LEFT(L23,1)),"")</f>
        <v>3</v>
      </c>
      <c r="O23" s="122" t="s">
        <v>389</v>
      </c>
      <c r="P23" s="56" t="s">
        <v>396</v>
      </c>
    </row>
    <row r="24" spans="1:16" ht="113.45" customHeight="1">
      <c r="A24" s="1"/>
      <c r="B24" s="42">
        <v>2</v>
      </c>
      <c r="C24" s="564" t="s">
        <v>397</v>
      </c>
      <c r="D24" s="56" t="s">
        <v>398</v>
      </c>
      <c r="E24" s="56" t="s">
        <v>392</v>
      </c>
      <c r="F24" s="56" t="s">
        <v>392</v>
      </c>
      <c r="G24" s="56" t="s">
        <v>393</v>
      </c>
      <c r="H24" s="122" t="s">
        <v>387</v>
      </c>
      <c r="I24" s="122" t="s">
        <v>388</v>
      </c>
      <c r="J24" s="55">
        <f>IFERROR(VALUE(LEFT(I24,1))*VALUE(LEFT(H24,1)),"")</f>
        <v>6</v>
      </c>
      <c r="K24" s="56" t="s">
        <v>395</v>
      </c>
      <c r="L24" s="122" t="s">
        <v>387</v>
      </c>
      <c r="M24" s="122" t="s">
        <v>394</v>
      </c>
      <c r="N24" s="55">
        <f>IFERROR(VALUE(LEFT(M24,1))*VALUE(LEFT(L24,1)),"")</f>
        <v>3</v>
      </c>
      <c r="O24" s="122" t="s">
        <v>389</v>
      </c>
      <c r="P24" s="56" t="s">
        <v>396</v>
      </c>
    </row>
    <row r="25" spans="1:16" ht="83.45" customHeight="1">
      <c r="A25" s="1"/>
      <c r="B25" s="42">
        <v>3</v>
      </c>
      <c r="C25" s="57" t="s">
        <v>400</v>
      </c>
      <c r="D25" s="56" t="s">
        <v>173</v>
      </c>
      <c r="E25" s="56" t="s">
        <v>392</v>
      </c>
      <c r="F25" s="56" t="s">
        <v>392</v>
      </c>
      <c r="G25" s="56" t="s">
        <v>393</v>
      </c>
      <c r="H25" s="122" t="s">
        <v>387</v>
      </c>
      <c r="I25" s="122" t="s">
        <v>388</v>
      </c>
      <c r="J25" s="55">
        <f>IFERROR(VALUE(LEFT(I25,1))*VALUE(LEFT(H25,1)),"")</f>
        <v>6</v>
      </c>
      <c r="K25" s="56" t="s">
        <v>395</v>
      </c>
      <c r="L25" s="122" t="s">
        <v>399</v>
      </c>
      <c r="M25" s="122" t="s">
        <v>388</v>
      </c>
      <c r="N25" s="55">
        <f>IFERROR(VALUE(LEFT(M25,1))*VALUE(LEFT(L25,1)),"")</f>
        <v>4</v>
      </c>
      <c r="O25" s="122" t="s">
        <v>404</v>
      </c>
      <c r="P25" s="56" t="s">
        <v>396</v>
      </c>
    </row>
    <row r="26" spans="1:16">
      <c r="A26" s="1"/>
      <c r="B26" s="9"/>
      <c r="C26" s="9"/>
      <c r="D26" s="9"/>
      <c r="E26" s="9"/>
      <c r="F26" s="9"/>
      <c r="G26" s="9"/>
      <c r="H26" s="9"/>
      <c r="I26" s="9"/>
      <c r="J26" s="9"/>
      <c r="K26" s="9"/>
      <c r="L26" s="9"/>
      <c r="M26" s="9"/>
      <c r="N26" s="9"/>
      <c r="O26" s="9"/>
      <c r="P26" s="9"/>
    </row>
    <row r="27" spans="1:16" ht="24.75" customHeight="1">
      <c r="A27" s="60"/>
      <c r="B27" s="280"/>
      <c r="C27" s="281" t="s">
        <v>405</v>
      </c>
      <c r="D27" s="281" t="str">
        <f>'2 - Project Admin'!E28</f>
        <v>Severn Centre for Health and Wellbeing</v>
      </c>
      <c r="E27" s="281"/>
      <c r="F27" s="281"/>
      <c r="G27" s="281"/>
      <c r="H27" s="281"/>
      <c r="I27" s="281"/>
      <c r="J27" s="281"/>
      <c r="K27" s="281"/>
      <c r="L27" s="281"/>
      <c r="M27" s="281"/>
      <c r="N27" s="281"/>
      <c r="O27" s="281"/>
      <c r="P27" s="282"/>
    </row>
    <row r="28" spans="1:16">
      <c r="B28" s="9"/>
      <c r="D28" s="9"/>
      <c r="E28" s="9"/>
      <c r="F28" s="9"/>
      <c r="G28" s="9"/>
      <c r="H28" s="9"/>
      <c r="I28" s="9"/>
      <c r="J28" s="9"/>
      <c r="K28" s="9"/>
      <c r="L28" s="9"/>
      <c r="M28" s="9"/>
      <c r="N28" s="9"/>
      <c r="O28" s="9"/>
      <c r="P28" s="9"/>
    </row>
    <row r="29" spans="1:16" ht="69" customHeight="1" outlineLevel="1">
      <c r="A29" s="1"/>
      <c r="B29" s="123" t="s">
        <v>365</v>
      </c>
      <c r="C29" s="123" t="s">
        <v>366</v>
      </c>
      <c r="D29" s="123" t="s">
        <v>367</v>
      </c>
      <c r="E29" s="123" t="s">
        <v>368</v>
      </c>
      <c r="F29" s="123" t="s">
        <v>369</v>
      </c>
      <c r="G29" s="123" t="s">
        <v>370</v>
      </c>
      <c r="H29" s="123" t="s">
        <v>371</v>
      </c>
      <c r="I29" s="123" t="s">
        <v>372</v>
      </c>
      <c r="J29" s="124" t="s">
        <v>373</v>
      </c>
      <c r="K29" s="123" t="s">
        <v>374</v>
      </c>
      <c r="L29" s="123" t="s">
        <v>375</v>
      </c>
      <c r="M29" s="123" t="s">
        <v>376</v>
      </c>
      <c r="N29" s="124" t="s">
        <v>377</v>
      </c>
      <c r="O29" s="124" t="s">
        <v>378</v>
      </c>
      <c r="P29" s="124" t="s">
        <v>379</v>
      </c>
    </row>
    <row r="30" spans="1:16" ht="49.5" customHeight="1" outlineLevel="1">
      <c r="B30" s="42">
        <v>0</v>
      </c>
      <c r="C30" s="46" t="s">
        <v>380</v>
      </c>
      <c r="D30" s="46" t="s">
        <v>164</v>
      </c>
      <c r="E30" s="64" t="s">
        <v>381</v>
      </c>
      <c r="F30" s="46" t="s">
        <v>382</v>
      </c>
      <c r="G30" s="46" t="s">
        <v>383</v>
      </c>
      <c r="H30" s="44" t="s">
        <v>384</v>
      </c>
      <c r="I30" s="44" t="s">
        <v>385</v>
      </c>
      <c r="J30" s="232">
        <f>VALUE(LEFT(I30,1))*VALUE(LEFT(H30,1))</f>
        <v>15</v>
      </c>
      <c r="K30" s="46" t="s">
        <v>386</v>
      </c>
      <c r="L30" s="44" t="s">
        <v>387</v>
      </c>
      <c r="M30" s="44" t="s">
        <v>388</v>
      </c>
      <c r="N30" s="45">
        <f>VALUE(LEFT(L30,1))*VALUE(LEFT(M30,1))</f>
        <v>6</v>
      </c>
      <c r="O30" s="47" t="s">
        <v>389</v>
      </c>
      <c r="P30" s="46" t="s">
        <v>390</v>
      </c>
    </row>
    <row r="31" spans="1:16" ht="65.099999999999994" customHeight="1" outlineLevel="1">
      <c r="A31" s="1"/>
      <c r="B31" s="563">
        <v>1</v>
      </c>
      <c r="C31" s="57" t="s">
        <v>391</v>
      </c>
      <c r="D31" s="56" t="s">
        <v>164</v>
      </c>
      <c r="E31" s="56" t="s">
        <v>392</v>
      </c>
      <c r="F31" s="56" t="s">
        <v>392</v>
      </c>
      <c r="G31" s="56" t="s">
        <v>393</v>
      </c>
      <c r="H31" s="122" t="s">
        <v>387</v>
      </c>
      <c r="I31" s="122" t="s">
        <v>394</v>
      </c>
      <c r="J31" s="55">
        <f>IFERROR(VALUE(LEFT(I31,1))*VALUE(LEFT(H31,1)),"")</f>
        <v>3</v>
      </c>
      <c r="K31" s="56" t="s">
        <v>395</v>
      </c>
      <c r="L31" s="122" t="s">
        <v>387</v>
      </c>
      <c r="M31" s="122" t="s">
        <v>388</v>
      </c>
      <c r="N31" s="55">
        <f>IFERROR(VALUE(LEFT(M31,1))*VALUE(LEFT(L31,1)),"")</f>
        <v>6</v>
      </c>
      <c r="O31" s="122" t="s">
        <v>389</v>
      </c>
      <c r="P31" s="56" t="s">
        <v>396</v>
      </c>
    </row>
    <row r="32" spans="1:16" ht="66.599999999999994" customHeight="1" outlineLevel="1">
      <c r="A32" s="1"/>
      <c r="B32" s="563">
        <v>2</v>
      </c>
      <c r="C32" s="564" t="s">
        <v>397</v>
      </c>
      <c r="D32" s="56" t="s">
        <v>398</v>
      </c>
      <c r="E32" s="56" t="s">
        <v>392</v>
      </c>
      <c r="F32" s="56" t="s">
        <v>392</v>
      </c>
      <c r="G32" s="56" t="s">
        <v>393</v>
      </c>
      <c r="H32" s="122" t="s">
        <v>387</v>
      </c>
      <c r="I32" s="122" t="s">
        <v>388</v>
      </c>
      <c r="J32" s="55">
        <f>IFERROR(VALUE(LEFT(I32,1))*VALUE(LEFT(H32,1)),"")</f>
        <v>6</v>
      </c>
      <c r="K32" s="56" t="s">
        <v>395</v>
      </c>
      <c r="L32" s="122" t="s">
        <v>387</v>
      </c>
      <c r="M32" s="122" t="s">
        <v>388</v>
      </c>
      <c r="N32" s="55">
        <f>IFERROR(VALUE(LEFT(M32,1))*VALUE(LEFT(L32,1)),"")</f>
        <v>6</v>
      </c>
      <c r="O32" s="122" t="s">
        <v>389</v>
      </c>
      <c r="P32" s="56" t="s">
        <v>396</v>
      </c>
    </row>
    <row r="33" spans="1:16" ht="81.599999999999994" customHeight="1" outlineLevel="1">
      <c r="A33" s="1"/>
      <c r="B33" s="563">
        <v>3</v>
      </c>
      <c r="C33" s="57" t="s">
        <v>400</v>
      </c>
      <c r="D33" s="56" t="s">
        <v>173</v>
      </c>
      <c r="E33" s="56" t="s">
        <v>392</v>
      </c>
      <c r="F33" s="56" t="s">
        <v>392</v>
      </c>
      <c r="G33" s="56" t="s">
        <v>393</v>
      </c>
      <c r="H33" s="122" t="s">
        <v>399</v>
      </c>
      <c r="I33" s="122" t="s">
        <v>406</v>
      </c>
      <c r="J33" s="55">
        <f>IFERROR(VALUE(LEFT(I33,1))*VALUE(LEFT(H33,1)),"")</f>
        <v>8</v>
      </c>
      <c r="K33" s="56" t="s">
        <v>395</v>
      </c>
      <c r="L33" s="122" t="s">
        <v>399</v>
      </c>
      <c r="M33" s="122" t="s">
        <v>388</v>
      </c>
      <c r="N33" s="55">
        <f>IFERROR(VALUE(LEFT(M33,1))*VALUE(LEFT(L33,1)),"")</f>
        <v>4</v>
      </c>
      <c r="O33" s="122" t="s">
        <v>389</v>
      </c>
      <c r="P33" s="56" t="s">
        <v>396</v>
      </c>
    </row>
    <row r="34" spans="1:16" ht="108" customHeight="1">
      <c r="A34" s="63" t="s">
        <v>260</v>
      </c>
      <c r="B34" s="9"/>
      <c r="C34" s="9"/>
      <c r="D34" s="9"/>
      <c r="E34" s="9"/>
      <c r="F34" s="9"/>
      <c r="G34" s="9"/>
      <c r="H34" s="9"/>
      <c r="I34" s="9"/>
      <c r="J34" s="9"/>
      <c r="K34" s="9"/>
      <c r="L34" s="9"/>
      <c r="M34" s="9"/>
      <c r="N34" s="9"/>
      <c r="O34" s="9"/>
      <c r="P34" s="9"/>
    </row>
    <row r="35" spans="1:16" ht="21">
      <c r="A35" s="60"/>
      <c r="B35" s="280"/>
      <c r="C35" s="281" t="s">
        <v>407</v>
      </c>
      <c r="D35" s="281" t="str">
        <f>'2 - Project Admin'!E29</f>
        <v>The Shrub Hill Regeneration Project</v>
      </c>
      <c r="E35" s="281"/>
      <c r="F35" s="281"/>
      <c r="G35" s="281"/>
      <c r="H35" s="281"/>
      <c r="I35" s="281"/>
      <c r="J35" s="281"/>
      <c r="K35" s="281"/>
      <c r="L35" s="281"/>
      <c r="M35" s="281"/>
      <c r="N35" s="281"/>
      <c r="O35" s="281"/>
      <c r="P35" s="282"/>
    </row>
    <row r="36" spans="1:16" outlineLevel="1">
      <c r="B36" s="9"/>
      <c r="D36" s="9"/>
      <c r="E36" s="9"/>
      <c r="F36" s="9"/>
      <c r="G36" s="9"/>
      <c r="H36" s="9"/>
      <c r="I36" s="9"/>
      <c r="J36" s="9"/>
      <c r="K36" s="9"/>
      <c r="L36" s="9"/>
      <c r="M36" s="9"/>
      <c r="N36" s="9"/>
      <c r="O36" s="9"/>
      <c r="P36" s="9"/>
    </row>
    <row r="37" spans="1:16" ht="69" customHeight="1" outlineLevel="1">
      <c r="A37" s="1"/>
      <c r="B37" s="123" t="s">
        <v>365</v>
      </c>
      <c r="C37" s="123" t="s">
        <v>366</v>
      </c>
      <c r="D37" s="123" t="s">
        <v>367</v>
      </c>
      <c r="E37" s="123" t="s">
        <v>368</v>
      </c>
      <c r="F37" s="123" t="s">
        <v>369</v>
      </c>
      <c r="G37" s="123" t="s">
        <v>370</v>
      </c>
      <c r="H37" s="123" t="s">
        <v>371</v>
      </c>
      <c r="I37" s="123" t="s">
        <v>372</v>
      </c>
      <c r="J37" s="124" t="s">
        <v>373</v>
      </c>
      <c r="K37" s="123" t="s">
        <v>374</v>
      </c>
      <c r="L37" s="123" t="s">
        <v>375</v>
      </c>
      <c r="M37" s="123" t="s">
        <v>376</v>
      </c>
      <c r="N37" s="124" t="s">
        <v>377</v>
      </c>
      <c r="O37" s="124" t="s">
        <v>378</v>
      </c>
      <c r="P37" s="124" t="s">
        <v>379</v>
      </c>
    </row>
    <row r="38" spans="1:16" ht="57" outlineLevel="1">
      <c r="B38" s="42">
        <v>0</v>
      </c>
      <c r="C38" s="46" t="s">
        <v>380</v>
      </c>
      <c r="D38" s="46" t="s">
        <v>164</v>
      </c>
      <c r="E38" s="64" t="s">
        <v>381</v>
      </c>
      <c r="F38" s="46" t="s">
        <v>382</v>
      </c>
      <c r="G38" s="46" t="s">
        <v>383</v>
      </c>
      <c r="H38" s="44" t="s">
        <v>384</v>
      </c>
      <c r="I38" s="44" t="s">
        <v>385</v>
      </c>
      <c r="J38" s="232">
        <f>VALUE(LEFT(I38,1))*VALUE(LEFT(H38,1))</f>
        <v>15</v>
      </c>
      <c r="K38" s="46" t="s">
        <v>386</v>
      </c>
      <c r="L38" s="44" t="s">
        <v>387</v>
      </c>
      <c r="M38" s="44" t="s">
        <v>388</v>
      </c>
      <c r="N38" s="45">
        <f>VALUE(LEFT(L38,1))*VALUE(LEFT(M38,1))</f>
        <v>6</v>
      </c>
      <c r="O38" s="47" t="s">
        <v>389</v>
      </c>
      <c r="P38" s="46" t="s">
        <v>390</v>
      </c>
    </row>
    <row r="39" spans="1:16" ht="92.45" customHeight="1" outlineLevel="1">
      <c r="A39" s="1"/>
      <c r="B39" s="42">
        <v>1</v>
      </c>
      <c r="C39" s="57" t="s">
        <v>391</v>
      </c>
      <c r="D39" s="56" t="s">
        <v>164</v>
      </c>
      <c r="E39" s="56" t="s">
        <v>392</v>
      </c>
      <c r="F39" s="56" t="s">
        <v>392</v>
      </c>
      <c r="G39" s="56" t="s">
        <v>393</v>
      </c>
      <c r="H39" s="122" t="s">
        <v>387</v>
      </c>
      <c r="I39" s="122" t="s">
        <v>388</v>
      </c>
      <c r="J39" s="55">
        <f>IFERROR(VALUE(LEFT(I39,1))*VALUE(LEFT(H39,1)),"")</f>
        <v>6</v>
      </c>
      <c r="K39" s="56" t="s">
        <v>395</v>
      </c>
      <c r="L39" s="122" t="s">
        <v>387</v>
      </c>
      <c r="M39" s="122" t="s">
        <v>388</v>
      </c>
      <c r="N39" s="55">
        <f>IFERROR(VALUE(LEFT(M39,1))*VALUE(LEFT(L39,1)),"")</f>
        <v>6</v>
      </c>
      <c r="O39" s="122" t="s">
        <v>389</v>
      </c>
      <c r="P39" s="56" t="s">
        <v>396</v>
      </c>
    </row>
    <row r="40" spans="1:16" ht="69.599999999999994" customHeight="1" outlineLevel="1">
      <c r="A40" s="1"/>
      <c r="B40" s="42">
        <v>2</v>
      </c>
      <c r="C40" s="564" t="s">
        <v>397</v>
      </c>
      <c r="D40" s="56" t="s">
        <v>398</v>
      </c>
      <c r="E40" s="56" t="s">
        <v>392</v>
      </c>
      <c r="F40" s="56" t="s">
        <v>392</v>
      </c>
      <c r="G40" s="56" t="s">
        <v>393</v>
      </c>
      <c r="H40" s="122" t="s">
        <v>401</v>
      </c>
      <c r="I40" s="122" t="s">
        <v>385</v>
      </c>
      <c r="J40" s="55">
        <f>IFERROR(VALUE(LEFT(I40,1))*VALUE(LEFT(H40,1)),"")</f>
        <v>12</v>
      </c>
      <c r="K40" s="56" t="s">
        <v>395</v>
      </c>
      <c r="L40" s="122" t="s">
        <v>387</v>
      </c>
      <c r="M40" s="122" t="s">
        <v>388</v>
      </c>
      <c r="N40" s="55">
        <f>IFERROR(VALUE(LEFT(M40,1))*VALUE(LEFT(L40,1)),"")</f>
        <v>6</v>
      </c>
      <c r="O40" s="122" t="s">
        <v>389</v>
      </c>
      <c r="P40" s="56" t="s">
        <v>396</v>
      </c>
    </row>
    <row r="41" spans="1:16" ht="83.1" customHeight="1" outlineLevel="1">
      <c r="A41" s="1"/>
      <c r="B41" s="42">
        <v>3</v>
      </c>
      <c r="C41" s="57" t="s">
        <v>400</v>
      </c>
      <c r="D41" s="56" t="s">
        <v>173</v>
      </c>
      <c r="E41" s="56" t="s">
        <v>392</v>
      </c>
      <c r="F41" s="56" t="s">
        <v>392</v>
      </c>
      <c r="G41" s="56" t="s">
        <v>393</v>
      </c>
      <c r="H41" s="122" t="s">
        <v>387</v>
      </c>
      <c r="I41" s="122" t="s">
        <v>388</v>
      </c>
      <c r="J41" s="55">
        <f>IFERROR(VALUE(LEFT(I41,1))*VALUE(LEFT(H41,1)),"")</f>
        <v>6</v>
      </c>
      <c r="K41" s="56" t="s">
        <v>395</v>
      </c>
      <c r="L41" s="122" t="s">
        <v>387</v>
      </c>
      <c r="M41" s="122" t="s">
        <v>388</v>
      </c>
      <c r="N41" s="55">
        <f>IFERROR(VALUE(LEFT(M41,1))*VALUE(LEFT(L41,1)),"")</f>
        <v>6</v>
      </c>
      <c r="O41" s="122" t="s">
        <v>389</v>
      </c>
      <c r="P41" s="56" t="s">
        <v>396</v>
      </c>
    </row>
    <row r="42" spans="1:16" ht="150">
      <c r="A42" s="63" t="s">
        <v>260</v>
      </c>
      <c r="B42" s="9"/>
      <c r="C42" s="9"/>
      <c r="D42" s="9"/>
      <c r="E42" s="9"/>
      <c r="F42" s="9"/>
      <c r="G42" s="9"/>
      <c r="H42" s="9"/>
      <c r="I42" s="9"/>
      <c r="J42" s="9"/>
      <c r="K42" s="9"/>
      <c r="L42" s="9"/>
      <c r="M42" s="9"/>
      <c r="N42" s="9"/>
      <c r="O42" s="9"/>
      <c r="P42" s="9"/>
    </row>
    <row r="44" spans="1:16" ht="21">
      <c r="A44" s="60"/>
      <c r="B44" s="280"/>
      <c r="C44" s="281" t="s">
        <v>408</v>
      </c>
      <c r="D44" s="281" t="str">
        <f>'2 - Project Admin'!E30</f>
        <v xml:space="preserve">Heritage and Riverside Project </v>
      </c>
      <c r="E44" s="281"/>
      <c r="F44" s="281"/>
      <c r="G44" s="281"/>
      <c r="H44" s="281"/>
      <c r="I44" s="281"/>
      <c r="J44" s="281"/>
      <c r="K44" s="281"/>
      <c r="L44" s="281"/>
      <c r="M44" s="281"/>
      <c r="N44" s="281"/>
      <c r="O44" s="281"/>
      <c r="P44" s="282"/>
    </row>
    <row r="45" spans="1:16" outlineLevel="1">
      <c r="B45" s="9"/>
      <c r="D45" s="9"/>
      <c r="E45" s="9"/>
      <c r="F45" s="9"/>
      <c r="G45" s="9"/>
      <c r="H45" s="9"/>
      <c r="I45" s="9"/>
      <c r="J45" s="9"/>
      <c r="K45" s="9"/>
      <c r="L45" s="9"/>
      <c r="M45" s="9"/>
      <c r="N45" s="9"/>
      <c r="O45" s="9"/>
      <c r="P45" s="9"/>
    </row>
    <row r="46" spans="1:16" ht="45" outlineLevel="1">
      <c r="A46" s="1"/>
      <c r="B46" s="123" t="s">
        <v>365</v>
      </c>
      <c r="C46" s="123" t="s">
        <v>366</v>
      </c>
      <c r="D46" s="123" t="s">
        <v>367</v>
      </c>
      <c r="E46" s="123" t="s">
        <v>368</v>
      </c>
      <c r="F46" s="123" t="s">
        <v>369</v>
      </c>
      <c r="G46" s="123" t="s">
        <v>370</v>
      </c>
      <c r="H46" s="123" t="s">
        <v>371</v>
      </c>
      <c r="I46" s="123" t="s">
        <v>372</v>
      </c>
      <c r="J46" s="124" t="s">
        <v>373</v>
      </c>
      <c r="K46" s="123" t="s">
        <v>374</v>
      </c>
      <c r="L46" s="123" t="s">
        <v>375</v>
      </c>
      <c r="M46" s="123" t="s">
        <v>376</v>
      </c>
      <c r="N46" s="124" t="s">
        <v>377</v>
      </c>
      <c r="O46" s="124" t="s">
        <v>378</v>
      </c>
      <c r="P46" s="124" t="s">
        <v>379</v>
      </c>
    </row>
    <row r="47" spans="1:16" ht="57" outlineLevel="1">
      <c r="B47" s="42">
        <v>0</v>
      </c>
      <c r="C47" s="46" t="s">
        <v>380</v>
      </c>
      <c r="D47" s="46" t="s">
        <v>164</v>
      </c>
      <c r="E47" s="64" t="s">
        <v>381</v>
      </c>
      <c r="F47" s="46" t="s">
        <v>382</v>
      </c>
      <c r="G47" s="46" t="s">
        <v>383</v>
      </c>
      <c r="H47" s="44" t="s">
        <v>384</v>
      </c>
      <c r="I47" s="44" t="s">
        <v>385</v>
      </c>
      <c r="J47" s="232">
        <f>VALUE(LEFT(I47,1))*VALUE(LEFT(H47,1))</f>
        <v>15</v>
      </c>
      <c r="K47" s="46" t="s">
        <v>386</v>
      </c>
      <c r="L47" s="44" t="s">
        <v>387</v>
      </c>
      <c r="M47" s="44" t="s">
        <v>388</v>
      </c>
      <c r="N47" s="45">
        <f>VALUE(LEFT(L47,1))*VALUE(LEFT(M47,1))</f>
        <v>6</v>
      </c>
      <c r="O47" s="47" t="s">
        <v>389</v>
      </c>
      <c r="P47" s="46" t="s">
        <v>390</v>
      </c>
    </row>
    <row r="48" spans="1:16" ht="42.75" outlineLevel="1">
      <c r="A48" s="1"/>
      <c r="B48" s="42">
        <v>1</v>
      </c>
      <c r="C48" s="57" t="s">
        <v>391</v>
      </c>
      <c r="D48" s="56" t="s">
        <v>164</v>
      </c>
      <c r="E48" s="56" t="s">
        <v>392</v>
      </c>
      <c r="F48" s="56" t="s">
        <v>392</v>
      </c>
      <c r="G48" s="56" t="s">
        <v>393</v>
      </c>
      <c r="H48" s="122" t="s">
        <v>384</v>
      </c>
      <c r="I48" s="122" t="s">
        <v>385</v>
      </c>
      <c r="J48" s="55">
        <f>IFERROR(VALUE(LEFT(I48,1))*VALUE(LEFT(H48,1)),"")</f>
        <v>15</v>
      </c>
      <c r="K48" s="56" t="s">
        <v>395</v>
      </c>
      <c r="L48" s="122" t="s">
        <v>401</v>
      </c>
      <c r="M48" s="122" t="s">
        <v>385</v>
      </c>
      <c r="N48" s="55">
        <f>IFERROR(VALUE(LEFT(M48,1))*VALUE(LEFT(L48,1)),"")</f>
        <v>12</v>
      </c>
      <c r="O48" s="122" t="s">
        <v>404</v>
      </c>
      <c r="P48" s="56" t="s">
        <v>396</v>
      </c>
    </row>
    <row r="49" spans="1:33" ht="42.75" outlineLevel="1">
      <c r="A49" s="1"/>
      <c r="B49" s="42">
        <v>2</v>
      </c>
      <c r="C49" s="564" t="s">
        <v>397</v>
      </c>
      <c r="D49" s="56" t="s">
        <v>398</v>
      </c>
      <c r="E49" s="56" t="s">
        <v>392</v>
      </c>
      <c r="F49" s="56" t="s">
        <v>392</v>
      </c>
      <c r="G49" s="56" t="s">
        <v>393</v>
      </c>
      <c r="H49" s="122" t="s">
        <v>387</v>
      </c>
      <c r="I49" s="122" t="s">
        <v>388</v>
      </c>
      <c r="J49" s="55">
        <f>IFERROR(VALUE(LEFT(I49,1))*VALUE(LEFT(H49,1)),"")</f>
        <v>6</v>
      </c>
      <c r="K49" s="56" t="s">
        <v>395</v>
      </c>
      <c r="L49" s="122" t="s">
        <v>387</v>
      </c>
      <c r="M49" s="122" t="s">
        <v>385</v>
      </c>
      <c r="N49" s="55">
        <f>IFERROR(VALUE(LEFT(M49,1))*VALUE(LEFT(L49,1)),"")</f>
        <v>9</v>
      </c>
      <c r="O49" s="122" t="s">
        <v>404</v>
      </c>
      <c r="P49" s="56" t="s">
        <v>396</v>
      </c>
    </row>
    <row r="50" spans="1:33" ht="42.75" outlineLevel="1">
      <c r="A50" s="1"/>
      <c r="B50" s="42">
        <v>3</v>
      </c>
      <c r="C50" s="57" t="s">
        <v>400</v>
      </c>
      <c r="D50" s="56" t="s">
        <v>173</v>
      </c>
      <c r="E50" s="56" t="s">
        <v>392</v>
      </c>
      <c r="F50" s="56" t="s">
        <v>392</v>
      </c>
      <c r="G50" s="56" t="s">
        <v>393</v>
      </c>
      <c r="H50" s="122" t="s">
        <v>387</v>
      </c>
      <c r="I50" s="122" t="s">
        <v>388</v>
      </c>
      <c r="J50" s="55">
        <f>IFERROR(VALUE(LEFT(I50,1))*VALUE(LEFT(H50,1)),"")</f>
        <v>6</v>
      </c>
      <c r="K50" s="56" t="s">
        <v>395</v>
      </c>
      <c r="L50" s="122" t="s">
        <v>387</v>
      </c>
      <c r="M50" s="122" t="s">
        <v>388</v>
      </c>
      <c r="N50" s="55">
        <f>IFERROR(VALUE(LEFT(M50,1))*VALUE(LEFT(L50,1)),"")</f>
        <v>6</v>
      </c>
      <c r="O50" s="122" t="s">
        <v>404</v>
      </c>
      <c r="P50" s="56" t="s">
        <v>396</v>
      </c>
    </row>
    <row r="51" spans="1:33" ht="150">
      <c r="A51" s="63" t="s">
        <v>260</v>
      </c>
      <c r="B51" s="9"/>
      <c r="C51" s="9"/>
      <c r="D51" s="9"/>
      <c r="E51" s="9"/>
      <c r="F51" s="9"/>
      <c r="G51" s="9"/>
      <c r="H51" s="9"/>
      <c r="I51" s="9"/>
      <c r="J51" s="9"/>
      <c r="K51" s="9"/>
      <c r="L51" s="9"/>
      <c r="M51" s="9"/>
      <c r="N51" s="9"/>
      <c r="O51" s="9"/>
      <c r="P51" s="9"/>
    </row>
    <row r="52" spans="1:33" ht="21">
      <c r="A52" s="60"/>
      <c r="B52" s="280"/>
      <c r="C52" s="281" t="s">
        <v>409</v>
      </c>
      <c r="D52" s="281" t="str">
        <f>'2 - Project Admin'!E31</f>
        <v>Active Travel</v>
      </c>
      <c r="E52" s="281"/>
      <c r="F52" s="281"/>
      <c r="G52" s="281"/>
      <c r="H52" s="281"/>
      <c r="I52" s="281"/>
      <c r="J52" s="281"/>
      <c r="K52" s="281"/>
      <c r="L52" s="281"/>
      <c r="M52" s="281"/>
      <c r="N52" s="281"/>
      <c r="O52" s="281"/>
      <c r="P52" s="282"/>
    </row>
    <row r="53" spans="1:33" outlineLevel="1">
      <c r="B53" s="9"/>
      <c r="D53" s="9"/>
      <c r="E53" s="9"/>
      <c r="F53" s="9"/>
      <c r="G53" s="9"/>
      <c r="H53" s="9"/>
      <c r="I53" s="9"/>
      <c r="J53" s="9"/>
      <c r="K53" s="9"/>
      <c r="L53" s="9"/>
      <c r="M53" s="9"/>
      <c r="N53" s="9"/>
      <c r="O53" s="9"/>
      <c r="P53" s="9"/>
    </row>
    <row r="54" spans="1:33" ht="45" outlineLevel="1">
      <c r="A54" s="1"/>
      <c r="B54" s="123" t="s">
        <v>365</v>
      </c>
      <c r="C54" s="123" t="s">
        <v>366</v>
      </c>
      <c r="D54" s="123" t="s">
        <v>367</v>
      </c>
      <c r="E54" s="123" t="s">
        <v>368</v>
      </c>
      <c r="F54" s="123" t="s">
        <v>369</v>
      </c>
      <c r="G54" s="123" t="s">
        <v>370</v>
      </c>
      <c r="H54" s="123" t="s">
        <v>371</v>
      </c>
      <c r="I54" s="123" t="s">
        <v>372</v>
      </c>
      <c r="J54" s="124" t="s">
        <v>373</v>
      </c>
      <c r="K54" s="123" t="s">
        <v>374</v>
      </c>
      <c r="L54" s="123" t="s">
        <v>375</v>
      </c>
      <c r="M54" s="123" t="s">
        <v>376</v>
      </c>
      <c r="N54" s="124" t="s">
        <v>377</v>
      </c>
      <c r="O54" s="124" t="s">
        <v>378</v>
      </c>
      <c r="P54" s="124" t="s">
        <v>379</v>
      </c>
    </row>
    <row r="55" spans="1:33" ht="57" outlineLevel="1">
      <c r="B55" s="42">
        <v>0</v>
      </c>
      <c r="C55" s="46" t="s">
        <v>380</v>
      </c>
      <c r="D55" s="46" t="s">
        <v>164</v>
      </c>
      <c r="E55" s="64" t="s">
        <v>381</v>
      </c>
      <c r="F55" s="46" t="s">
        <v>382</v>
      </c>
      <c r="G55" s="46" t="s">
        <v>383</v>
      </c>
      <c r="H55" s="44" t="s">
        <v>384</v>
      </c>
      <c r="I55" s="44" t="s">
        <v>385</v>
      </c>
      <c r="J55" s="232">
        <f>VALUE(LEFT(I55,1))*VALUE(LEFT(H55,1))</f>
        <v>15</v>
      </c>
      <c r="K55" s="46" t="s">
        <v>386</v>
      </c>
      <c r="L55" s="44" t="s">
        <v>387</v>
      </c>
      <c r="M55" s="44" t="s">
        <v>388</v>
      </c>
      <c r="N55" s="45">
        <f>VALUE(LEFT(L55,1))*VALUE(LEFT(M55,1))</f>
        <v>6</v>
      </c>
      <c r="O55" s="47" t="s">
        <v>389</v>
      </c>
      <c r="P55" s="46" t="s">
        <v>390</v>
      </c>
    </row>
    <row r="56" spans="1:33" ht="42.75" outlineLevel="1">
      <c r="A56" s="1"/>
      <c r="B56" s="42">
        <v>1</v>
      </c>
      <c r="C56" s="57" t="s">
        <v>220</v>
      </c>
      <c r="D56" s="56" t="s">
        <v>410</v>
      </c>
      <c r="E56" s="56" t="s">
        <v>220</v>
      </c>
      <c r="F56" s="56" t="s">
        <v>220</v>
      </c>
      <c r="G56" s="56" t="s">
        <v>220</v>
      </c>
      <c r="H56" s="122" t="s">
        <v>399</v>
      </c>
      <c r="I56" s="122" t="s">
        <v>388</v>
      </c>
      <c r="J56" s="55">
        <f>IFERROR(VALUE(LEFT(I56,1))*VALUE(LEFT(H56,1)),"")</f>
        <v>4</v>
      </c>
      <c r="K56" s="56" t="s">
        <v>220</v>
      </c>
      <c r="L56" s="122" t="s">
        <v>399</v>
      </c>
      <c r="M56" s="122" t="s">
        <v>388</v>
      </c>
      <c r="N56" s="55">
        <f>IFERROR(VALUE(LEFT(M56,1))*VALUE(LEFT(L56,1)),"")</f>
        <v>4</v>
      </c>
      <c r="O56" s="122" t="s">
        <v>411</v>
      </c>
      <c r="P56" s="56" t="s">
        <v>220</v>
      </c>
    </row>
    <row r="57" spans="1:33" outlineLevel="1">
      <c r="A57" s="1"/>
      <c r="B57" s="42">
        <v>2</v>
      </c>
      <c r="C57" s="57"/>
      <c r="D57" s="56"/>
      <c r="E57" s="56"/>
      <c r="F57" s="56"/>
      <c r="G57" s="56"/>
      <c r="H57" s="122"/>
      <c r="I57" s="122"/>
      <c r="J57" s="55" t="str">
        <f>IFERROR(VALUE(LEFT(I57,1))*VALUE(LEFT(H57,1)),"")</f>
        <v/>
      </c>
      <c r="K57" s="56"/>
      <c r="L57" s="122"/>
      <c r="M57" s="122"/>
      <c r="N57" s="55" t="str">
        <f>IFERROR(VALUE(LEFT(M57,1))*VALUE(LEFT(L57,1)),"")</f>
        <v/>
      </c>
      <c r="O57" s="122"/>
      <c r="P57" s="56"/>
    </row>
    <row r="58" spans="1:33" outlineLevel="1">
      <c r="A58" s="1"/>
      <c r="B58" s="42">
        <v>3</v>
      </c>
      <c r="C58" s="57"/>
      <c r="D58" s="56"/>
      <c r="E58" s="56"/>
      <c r="F58" s="56"/>
      <c r="G58" s="56"/>
      <c r="H58" s="122"/>
      <c r="I58" s="122"/>
      <c r="J58" s="55" t="str">
        <f>IFERROR(VALUE(LEFT(I58,1))*VALUE(LEFT(H58,1)),"")</f>
        <v/>
      </c>
      <c r="K58" s="56"/>
      <c r="L58" s="122"/>
      <c r="M58" s="122"/>
      <c r="N58" s="55" t="str">
        <f>IFERROR(VALUE(LEFT(M58,1))*VALUE(LEFT(L58,1)),"")</f>
        <v/>
      </c>
      <c r="O58" s="122"/>
      <c r="P58" s="56"/>
    </row>
    <row r="59" spans="1:33" ht="150">
      <c r="A59" s="63" t="s">
        <v>260</v>
      </c>
      <c r="B59" s="9"/>
      <c r="C59" s="9"/>
      <c r="D59" s="9"/>
      <c r="E59" s="9"/>
      <c r="F59" s="9"/>
      <c r="G59" s="9"/>
      <c r="H59" s="9"/>
      <c r="I59" s="9"/>
      <c r="J59" s="9"/>
      <c r="K59" s="9"/>
      <c r="L59" s="9"/>
      <c r="M59" s="9"/>
      <c r="N59" s="9"/>
      <c r="O59" s="9"/>
      <c r="P59" s="9"/>
    </row>
    <row r="60" spans="1:33" ht="21">
      <c r="A60" s="60"/>
      <c r="B60" s="280"/>
      <c r="C60" s="281" t="s">
        <v>412</v>
      </c>
      <c r="D60" s="281" t="str">
        <f>'2 - Project Admin'!E32</f>
        <v/>
      </c>
      <c r="E60" s="281"/>
      <c r="F60" s="281"/>
      <c r="G60" s="281"/>
      <c r="H60" s="281"/>
      <c r="I60" s="281"/>
      <c r="J60" s="281"/>
      <c r="K60" s="281"/>
      <c r="L60" s="281"/>
      <c r="M60" s="281"/>
      <c r="N60" s="281"/>
      <c r="O60" s="281"/>
      <c r="P60" s="282"/>
      <c r="AG60" s="9"/>
    </row>
    <row r="61" spans="1:33" outlineLevel="1">
      <c r="B61" s="9"/>
      <c r="D61" s="9"/>
      <c r="E61" s="9"/>
      <c r="F61" s="9"/>
      <c r="G61" s="9"/>
      <c r="H61" s="9"/>
      <c r="I61" s="9"/>
      <c r="J61" s="9"/>
      <c r="K61" s="9"/>
      <c r="L61" s="9"/>
      <c r="M61" s="9"/>
      <c r="N61" s="9"/>
      <c r="O61" s="9"/>
      <c r="P61" s="9"/>
      <c r="AG61" s="9"/>
    </row>
    <row r="62" spans="1:33" ht="45" outlineLevel="1">
      <c r="A62" s="1"/>
      <c r="B62" s="123" t="s">
        <v>365</v>
      </c>
      <c r="C62" s="123" t="s">
        <v>366</v>
      </c>
      <c r="D62" s="123" t="s">
        <v>367</v>
      </c>
      <c r="E62" s="123" t="s">
        <v>368</v>
      </c>
      <c r="F62" s="123" t="s">
        <v>369</v>
      </c>
      <c r="G62" s="123" t="s">
        <v>370</v>
      </c>
      <c r="H62" s="123" t="s">
        <v>371</v>
      </c>
      <c r="I62" s="123" t="s">
        <v>372</v>
      </c>
      <c r="J62" s="124" t="s">
        <v>373</v>
      </c>
      <c r="K62" s="123" t="s">
        <v>374</v>
      </c>
      <c r="L62" s="123" t="s">
        <v>375</v>
      </c>
      <c r="M62" s="123" t="s">
        <v>376</v>
      </c>
      <c r="N62" s="124" t="s">
        <v>377</v>
      </c>
      <c r="O62" s="124" t="s">
        <v>378</v>
      </c>
      <c r="P62" s="124" t="s">
        <v>379</v>
      </c>
      <c r="AG62" s="9"/>
    </row>
    <row r="63" spans="1:33" ht="57" outlineLevel="1">
      <c r="B63" s="42">
        <v>0</v>
      </c>
      <c r="C63" s="46" t="s">
        <v>380</v>
      </c>
      <c r="D63" s="46" t="s">
        <v>164</v>
      </c>
      <c r="E63" s="64" t="s">
        <v>381</v>
      </c>
      <c r="F63" s="46" t="s">
        <v>382</v>
      </c>
      <c r="G63" s="46" t="s">
        <v>383</v>
      </c>
      <c r="H63" s="44" t="s">
        <v>384</v>
      </c>
      <c r="I63" s="44" t="s">
        <v>385</v>
      </c>
      <c r="J63" s="232">
        <f>VALUE(LEFT(I63,1))*VALUE(LEFT(H63,1))</f>
        <v>15</v>
      </c>
      <c r="K63" s="46" t="s">
        <v>386</v>
      </c>
      <c r="L63" s="44" t="s">
        <v>387</v>
      </c>
      <c r="M63" s="44" t="s">
        <v>388</v>
      </c>
      <c r="N63" s="45">
        <f>VALUE(LEFT(L63,1))*VALUE(LEFT(M63,1))</f>
        <v>6</v>
      </c>
      <c r="O63" s="47" t="s">
        <v>389</v>
      </c>
      <c r="P63" s="46" t="s">
        <v>390</v>
      </c>
      <c r="AG63" s="9"/>
    </row>
    <row r="64" spans="1:33" outlineLevel="1">
      <c r="A64" s="1"/>
      <c r="B64" s="42">
        <v>1</v>
      </c>
      <c r="C64" s="57"/>
      <c r="D64" s="56"/>
      <c r="E64" s="56"/>
      <c r="F64" s="56"/>
      <c r="G64" s="56"/>
      <c r="H64" s="122"/>
      <c r="I64" s="122"/>
      <c r="J64" s="55" t="str">
        <f>IFERROR(VALUE(LEFT(I64,1))*VALUE(LEFT(H64,1)),"")</f>
        <v/>
      </c>
      <c r="K64" s="56"/>
      <c r="L64" s="122"/>
      <c r="M64" s="122"/>
      <c r="N64" s="55" t="str">
        <f>IFERROR(VALUE(LEFT(M64,1))*VALUE(LEFT(L64,1)),"")</f>
        <v/>
      </c>
      <c r="O64" s="122"/>
      <c r="P64" s="56"/>
      <c r="AG64" s="9"/>
    </row>
    <row r="65" spans="1:33" outlineLevel="1">
      <c r="A65" s="1"/>
      <c r="B65" s="42">
        <v>2</v>
      </c>
      <c r="C65" s="57"/>
      <c r="D65" s="56"/>
      <c r="E65" s="56"/>
      <c r="F65" s="56"/>
      <c r="G65" s="56"/>
      <c r="H65" s="122"/>
      <c r="I65" s="122"/>
      <c r="J65" s="55" t="str">
        <f>IFERROR(VALUE(LEFT(I65,1))*VALUE(LEFT(H65,1)),"")</f>
        <v/>
      </c>
      <c r="K65" s="56"/>
      <c r="L65" s="122"/>
      <c r="M65" s="122"/>
      <c r="N65" s="55" t="str">
        <f>IFERROR(VALUE(LEFT(M65,1))*VALUE(LEFT(L65,1)),"")</f>
        <v/>
      </c>
      <c r="O65" s="122"/>
      <c r="P65" s="56"/>
      <c r="AG65" s="9"/>
    </row>
    <row r="66" spans="1:33" outlineLevel="1">
      <c r="A66" s="1"/>
      <c r="B66" s="42">
        <v>3</v>
      </c>
      <c r="C66" s="57"/>
      <c r="D66" s="56"/>
      <c r="E66" s="56"/>
      <c r="F66" s="56"/>
      <c r="G66" s="56"/>
      <c r="H66" s="122"/>
      <c r="I66" s="122"/>
      <c r="J66" s="55" t="str">
        <f>IFERROR(VALUE(LEFT(I66,1))*VALUE(LEFT(H66,1)),"")</f>
        <v/>
      </c>
      <c r="K66" s="56"/>
      <c r="L66" s="122"/>
      <c r="M66" s="122"/>
      <c r="N66" s="55" t="str">
        <f>IFERROR(VALUE(LEFT(M66,1))*VALUE(LEFT(L66,1)),"")</f>
        <v/>
      </c>
      <c r="O66" s="122"/>
      <c r="P66" s="56"/>
      <c r="AG66" s="9"/>
    </row>
    <row r="67" spans="1:33" ht="150">
      <c r="A67" s="63" t="s">
        <v>260</v>
      </c>
      <c r="B67" s="9"/>
      <c r="C67" s="9"/>
      <c r="D67" s="9"/>
      <c r="E67" s="9"/>
      <c r="F67" s="9"/>
      <c r="G67" s="9"/>
      <c r="H67" s="9"/>
      <c r="I67" s="9"/>
      <c r="J67" s="9"/>
      <c r="K67" s="9"/>
      <c r="L67" s="9"/>
      <c r="M67" s="9"/>
      <c r="N67" s="9"/>
      <c r="O67" s="9"/>
      <c r="P67" s="9"/>
    </row>
    <row r="68" spans="1:33" ht="21">
      <c r="A68" s="60"/>
      <c r="B68" s="280"/>
      <c r="C68" s="281" t="s">
        <v>413</v>
      </c>
      <c r="D68" s="281" t="str">
        <f>'2 - Project Admin'!E33</f>
        <v/>
      </c>
      <c r="E68" s="281"/>
      <c r="F68" s="281"/>
      <c r="G68" s="281"/>
      <c r="H68" s="281"/>
      <c r="I68" s="281"/>
      <c r="J68" s="281"/>
      <c r="K68" s="281"/>
      <c r="L68" s="281"/>
      <c r="M68" s="281"/>
      <c r="N68" s="281"/>
      <c r="O68" s="281"/>
      <c r="P68" s="282"/>
      <c r="AG68" s="9"/>
    </row>
    <row r="69" spans="1:33" outlineLevel="1">
      <c r="B69" s="9"/>
      <c r="D69" s="9"/>
      <c r="E69" s="9"/>
      <c r="F69" s="9"/>
      <c r="G69" s="9"/>
      <c r="H69" s="9"/>
      <c r="I69" s="9"/>
      <c r="J69" s="9"/>
      <c r="K69" s="9"/>
      <c r="L69" s="9"/>
      <c r="M69" s="9"/>
      <c r="N69" s="9"/>
      <c r="O69" s="9"/>
      <c r="P69" s="9"/>
      <c r="AG69" s="9"/>
    </row>
    <row r="70" spans="1:33" ht="45" outlineLevel="1">
      <c r="A70" s="1"/>
      <c r="B70" s="123" t="s">
        <v>365</v>
      </c>
      <c r="C70" s="123" t="s">
        <v>366</v>
      </c>
      <c r="D70" s="123" t="s">
        <v>367</v>
      </c>
      <c r="E70" s="123" t="s">
        <v>368</v>
      </c>
      <c r="F70" s="123" t="s">
        <v>369</v>
      </c>
      <c r="G70" s="123" t="s">
        <v>370</v>
      </c>
      <c r="H70" s="123" t="s">
        <v>371</v>
      </c>
      <c r="I70" s="123" t="s">
        <v>372</v>
      </c>
      <c r="J70" s="124" t="s">
        <v>373</v>
      </c>
      <c r="K70" s="123" t="s">
        <v>374</v>
      </c>
      <c r="L70" s="123" t="s">
        <v>375</v>
      </c>
      <c r="M70" s="123" t="s">
        <v>376</v>
      </c>
      <c r="N70" s="124" t="s">
        <v>377</v>
      </c>
      <c r="O70" s="124" t="s">
        <v>378</v>
      </c>
      <c r="P70" s="124" t="s">
        <v>379</v>
      </c>
      <c r="AG70" s="9"/>
    </row>
    <row r="71" spans="1:33" ht="57" outlineLevel="1">
      <c r="B71" s="42">
        <v>0</v>
      </c>
      <c r="C71" s="46" t="s">
        <v>380</v>
      </c>
      <c r="D71" s="46" t="s">
        <v>164</v>
      </c>
      <c r="E71" s="64" t="s">
        <v>381</v>
      </c>
      <c r="F71" s="46" t="s">
        <v>382</v>
      </c>
      <c r="G71" s="46" t="s">
        <v>383</v>
      </c>
      <c r="H71" s="44" t="s">
        <v>384</v>
      </c>
      <c r="I71" s="44" t="s">
        <v>385</v>
      </c>
      <c r="J71" s="232">
        <f>VALUE(LEFT(I71,1))*VALUE(LEFT(H71,1))</f>
        <v>15</v>
      </c>
      <c r="K71" s="46" t="s">
        <v>386</v>
      </c>
      <c r="L71" s="44" t="s">
        <v>387</v>
      </c>
      <c r="M71" s="44" t="s">
        <v>388</v>
      </c>
      <c r="N71" s="45">
        <f>VALUE(LEFT(L71,1))*VALUE(LEFT(M71,1))</f>
        <v>6</v>
      </c>
      <c r="O71" s="47" t="s">
        <v>389</v>
      </c>
      <c r="P71" s="46" t="s">
        <v>390</v>
      </c>
      <c r="AG71" s="9"/>
    </row>
    <row r="72" spans="1:33" outlineLevel="1">
      <c r="A72" s="1"/>
      <c r="B72" s="42">
        <v>1</v>
      </c>
      <c r="C72" s="57"/>
      <c r="D72" s="56"/>
      <c r="E72" s="56"/>
      <c r="F72" s="56"/>
      <c r="G72" s="56"/>
      <c r="H72" s="122"/>
      <c r="I72" s="122"/>
      <c r="J72" s="55" t="str">
        <f>IFERROR(VALUE(LEFT(I72,1))*VALUE(LEFT(H72,1)),"")</f>
        <v/>
      </c>
      <c r="K72" s="56"/>
      <c r="L72" s="122"/>
      <c r="M72" s="122"/>
      <c r="N72" s="55" t="str">
        <f>IFERROR(VALUE(LEFT(M72,1))*VALUE(LEFT(L72,1)),"")</f>
        <v/>
      </c>
      <c r="O72" s="122"/>
      <c r="P72" s="56"/>
      <c r="AG72" s="9"/>
    </row>
    <row r="73" spans="1:33" outlineLevel="1">
      <c r="A73" s="1"/>
      <c r="B73" s="42">
        <v>2</v>
      </c>
      <c r="C73" s="57"/>
      <c r="D73" s="56"/>
      <c r="E73" s="56"/>
      <c r="F73" s="56"/>
      <c r="G73" s="56"/>
      <c r="H73" s="122"/>
      <c r="I73" s="122"/>
      <c r="J73" s="55" t="str">
        <f>IFERROR(VALUE(LEFT(I73,1))*VALUE(LEFT(H73,1)),"")</f>
        <v/>
      </c>
      <c r="K73" s="56"/>
      <c r="L73" s="122"/>
      <c r="M73" s="122"/>
      <c r="N73" s="55" t="str">
        <f>IFERROR(VALUE(LEFT(M73,1))*VALUE(LEFT(L73,1)),"")</f>
        <v/>
      </c>
      <c r="O73" s="122"/>
      <c r="P73" s="56"/>
      <c r="AG73" s="9"/>
    </row>
    <row r="74" spans="1:33" outlineLevel="1">
      <c r="A74" s="1"/>
      <c r="B74" s="42">
        <v>3</v>
      </c>
      <c r="C74" s="57"/>
      <c r="D74" s="56"/>
      <c r="E74" s="56"/>
      <c r="F74" s="56"/>
      <c r="G74" s="56"/>
      <c r="H74" s="122"/>
      <c r="I74" s="122"/>
      <c r="J74" s="55" t="str">
        <f>IFERROR(VALUE(LEFT(I74,1))*VALUE(LEFT(H74,1)),"")</f>
        <v/>
      </c>
      <c r="K74" s="56"/>
      <c r="L74" s="122"/>
      <c r="M74" s="122"/>
      <c r="N74" s="55" t="str">
        <f>IFERROR(VALUE(LEFT(M74,1))*VALUE(LEFT(L74,1)),"")</f>
        <v/>
      </c>
      <c r="O74" s="122"/>
      <c r="P74" s="56"/>
      <c r="AG74" s="9"/>
    </row>
    <row r="75" spans="1:33" ht="150">
      <c r="A75" s="63" t="s">
        <v>260</v>
      </c>
      <c r="B75" s="9"/>
      <c r="C75" s="9"/>
      <c r="D75" s="9"/>
      <c r="E75" s="9"/>
      <c r="F75" s="9"/>
      <c r="G75" s="9"/>
      <c r="H75" s="9"/>
      <c r="I75" s="9"/>
      <c r="J75" s="9"/>
      <c r="K75" s="9"/>
      <c r="L75" s="9"/>
      <c r="M75" s="9"/>
      <c r="N75" s="9"/>
      <c r="O75" s="9"/>
      <c r="P75" s="9"/>
    </row>
    <row r="76" spans="1:33" ht="21">
      <c r="A76" s="60"/>
      <c r="B76" s="280"/>
      <c r="C76" s="281" t="s">
        <v>414</v>
      </c>
      <c r="D76" s="281" t="str">
        <f>'2 - Project Admin'!E34</f>
        <v/>
      </c>
      <c r="E76" s="281"/>
      <c r="F76" s="281"/>
      <c r="G76" s="281"/>
      <c r="H76" s="281"/>
      <c r="I76" s="281"/>
      <c r="J76" s="281"/>
      <c r="K76" s="281"/>
      <c r="L76" s="281"/>
      <c r="M76" s="281"/>
      <c r="N76" s="281"/>
      <c r="O76" s="281"/>
      <c r="P76" s="282"/>
      <c r="AG76" s="9"/>
    </row>
    <row r="77" spans="1:33" outlineLevel="1">
      <c r="B77" s="9"/>
      <c r="D77" s="9"/>
      <c r="E77" s="9"/>
      <c r="F77" s="9"/>
      <c r="G77" s="9"/>
      <c r="H77" s="9"/>
      <c r="I77" s="9"/>
      <c r="J77" s="9"/>
      <c r="K77" s="9"/>
      <c r="L77" s="9"/>
      <c r="M77" s="9"/>
      <c r="N77" s="9"/>
      <c r="O77" s="9"/>
      <c r="P77" s="9"/>
      <c r="AG77" s="9"/>
    </row>
    <row r="78" spans="1:33" ht="45" outlineLevel="1">
      <c r="A78" s="1"/>
      <c r="B78" s="123" t="s">
        <v>365</v>
      </c>
      <c r="C78" s="123" t="s">
        <v>366</v>
      </c>
      <c r="D78" s="123" t="s">
        <v>367</v>
      </c>
      <c r="E78" s="123" t="s">
        <v>368</v>
      </c>
      <c r="F78" s="123" t="s">
        <v>369</v>
      </c>
      <c r="G78" s="123" t="s">
        <v>370</v>
      </c>
      <c r="H78" s="123" t="s">
        <v>371</v>
      </c>
      <c r="I78" s="123" t="s">
        <v>372</v>
      </c>
      <c r="J78" s="124" t="s">
        <v>373</v>
      </c>
      <c r="K78" s="123" t="s">
        <v>374</v>
      </c>
      <c r="L78" s="123" t="s">
        <v>375</v>
      </c>
      <c r="M78" s="123" t="s">
        <v>376</v>
      </c>
      <c r="N78" s="124" t="s">
        <v>377</v>
      </c>
      <c r="O78" s="124" t="s">
        <v>378</v>
      </c>
      <c r="P78" s="124" t="s">
        <v>379</v>
      </c>
      <c r="AG78" s="9"/>
    </row>
    <row r="79" spans="1:33" ht="57" outlineLevel="1">
      <c r="B79" s="42">
        <v>0</v>
      </c>
      <c r="C79" s="46" t="s">
        <v>380</v>
      </c>
      <c r="D79" s="46" t="s">
        <v>164</v>
      </c>
      <c r="E79" s="64" t="s">
        <v>381</v>
      </c>
      <c r="F79" s="46" t="s">
        <v>382</v>
      </c>
      <c r="G79" s="46" t="s">
        <v>383</v>
      </c>
      <c r="H79" s="44" t="s">
        <v>384</v>
      </c>
      <c r="I79" s="44" t="s">
        <v>385</v>
      </c>
      <c r="J79" s="232">
        <f>VALUE(LEFT(I79,1))*VALUE(LEFT(H79,1))</f>
        <v>15</v>
      </c>
      <c r="K79" s="46" t="s">
        <v>386</v>
      </c>
      <c r="L79" s="44" t="s">
        <v>387</v>
      </c>
      <c r="M79" s="44" t="s">
        <v>388</v>
      </c>
      <c r="N79" s="45">
        <f>VALUE(LEFT(L79,1))*VALUE(LEFT(M79,1))</f>
        <v>6</v>
      </c>
      <c r="O79" s="47" t="s">
        <v>389</v>
      </c>
      <c r="P79" s="46" t="s">
        <v>390</v>
      </c>
      <c r="AG79" s="9"/>
    </row>
    <row r="80" spans="1:33" outlineLevel="1">
      <c r="A80" s="1"/>
      <c r="B80" s="42">
        <v>1</v>
      </c>
      <c r="C80" s="57"/>
      <c r="D80" s="56"/>
      <c r="E80" s="56"/>
      <c r="F80" s="56"/>
      <c r="G80" s="56"/>
      <c r="H80" s="122"/>
      <c r="I80" s="122"/>
      <c r="J80" s="55" t="str">
        <f>IFERROR(VALUE(LEFT(I80,1))*VALUE(LEFT(H80,1)),"")</f>
        <v/>
      </c>
      <c r="K80" s="56"/>
      <c r="L80" s="122"/>
      <c r="M80" s="122"/>
      <c r="N80" s="55" t="str">
        <f>IFERROR(VALUE(LEFT(M80,1))*VALUE(LEFT(L80,1)),"")</f>
        <v/>
      </c>
      <c r="O80" s="122"/>
      <c r="P80" s="56"/>
      <c r="AG80" s="9"/>
    </row>
    <row r="81" spans="1:33" outlineLevel="1">
      <c r="A81" s="1"/>
      <c r="B81" s="42">
        <v>2</v>
      </c>
      <c r="C81" s="57"/>
      <c r="D81" s="56"/>
      <c r="E81" s="56"/>
      <c r="F81" s="56"/>
      <c r="G81" s="56"/>
      <c r="H81" s="122"/>
      <c r="I81" s="122"/>
      <c r="J81" s="55" t="str">
        <f>IFERROR(VALUE(LEFT(I81,1))*VALUE(LEFT(H81,1)),"")</f>
        <v/>
      </c>
      <c r="K81" s="56"/>
      <c r="L81" s="122"/>
      <c r="M81" s="122"/>
      <c r="N81" s="55" t="str">
        <f>IFERROR(VALUE(LEFT(M81,1))*VALUE(LEFT(L81,1)),"")</f>
        <v/>
      </c>
      <c r="O81" s="122"/>
      <c r="P81" s="56"/>
      <c r="AG81" s="9"/>
    </row>
    <row r="82" spans="1:33" outlineLevel="1">
      <c r="A82" s="1"/>
      <c r="B82" s="42">
        <v>3</v>
      </c>
      <c r="C82" s="57"/>
      <c r="D82" s="56"/>
      <c r="E82" s="56"/>
      <c r="F82" s="56"/>
      <c r="G82" s="56"/>
      <c r="H82" s="122"/>
      <c r="I82" s="122"/>
      <c r="J82" s="55" t="str">
        <f>IFERROR(VALUE(LEFT(I82,1))*VALUE(LEFT(H82,1)),"")</f>
        <v/>
      </c>
      <c r="K82" s="56"/>
      <c r="L82" s="122"/>
      <c r="M82" s="122"/>
      <c r="N82" s="55" t="str">
        <f>IFERROR(VALUE(LEFT(M82,1))*VALUE(LEFT(L82,1)),"")</f>
        <v/>
      </c>
      <c r="O82" s="122"/>
      <c r="P82" s="56"/>
      <c r="AG82" s="9"/>
    </row>
    <row r="83" spans="1:33" ht="150">
      <c r="A83" s="63" t="s">
        <v>260</v>
      </c>
      <c r="B83" s="9"/>
      <c r="C83" s="9"/>
      <c r="D83" s="9"/>
      <c r="E83" s="9"/>
      <c r="F83" s="9"/>
      <c r="G83" s="9"/>
      <c r="H83" s="9"/>
      <c r="I83" s="9"/>
      <c r="J83" s="9"/>
      <c r="K83" s="9"/>
      <c r="L83" s="9"/>
      <c r="M83" s="9"/>
      <c r="N83" s="9"/>
      <c r="O83" s="9"/>
      <c r="P83" s="9"/>
    </row>
    <row r="84" spans="1:33" ht="21">
      <c r="A84" s="60"/>
      <c r="B84" s="280"/>
      <c r="C84" s="281" t="s">
        <v>415</v>
      </c>
      <c r="D84" s="281" t="str">
        <f>'2 - Project Admin'!E35</f>
        <v/>
      </c>
      <c r="E84" s="281"/>
      <c r="F84" s="281"/>
      <c r="G84" s="281"/>
      <c r="H84" s="281"/>
      <c r="I84" s="281"/>
      <c r="J84" s="281"/>
      <c r="K84" s="281"/>
      <c r="L84" s="281"/>
      <c r="M84" s="281"/>
      <c r="N84" s="281"/>
      <c r="O84" s="281"/>
      <c r="P84" s="282"/>
      <c r="AG84" s="9"/>
    </row>
    <row r="85" spans="1:33" outlineLevel="1">
      <c r="B85" s="9"/>
      <c r="D85" s="9"/>
      <c r="E85" s="9"/>
      <c r="F85" s="9"/>
      <c r="G85" s="9"/>
      <c r="H85" s="9"/>
      <c r="I85" s="9"/>
      <c r="J85" s="9"/>
      <c r="K85" s="9"/>
      <c r="L85" s="9"/>
      <c r="M85" s="9"/>
      <c r="N85" s="9"/>
      <c r="O85" s="9"/>
      <c r="P85" s="9"/>
      <c r="AG85" s="9"/>
    </row>
    <row r="86" spans="1:33" ht="45" outlineLevel="1">
      <c r="A86" s="1"/>
      <c r="B86" s="123" t="s">
        <v>365</v>
      </c>
      <c r="C86" s="123" t="s">
        <v>366</v>
      </c>
      <c r="D86" s="123" t="s">
        <v>367</v>
      </c>
      <c r="E86" s="123" t="s">
        <v>368</v>
      </c>
      <c r="F86" s="123" t="s">
        <v>369</v>
      </c>
      <c r="G86" s="123" t="s">
        <v>370</v>
      </c>
      <c r="H86" s="123" t="s">
        <v>371</v>
      </c>
      <c r="I86" s="123" t="s">
        <v>372</v>
      </c>
      <c r="J86" s="124" t="s">
        <v>373</v>
      </c>
      <c r="K86" s="123" t="s">
        <v>374</v>
      </c>
      <c r="L86" s="123" t="s">
        <v>375</v>
      </c>
      <c r="M86" s="123" t="s">
        <v>376</v>
      </c>
      <c r="N86" s="124" t="s">
        <v>377</v>
      </c>
      <c r="O86" s="124" t="s">
        <v>378</v>
      </c>
      <c r="P86" s="124" t="s">
        <v>379</v>
      </c>
      <c r="AG86" s="9"/>
    </row>
    <row r="87" spans="1:33" ht="57" outlineLevel="1">
      <c r="B87" s="42">
        <v>0</v>
      </c>
      <c r="C87" s="46" t="s">
        <v>380</v>
      </c>
      <c r="D87" s="46" t="s">
        <v>164</v>
      </c>
      <c r="E87" s="64" t="s">
        <v>381</v>
      </c>
      <c r="F87" s="46" t="s">
        <v>382</v>
      </c>
      <c r="G87" s="46" t="s">
        <v>383</v>
      </c>
      <c r="H87" s="44" t="s">
        <v>384</v>
      </c>
      <c r="I87" s="44" t="s">
        <v>385</v>
      </c>
      <c r="J87" s="232">
        <f>VALUE(LEFT(I87,1))*VALUE(LEFT(H87,1))</f>
        <v>15</v>
      </c>
      <c r="K87" s="46" t="s">
        <v>386</v>
      </c>
      <c r="L87" s="44" t="s">
        <v>387</v>
      </c>
      <c r="M87" s="44" t="s">
        <v>388</v>
      </c>
      <c r="N87" s="45">
        <f>VALUE(LEFT(L87,1))*VALUE(LEFT(M87,1))</f>
        <v>6</v>
      </c>
      <c r="O87" s="47" t="s">
        <v>389</v>
      </c>
      <c r="P87" s="46" t="s">
        <v>390</v>
      </c>
      <c r="AG87" s="9"/>
    </row>
    <row r="88" spans="1:33" outlineLevel="1">
      <c r="A88" s="1"/>
      <c r="B88" s="42">
        <v>1</v>
      </c>
      <c r="C88" s="57"/>
      <c r="D88" s="56"/>
      <c r="E88" s="56"/>
      <c r="F88" s="56"/>
      <c r="G88" s="56"/>
      <c r="H88" s="122"/>
      <c r="I88" s="122"/>
      <c r="J88" s="55" t="str">
        <f>IFERROR(VALUE(LEFT(I88,1))*VALUE(LEFT(H88,1)),"")</f>
        <v/>
      </c>
      <c r="K88" s="56"/>
      <c r="L88" s="122"/>
      <c r="M88" s="122"/>
      <c r="N88" s="55" t="str">
        <f>IFERROR(VALUE(LEFT(M88,1))*VALUE(LEFT(L88,1)),"")</f>
        <v/>
      </c>
      <c r="O88" s="122"/>
      <c r="P88" s="56"/>
      <c r="AG88" s="9"/>
    </row>
    <row r="89" spans="1:33" outlineLevel="1">
      <c r="A89" s="1"/>
      <c r="B89" s="42">
        <v>2</v>
      </c>
      <c r="C89" s="57"/>
      <c r="D89" s="56"/>
      <c r="E89" s="56"/>
      <c r="F89" s="56"/>
      <c r="G89" s="56"/>
      <c r="H89" s="122"/>
      <c r="I89" s="122"/>
      <c r="J89" s="55" t="str">
        <f>IFERROR(VALUE(LEFT(I89,1))*VALUE(LEFT(H89,1)),"")</f>
        <v/>
      </c>
      <c r="K89" s="56"/>
      <c r="L89" s="122"/>
      <c r="M89" s="122"/>
      <c r="N89" s="55" t="str">
        <f>IFERROR(VALUE(LEFT(M89,1))*VALUE(LEFT(L89,1)),"")</f>
        <v/>
      </c>
      <c r="O89" s="122"/>
      <c r="P89" s="56"/>
      <c r="AG89" s="9"/>
    </row>
    <row r="90" spans="1:33" outlineLevel="1">
      <c r="A90" s="1"/>
      <c r="B90" s="42">
        <v>3</v>
      </c>
      <c r="C90" s="57"/>
      <c r="D90" s="56"/>
      <c r="E90" s="56"/>
      <c r="F90" s="56"/>
      <c r="G90" s="56"/>
      <c r="H90" s="122"/>
      <c r="I90" s="122"/>
      <c r="J90" s="55" t="str">
        <f>IFERROR(VALUE(LEFT(I90,1))*VALUE(LEFT(H90,1)),"")</f>
        <v/>
      </c>
      <c r="K90" s="56"/>
      <c r="L90" s="122"/>
      <c r="M90" s="122"/>
      <c r="N90" s="55" t="str">
        <f>IFERROR(VALUE(LEFT(M90,1))*VALUE(LEFT(L90,1)),"")</f>
        <v/>
      </c>
      <c r="O90" s="122"/>
      <c r="P90" s="56"/>
      <c r="AG90" s="9"/>
    </row>
    <row r="91" spans="1:33" ht="150">
      <c r="A91" s="63" t="s">
        <v>260</v>
      </c>
      <c r="B91" s="9"/>
      <c r="C91" s="9"/>
      <c r="D91" s="9"/>
      <c r="E91" s="9"/>
      <c r="F91" s="9"/>
      <c r="G91" s="9"/>
      <c r="H91" s="9"/>
      <c r="I91" s="9"/>
      <c r="J91" s="9"/>
      <c r="K91" s="9"/>
      <c r="L91" s="9"/>
      <c r="M91" s="9"/>
      <c r="N91" s="9"/>
      <c r="O91" s="9"/>
      <c r="P91" s="9"/>
    </row>
    <row r="92" spans="1:33" ht="21">
      <c r="A92" s="60"/>
      <c r="B92" s="280"/>
      <c r="C92" s="281" t="s">
        <v>416</v>
      </c>
      <c r="D92" s="281" t="str">
        <f>'2 - Project Admin'!E36</f>
        <v/>
      </c>
      <c r="E92" s="281"/>
      <c r="F92" s="281"/>
      <c r="G92" s="281"/>
      <c r="H92" s="281"/>
      <c r="I92" s="281"/>
      <c r="J92" s="281"/>
      <c r="K92" s="281"/>
      <c r="L92" s="281"/>
      <c r="M92" s="281"/>
      <c r="N92" s="281"/>
      <c r="O92" s="281"/>
      <c r="P92" s="282"/>
      <c r="AG92" s="9"/>
    </row>
    <row r="93" spans="1:33" outlineLevel="1">
      <c r="B93" s="9"/>
      <c r="D93" s="9"/>
      <c r="E93" s="9"/>
      <c r="F93" s="9"/>
      <c r="G93" s="9"/>
      <c r="H93" s="9"/>
      <c r="I93" s="9"/>
      <c r="J93" s="9"/>
      <c r="K93" s="9"/>
      <c r="L93" s="9"/>
      <c r="M93" s="9"/>
      <c r="N93" s="9"/>
      <c r="O93" s="9"/>
      <c r="P93" s="9"/>
      <c r="AG93" s="9"/>
    </row>
    <row r="94" spans="1:33" ht="45" outlineLevel="1">
      <c r="A94" s="1"/>
      <c r="B94" s="123" t="s">
        <v>365</v>
      </c>
      <c r="C94" s="123" t="s">
        <v>366</v>
      </c>
      <c r="D94" s="123" t="s">
        <v>367</v>
      </c>
      <c r="E94" s="123" t="s">
        <v>368</v>
      </c>
      <c r="F94" s="123" t="s">
        <v>369</v>
      </c>
      <c r="G94" s="123" t="s">
        <v>370</v>
      </c>
      <c r="H94" s="123" t="s">
        <v>371</v>
      </c>
      <c r="I94" s="123" t="s">
        <v>372</v>
      </c>
      <c r="J94" s="124" t="s">
        <v>373</v>
      </c>
      <c r="K94" s="123" t="s">
        <v>374</v>
      </c>
      <c r="L94" s="123" t="s">
        <v>375</v>
      </c>
      <c r="M94" s="123" t="s">
        <v>376</v>
      </c>
      <c r="N94" s="124" t="s">
        <v>377</v>
      </c>
      <c r="O94" s="124" t="s">
        <v>378</v>
      </c>
      <c r="P94" s="124" t="s">
        <v>379</v>
      </c>
      <c r="AG94" s="9"/>
    </row>
    <row r="95" spans="1:33" ht="57" outlineLevel="1">
      <c r="B95" s="42">
        <v>0</v>
      </c>
      <c r="C95" s="46" t="s">
        <v>380</v>
      </c>
      <c r="D95" s="46" t="s">
        <v>164</v>
      </c>
      <c r="E95" s="64" t="s">
        <v>381</v>
      </c>
      <c r="F95" s="46" t="s">
        <v>382</v>
      </c>
      <c r="G95" s="46" t="s">
        <v>383</v>
      </c>
      <c r="H95" s="44" t="s">
        <v>384</v>
      </c>
      <c r="I95" s="44" t="s">
        <v>385</v>
      </c>
      <c r="J95" s="232">
        <f>VALUE(LEFT(I95,1))*VALUE(LEFT(H95,1))</f>
        <v>15</v>
      </c>
      <c r="K95" s="46" t="s">
        <v>386</v>
      </c>
      <c r="L95" s="44" t="s">
        <v>387</v>
      </c>
      <c r="M95" s="44" t="s">
        <v>388</v>
      </c>
      <c r="N95" s="45">
        <f>VALUE(LEFT(L95,1))*VALUE(LEFT(M95,1))</f>
        <v>6</v>
      </c>
      <c r="O95" s="47" t="s">
        <v>389</v>
      </c>
      <c r="P95" s="46" t="s">
        <v>390</v>
      </c>
      <c r="AG95" s="9"/>
    </row>
    <row r="96" spans="1:33" outlineLevel="1">
      <c r="A96" s="1"/>
      <c r="B96" s="42">
        <v>1</v>
      </c>
      <c r="C96" s="57"/>
      <c r="D96" s="56"/>
      <c r="E96" s="56"/>
      <c r="F96" s="56"/>
      <c r="G96" s="56"/>
      <c r="H96" s="122"/>
      <c r="I96" s="122"/>
      <c r="J96" s="55" t="str">
        <f>IFERROR(VALUE(LEFT(I96,1))*VALUE(LEFT(H96,1)),"")</f>
        <v/>
      </c>
      <c r="K96" s="56"/>
      <c r="L96" s="122"/>
      <c r="M96" s="122"/>
      <c r="N96" s="55" t="str">
        <f>IFERROR(VALUE(LEFT(M96,1))*VALUE(LEFT(L96,1)),"")</f>
        <v/>
      </c>
      <c r="O96" s="122"/>
      <c r="P96" s="56"/>
      <c r="AG96" s="9"/>
    </row>
    <row r="97" spans="1:33" outlineLevel="1">
      <c r="A97" s="1"/>
      <c r="B97" s="42">
        <v>2</v>
      </c>
      <c r="C97" s="57"/>
      <c r="D97" s="56"/>
      <c r="E97" s="56"/>
      <c r="F97" s="56"/>
      <c r="G97" s="56"/>
      <c r="H97" s="122"/>
      <c r="I97" s="122"/>
      <c r="J97" s="55" t="str">
        <f>IFERROR(VALUE(LEFT(I97,1))*VALUE(LEFT(H97,1)),"")</f>
        <v/>
      </c>
      <c r="K97" s="56"/>
      <c r="L97" s="122"/>
      <c r="M97" s="122"/>
      <c r="N97" s="55" t="str">
        <f>IFERROR(VALUE(LEFT(M97,1))*VALUE(LEFT(L97,1)),"")</f>
        <v/>
      </c>
      <c r="O97" s="122"/>
      <c r="P97" s="56"/>
      <c r="AG97" s="9"/>
    </row>
    <row r="98" spans="1:33" outlineLevel="1">
      <c r="A98" s="1"/>
      <c r="B98" s="42">
        <v>3</v>
      </c>
      <c r="C98" s="57"/>
      <c r="D98" s="56"/>
      <c r="E98" s="56"/>
      <c r="F98" s="56"/>
      <c r="G98" s="56"/>
      <c r="H98" s="122"/>
      <c r="I98" s="122"/>
      <c r="J98" s="55" t="str">
        <f>IFERROR(VALUE(LEFT(I98,1))*VALUE(LEFT(H98,1)),"")</f>
        <v/>
      </c>
      <c r="K98" s="56"/>
      <c r="L98" s="122"/>
      <c r="M98" s="122"/>
      <c r="N98" s="55" t="str">
        <f>IFERROR(VALUE(LEFT(M98,1))*VALUE(LEFT(L98,1)),"")</f>
        <v/>
      </c>
      <c r="O98" s="122"/>
      <c r="P98" s="56"/>
      <c r="AG98" s="9"/>
    </row>
    <row r="99" spans="1:33" ht="150">
      <c r="A99" s="63" t="s">
        <v>260</v>
      </c>
      <c r="B99" s="9"/>
      <c r="C99" s="9"/>
      <c r="D99" s="9"/>
      <c r="E99" s="9"/>
      <c r="F99" s="9"/>
      <c r="G99" s="9"/>
      <c r="H99" s="9"/>
      <c r="I99" s="9"/>
      <c r="J99" s="9"/>
      <c r="K99" s="9"/>
      <c r="L99" s="9"/>
      <c r="M99" s="9"/>
      <c r="N99" s="9"/>
      <c r="O99" s="9"/>
      <c r="P99" s="9"/>
    </row>
    <row r="100" spans="1:33" ht="21">
      <c r="A100" s="60"/>
      <c r="B100" s="280"/>
      <c r="C100" s="281" t="s">
        <v>417</v>
      </c>
      <c r="D100" s="281" t="str">
        <f>'2 - Project Admin'!E37</f>
        <v/>
      </c>
      <c r="E100" s="281"/>
      <c r="F100" s="281"/>
      <c r="G100" s="281"/>
      <c r="H100" s="281"/>
      <c r="I100" s="281"/>
      <c r="J100" s="281"/>
      <c r="K100" s="281"/>
      <c r="L100" s="281"/>
      <c r="M100" s="281"/>
      <c r="N100" s="281"/>
      <c r="O100" s="281"/>
      <c r="P100" s="282"/>
      <c r="AG100" s="9"/>
    </row>
    <row r="101" spans="1:33" outlineLevel="1">
      <c r="B101" s="9"/>
      <c r="D101" s="9"/>
      <c r="E101" s="9"/>
      <c r="F101" s="9"/>
      <c r="G101" s="9"/>
      <c r="H101" s="9"/>
      <c r="I101" s="9"/>
      <c r="J101" s="9"/>
      <c r="K101" s="9"/>
      <c r="L101" s="9"/>
      <c r="M101" s="9"/>
      <c r="N101" s="9"/>
      <c r="O101" s="9"/>
      <c r="P101" s="9"/>
      <c r="AG101" s="9"/>
    </row>
    <row r="102" spans="1:33" ht="45" outlineLevel="1">
      <c r="A102" s="1"/>
      <c r="B102" s="123" t="s">
        <v>365</v>
      </c>
      <c r="C102" s="123" t="s">
        <v>366</v>
      </c>
      <c r="D102" s="123" t="s">
        <v>367</v>
      </c>
      <c r="E102" s="123" t="s">
        <v>368</v>
      </c>
      <c r="F102" s="123" t="s">
        <v>369</v>
      </c>
      <c r="G102" s="123" t="s">
        <v>370</v>
      </c>
      <c r="H102" s="123" t="s">
        <v>371</v>
      </c>
      <c r="I102" s="123" t="s">
        <v>372</v>
      </c>
      <c r="J102" s="124" t="s">
        <v>373</v>
      </c>
      <c r="K102" s="123" t="s">
        <v>374</v>
      </c>
      <c r="L102" s="123" t="s">
        <v>375</v>
      </c>
      <c r="M102" s="123" t="s">
        <v>376</v>
      </c>
      <c r="N102" s="124" t="s">
        <v>377</v>
      </c>
      <c r="O102" s="124" t="s">
        <v>378</v>
      </c>
      <c r="P102" s="124" t="s">
        <v>379</v>
      </c>
      <c r="AG102" s="9"/>
    </row>
    <row r="103" spans="1:33" ht="57" outlineLevel="1">
      <c r="B103" s="42">
        <v>0</v>
      </c>
      <c r="C103" s="46" t="s">
        <v>380</v>
      </c>
      <c r="D103" s="46" t="s">
        <v>164</v>
      </c>
      <c r="E103" s="64" t="s">
        <v>381</v>
      </c>
      <c r="F103" s="46" t="s">
        <v>382</v>
      </c>
      <c r="G103" s="46" t="s">
        <v>383</v>
      </c>
      <c r="H103" s="44" t="s">
        <v>384</v>
      </c>
      <c r="I103" s="44" t="s">
        <v>385</v>
      </c>
      <c r="J103" s="232">
        <f>VALUE(LEFT(I103,1))*VALUE(LEFT(H103,1))</f>
        <v>15</v>
      </c>
      <c r="K103" s="46" t="s">
        <v>386</v>
      </c>
      <c r="L103" s="44" t="s">
        <v>387</v>
      </c>
      <c r="M103" s="44" t="s">
        <v>388</v>
      </c>
      <c r="N103" s="45">
        <f>VALUE(LEFT(L103,1))*VALUE(LEFT(M103,1))</f>
        <v>6</v>
      </c>
      <c r="O103" s="47" t="s">
        <v>389</v>
      </c>
      <c r="P103" s="46" t="s">
        <v>390</v>
      </c>
      <c r="AG103" s="9"/>
    </row>
    <row r="104" spans="1:33" outlineLevel="1">
      <c r="A104" s="1"/>
      <c r="B104" s="42">
        <v>1</v>
      </c>
      <c r="C104" s="57"/>
      <c r="D104" s="56"/>
      <c r="E104" s="56"/>
      <c r="F104" s="56"/>
      <c r="G104" s="56"/>
      <c r="H104" s="122"/>
      <c r="I104" s="122"/>
      <c r="J104" s="55" t="str">
        <f>IFERROR(VALUE(LEFT(I104,1))*VALUE(LEFT(H104,1)),"")</f>
        <v/>
      </c>
      <c r="K104" s="56"/>
      <c r="L104" s="122"/>
      <c r="M104" s="122"/>
      <c r="N104" s="55" t="str">
        <f>IFERROR(VALUE(LEFT(M104,1))*VALUE(LEFT(L104,1)),"")</f>
        <v/>
      </c>
      <c r="O104" s="122"/>
      <c r="P104" s="56"/>
      <c r="AG104" s="9"/>
    </row>
    <row r="105" spans="1:33" outlineLevel="1">
      <c r="A105" s="1"/>
      <c r="B105" s="42">
        <v>2</v>
      </c>
      <c r="C105" s="57"/>
      <c r="D105" s="56"/>
      <c r="E105" s="56"/>
      <c r="F105" s="56"/>
      <c r="G105" s="56"/>
      <c r="H105" s="122"/>
      <c r="I105" s="122"/>
      <c r="J105" s="55" t="str">
        <f>IFERROR(VALUE(LEFT(I105,1))*VALUE(LEFT(H105,1)),"")</f>
        <v/>
      </c>
      <c r="K105" s="56"/>
      <c r="L105" s="122"/>
      <c r="M105" s="122"/>
      <c r="N105" s="55" t="str">
        <f>IFERROR(VALUE(LEFT(M105,1))*VALUE(LEFT(L105,1)),"")</f>
        <v/>
      </c>
      <c r="O105" s="122"/>
      <c r="P105" s="56"/>
      <c r="AG105" s="9"/>
    </row>
    <row r="106" spans="1:33" outlineLevel="1">
      <c r="A106" s="1"/>
      <c r="B106" s="42">
        <v>3</v>
      </c>
      <c r="C106" s="57"/>
      <c r="D106" s="56"/>
      <c r="E106" s="56"/>
      <c r="F106" s="56"/>
      <c r="G106" s="56"/>
      <c r="H106" s="122"/>
      <c r="I106" s="122"/>
      <c r="J106" s="55" t="str">
        <f>IFERROR(VALUE(LEFT(I106,1))*VALUE(LEFT(H106,1)),"")</f>
        <v/>
      </c>
      <c r="K106" s="56"/>
      <c r="L106" s="122"/>
      <c r="M106" s="122"/>
      <c r="N106" s="55" t="str">
        <f>IFERROR(VALUE(LEFT(M106,1))*VALUE(LEFT(L106,1)),"")</f>
        <v/>
      </c>
      <c r="O106" s="122"/>
      <c r="P106" s="56"/>
      <c r="AG106" s="9"/>
    </row>
    <row r="107" spans="1:33" ht="150">
      <c r="A107" s="63" t="s">
        <v>260</v>
      </c>
      <c r="B107" s="9"/>
      <c r="C107" s="9"/>
      <c r="D107" s="9"/>
      <c r="E107" s="9"/>
      <c r="F107" s="9"/>
      <c r="G107" s="9"/>
      <c r="H107" s="9"/>
      <c r="I107" s="9"/>
      <c r="J107" s="9"/>
      <c r="K107" s="9"/>
      <c r="L107" s="9"/>
      <c r="M107" s="9"/>
      <c r="N107" s="9"/>
      <c r="O107" s="9"/>
      <c r="P107" s="9"/>
    </row>
    <row r="108" spans="1:33" ht="21">
      <c r="A108" s="60"/>
      <c r="B108" s="280"/>
      <c r="C108" s="281" t="s">
        <v>418</v>
      </c>
      <c r="D108" s="281" t="str">
        <f>'2 - Project Admin'!E38</f>
        <v/>
      </c>
      <c r="E108" s="281"/>
      <c r="F108" s="281"/>
      <c r="G108" s="281"/>
      <c r="H108" s="281"/>
      <c r="I108" s="281"/>
      <c r="J108" s="281"/>
      <c r="K108" s="281"/>
      <c r="L108" s="281"/>
      <c r="M108" s="281"/>
      <c r="N108" s="281"/>
      <c r="O108" s="281"/>
      <c r="P108" s="282"/>
      <c r="AG108" s="9"/>
    </row>
    <row r="109" spans="1:33" outlineLevel="1">
      <c r="B109" s="9"/>
      <c r="D109" s="9"/>
      <c r="E109" s="9"/>
      <c r="F109" s="9"/>
      <c r="G109" s="9"/>
      <c r="H109" s="9"/>
      <c r="I109" s="9"/>
      <c r="J109" s="9"/>
      <c r="K109" s="9"/>
      <c r="L109" s="9"/>
      <c r="M109" s="9"/>
      <c r="N109" s="9"/>
      <c r="O109" s="9"/>
      <c r="P109" s="9"/>
      <c r="AG109" s="9"/>
    </row>
    <row r="110" spans="1:33" ht="45" outlineLevel="1">
      <c r="A110" s="1"/>
      <c r="B110" s="123" t="s">
        <v>365</v>
      </c>
      <c r="C110" s="123" t="s">
        <v>366</v>
      </c>
      <c r="D110" s="123" t="s">
        <v>367</v>
      </c>
      <c r="E110" s="123" t="s">
        <v>368</v>
      </c>
      <c r="F110" s="123" t="s">
        <v>369</v>
      </c>
      <c r="G110" s="123" t="s">
        <v>370</v>
      </c>
      <c r="H110" s="123" t="s">
        <v>371</v>
      </c>
      <c r="I110" s="123" t="s">
        <v>372</v>
      </c>
      <c r="J110" s="124" t="s">
        <v>373</v>
      </c>
      <c r="K110" s="123" t="s">
        <v>374</v>
      </c>
      <c r="L110" s="123" t="s">
        <v>375</v>
      </c>
      <c r="M110" s="123" t="s">
        <v>376</v>
      </c>
      <c r="N110" s="124" t="s">
        <v>377</v>
      </c>
      <c r="O110" s="124" t="s">
        <v>378</v>
      </c>
      <c r="P110" s="124" t="s">
        <v>379</v>
      </c>
      <c r="AG110" s="9"/>
    </row>
    <row r="111" spans="1:33" ht="57" outlineLevel="1">
      <c r="B111" s="42">
        <v>0</v>
      </c>
      <c r="C111" s="46" t="s">
        <v>380</v>
      </c>
      <c r="D111" s="46" t="s">
        <v>164</v>
      </c>
      <c r="E111" s="64" t="s">
        <v>381</v>
      </c>
      <c r="F111" s="46" t="s">
        <v>382</v>
      </c>
      <c r="G111" s="46" t="s">
        <v>383</v>
      </c>
      <c r="H111" s="44" t="s">
        <v>384</v>
      </c>
      <c r="I111" s="44" t="s">
        <v>385</v>
      </c>
      <c r="J111" s="232">
        <f>VALUE(LEFT(I111,1))*VALUE(LEFT(H111,1))</f>
        <v>15</v>
      </c>
      <c r="K111" s="46" t="s">
        <v>386</v>
      </c>
      <c r="L111" s="44" t="s">
        <v>387</v>
      </c>
      <c r="M111" s="44" t="s">
        <v>388</v>
      </c>
      <c r="N111" s="45">
        <f>VALUE(LEFT(L111,1))*VALUE(LEFT(M111,1))</f>
        <v>6</v>
      </c>
      <c r="O111" s="47" t="s">
        <v>389</v>
      </c>
      <c r="P111" s="46" t="s">
        <v>390</v>
      </c>
      <c r="AG111" s="9"/>
    </row>
    <row r="112" spans="1:33" outlineLevel="1">
      <c r="A112" s="1"/>
      <c r="B112" s="42">
        <v>1</v>
      </c>
      <c r="C112" s="57"/>
      <c r="D112" s="56"/>
      <c r="E112" s="56"/>
      <c r="F112" s="56"/>
      <c r="G112" s="56"/>
      <c r="H112" s="122"/>
      <c r="I112" s="122"/>
      <c r="J112" s="55" t="str">
        <f>IFERROR(VALUE(LEFT(I112,1))*VALUE(LEFT(H112,1)),"")</f>
        <v/>
      </c>
      <c r="K112" s="56"/>
      <c r="L112" s="122"/>
      <c r="M112" s="122"/>
      <c r="N112" s="55" t="str">
        <f>IFERROR(VALUE(LEFT(M112,1))*VALUE(LEFT(L112,1)),"")</f>
        <v/>
      </c>
      <c r="O112" s="122"/>
      <c r="P112" s="56"/>
      <c r="AG112" s="9"/>
    </row>
    <row r="113" spans="1:33" outlineLevel="1">
      <c r="A113" s="1"/>
      <c r="B113" s="42">
        <v>2</v>
      </c>
      <c r="C113" s="57"/>
      <c r="D113" s="56"/>
      <c r="E113" s="56"/>
      <c r="F113" s="56"/>
      <c r="G113" s="56"/>
      <c r="H113" s="122"/>
      <c r="I113" s="122"/>
      <c r="J113" s="55" t="str">
        <f>IFERROR(VALUE(LEFT(I113,1))*VALUE(LEFT(H113,1)),"")</f>
        <v/>
      </c>
      <c r="K113" s="56"/>
      <c r="L113" s="122"/>
      <c r="M113" s="122"/>
      <c r="N113" s="55" t="str">
        <f>IFERROR(VALUE(LEFT(M113,1))*VALUE(LEFT(L113,1)),"")</f>
        <v/>
      </c>
      <c r="O113" s="122"/>
      <c r="P113" s="56"/>
      <c r="AG113" s="9"/>
    </row>
    <row r="114" spans="1:33" outlineLevel="1">
      <c r="A114" s="1"/>
      <c r="B114" s="42">
        <v>3</v>
      </c>
      <c r="C114" s="57"/>
      <c r="D114" s="56"/>
      <c r="E114" s="56"/>
      <c r="F114" s="56"/>
      <c r="G114" s="56"/>
      <c r="H114" s="122"/>
      <c r="I114" s="122"/>
      <c r="J114" s="55" t="str">
        <f>IFERROR(VALUE(LEFT(I114,1))*VALUE(LEFT(H114,1)),"")</f>
        <v/>
      </c>
      <c r="K114" s="56"/>
      <c r="L114" s="122"/>
      <c r="M114" s="122"/>
      <c r="N114" s="55" t="str">
        <f>IFERROR(VALUE(LEFT(M114,1))*VALUE(LEFT(L114,1)),"")</f>
        <v/>
      </c>
      <c r="O114" s="122"/>
      <c r="P114" s="56"/>
      <c r="AG114" s="9"/>
    </row>
    <row r="115" spans="1:33" ht="150">
      <c r="A115" s="63" t="s">
        <v>260</v>
      </c>
      <c r="B115" s="9"/>
      <c r="C115" s="9"/>
      <c r="D115" s="9"/>
      <c r="E115" s="9"/>
      <c r="F115" s="9"/>
      <c r="G115" s="9"/>
      <c r="H115" s="9"/>
      <c r="I115" s="9"/>
      <c r="J115" s="9"/>
      <c r="K115" s="9"/>
      <c r="L115" s="9"/>
      <c r="M115" s="9"/>
      <c r="N115" s="9"/>
      <c r="O115" s="9"/>
      <c r="P115" s="9"/>
    </row>
    <row r="116" spans="1:33" ht="21">
      <c r="A116" s="60"/>
      <c r="B116" s="280"/>
      <c r="C116" s="281" t="s">
        <v>419</v>
      </c>
      <c r="D116" s="281" t="str">
        <f>'2 - Project Admin'!E39</f>
        <v/>
      </c>
      <c r="E116" s="281"/>
      <c r="F116" s="281"/>
      <c r="G116" s="281"/>
      <c r="H116" s="281"/>
      <c r="I116" s="281"/>
      <c r="J116" s="281"/>
      <c r="K116" s="281"/>
      <c r="L116" s="281"/>
      <c r="M116" s="281"/>
      <c r="N116" s="281"/>
      <c r="O116" s="281"/>
      <c r="P116" s="282"/>
      <c r="AG116" s="9"/>
    </row>
    <row r="117" spans="1:33" outlineLevel="1">
      <c r="B117" s="9"/>
      <c r="D117" s="9"/>
      <c r="E117" s="9"/>
      <c r="F117" s="9"/>
      <c r="G117" s="9"/>
      <c r="H117" s="9"/>
      <c r="I117" s="9"/>
      <c r="J117" s="9"/>
      <c r="K117" s="9"/>
      <c r="L117" s="9"/>
      <c r="M117" s="9"/>
      <c r="N117" s="9"/>
      <c r="O117" s="9"/>
      <c r="P117" s="9"/>
      <c r="AG117" s="9"/>
    </row>
    <row r="118" spans="1:33" ht="45" outlineLevel="1">
      <c r="A118" s="1"/>
      <c r="B118" s="123" t="s">
        <v>365</v>
      </c>
      <c r="C118" s="123" t="s">
        <v>366</v>
      </c>
      <c r="D118" s="123" t="s">
        <v>367</v>
      </c>
      <c r="E118" s="123" t="s">
        <v>368</v>
      </c>
      <c r="F118" s="123" t="s">
        <v>369</v>
      </c>
      <c r="G118" s="123" t="s">
        <v>370</v>
      </c>
      <c r="H118" s="123" t="s">
        <v>371</v>
      </c>
      <c r="I118" s="123" t="s">
        <v>372</v>
      </c>
      <c r="J118" s="124" t="s">
        <v>373</v>
      </c>
      <c r="K118" s="123" t="s">
        <v>374</v>
      </c>
      <c r="L118" s="123" t="s">
        <v>375</v>
      </c>
      <c r="M118" s="123" t="s">
        <v>376</v>
      </c>
      <c r="N118" s="124" t="s">
        <v>377</v>
      </c>
      <c r="O118" s="124" t="s">
        <v>378</v>
      </c>
      <c r="P118" s="124" t="s">
        <v>379</v>
      </c>
      <c r="AG118" s="9"/>
    </row>
    <row r="119" spans="1:33" ht="57" outlineLevel="1">
      <c r="B119" s="42">
        <v>0</v>
      </c>
      <c r="C119" s="46" t="s">
        <v>380</v>
      </c>
      <c r="D119" s="46" t="s">
        <v>164</v>
      </c>
      <c r="E119" s="64" t="s">
        <v>381</v>
      </c>
      <c r="F119" s="46" t="s">
        <v>382</v>
      </c>
      <c r="G119" s="46" t="s">
        <v>383</v>
      </c>
      <c r="H119" s="44" t="s">
        <v>384</v>
      </c>
      <c r="I119" s="44" t="s">
        <v>385</v>
      </c>
      <c r="J119" s="232">
        <f>VALUE(LEFT(I119,1))*VALUE(LEFT(H119,1))</f>
        <v>15</v>
      </c>
      <c r="K119" s="46" t="s">
        <v>386</v>
      </c>
      <c r="L119" s="44" t="s">
        <v>387</v>
      </c>
      <c r="M119" s="44" t="s">
        <v>388</v>
      </c>
      <c r="N119" s="45">
        <f>VALUE(LEFT(L119,1))*VALUE(LEFT(M119,1))</f>
        <v>6</v>
      </c>
      <c r="O119" s="47" t="s">
        <v>389</v>
      </c>
      <c r="P119" s="46" t="s">
        <v>390</v>
      </c>
      <c r="AG119" s="9"/>
    </row>
    <row r="120" spans="1:33" outlineLevel="1">
      <c r="A120" s="1"/>
      <c r="B120" s="42">
        <v>1</v>
      </c>
      <c r="C120" s="57"/>
      <c r="D120" s="56"/>
      <c r="E120" s="56"/>
      <c r="F120" s="56"/>
      <c r="G120" s="56"/>
      <c r="H120" s="122"/>
      <c r="I120" s="122"/>
      <c r="J120" s="55" t="str">
        <f>IFERROR(VALUE(LEFT(I120,1))*VALUE(LEFT(H120,1)),"")</f>
        <v/>
      </c>
      <c r="K120" s="56"/>
      <c r="L120" s="122"/>
      <c r="M120" s="122"/>
      <c r="N120" s="55" t="str">
        <f>IFERROR(VALUE(LEFT(M120,1))*VALUE(LEFT(L120,1)),"")</f>
        <v/>
      </c>
      <c r="O120" s="122"/>
      <c r="P120" s="56"/>
      <c r="AG120" s="9"/>
    </row>
    <row r="121" spans="1:33" outlineLevel="1">
      <c r="A121" s="1"/>
      <c r="B121" s="42">
        <v>2</v>
      </c>
      <c r="C121" s="57"/>
      <c r="D121" s="56"/>
      <c r="E121" s="56"/>
      <c r="F121" s="56"/>
      <c r="G121" s="56"/>
      <c r="H121" s="122"/>
      <c r="I121" s="122"/>
      <c r="J121" s="55" t="str">
        <f>IFERROR(VALUE(LEFT(I121,1))*VALUE(LEFT(H121,1)),"")</f>
        <v/>
      </c>
      <c r="K121" s="56"/>
      <c r="L121" s="122"/>
      <c r="M121" s="122"/>
      <c r="N121" s="55" t="str">
        <f>IFERROR(VALUE(LEFT(M121,1))*VALUE(LEFT(L121,1)),"")</f>
        <v/>
      </c>
      <c r="O121" s="122"/>
      <c r="P121" s="56"/>
      <c r="AG121" s="9"/>
    </row>
    <row r="122" spans="1:33" outlineLevel="1">
      <c r="A122" s="1"/>
      <c r="B122" s="42">
        <v>3</v>
      </c>
      <c r="C122" s="57"/>
      <c r="D122" s="56"/>
      <c r="E122" s="56"/>
      <c r="F122" s="56"/>
      <c r="G122" s="56"/>
      <c r="H122" s="122"/>
      <c r="I122" s="122"/>
      <c r="J122" s="55" t="str">
        <f>IFERROR(VALUE(LEFT(I122,1))*VALUE(LEFT(H122,1)),"")</f>
        <v/>
      </c>
      <c r="K122" s="56"/>
      <c r="L122" s="122"/>
      <c r="M122" s="122"/>
      <c r="N122" s="55" t="str">
        <f>IFERROR(VALUE(LEFT(M122,1))*VALUE(LEFT(L122,1)),"")</f>
        <v/>
      </c>
      <c r="O122" s="122"/>
      <c r="P122" s="56"/>
      <c r="AG122" s="9"/>
    </row>
    <row r="123" spans="1:33" ht="150">
      <c r="A123" s="63" t="s">
        <v>260</v>
      </c>
      <c r="B123" s="9"/>
      <c r="C123" s="9"/>
      <c r="D123" s="9"/>
      <c r="E123" s="9"/>
      <c r="F123" s="9"/>
      <c r="G123" s="9"/>
      <c r="H123" s="9"/>
      <c r="I123" s="9"/>
      <c r="J123" s="9"/>
      <c r="K123" s="9"/>
      <c r="L123" s="9"/>
      <c r="M123" s="9"/>
      <c r="N123" s="9"/>
      <c r="O123" s="9"/>
      <c r="P123" s="9"/>
    </row>
    <row r="124" spans="1:33" ht="21">
      <c r="A124" s="60"/>
      <c r="B124" s="280"/>
      <c r="C124" s="281" t="s">
        <v>420</v>
      </c>
      <c r="D124" s="281" t="str">
        <f>'2 - Project Admin'!E40</f>
        <v/>
      </c>
      <c r="E124" s="281"/>
      <c r="F124" s="281"/>
      <c r="G124" s="281"/>
      <c r="H124" s="281"/>
      <c r="I124" s="281"/>
      <c r="J124" s="281"/>
      <c r="K124" s="281"/>
      <c r="L124" s="281"/>
      <c r="M124" s="281"/>
      <c r="N124" s="281"/>
      <c r="O124" s="281"/>
      <c r="P124" s="282"/>
      <c r="AG124" s="9"/>
    </row>
    <row r="125" spans="1:33" outlineLevel="1">
      <c r="B125" s="9"/>
      <c r="D125" s="9"/>
      <c r="E125" s="9"/>
      <c r="F125" s="9"/>
      <c r="G125" s="9"/>
      <c r="H125" s="9"/>
      <c r="I125" s="9"/>
      <c r="J125" s="9"/>
      <c r="K125" s="9"/>
      <c r="L125" s="9"/>
      <c r="M125" s="9"/>
      <c r="N125" s="9"/>
      <c r="O125" s="9"/>
      <c r="P125" s="9"/>
      <c r="AG125" s="9"/>
    </row>
    <row r="126" spans="1:33" ht="45" outlineLevel="1">
      <c r="A126" s="1"/>
      <c r="B126" s="123" t="s">
        <v>365</v>
      </c>
      <c r="C126" s="123" t="s">
        <v>366</v>
      </c>
      <c r="D126" s="123" t="s">
        <v>367</v>
      </c>
      <c r="E126" s="123" t="s">
        <v>368</v>
      </c>
      <c r="F126" s="123" t="s">
        <v>369</v>
      </c>
      <c r="G126" s="123" t="s">
        <v>370</v>
      </c>
      <c r="H126" s="123" t="s">
        <v>371</v>
      </c>
      <c r="I126" s="123" t="s">
        <v>372</v>
      </c>
      <c r="J126" s="124" t="s">
        <v>373</v>
      </c>
      <c r="K126" s="123" t="s">
        <v>374</v>
      </c>
      <c r="L126" s="123" t="s">
        <v>375</v>
      </c>
      <c r="M126" s="123" t="s">
        <v>376</v>
      </c>
      <c r="N126" s="124" t="s">
        <v>377</v>
      </c>
      <c r="O126" s="124" t="s">
        <v>378</v>
      </c>
      <c r="P126" s="124" t="s">
        <v>379</v>
      </c>
      <c r="AG126" s="9"/>
    </row>
    <row r="127" spans="1:33" ht="57" outlineLevel="1">
      <c r="B127" s="42">
        <v>0</v>
      </c>
      <c r="C127" s="46" t="s">
        <v>380</v>
      </c>
      <c r="D127" s="46" t="s">
        <v>164</v>
      </c>
      <c r="E127" s="64" t="s">
        <v>381</v>
      </c>
      <c r="F127" s="46" t="s">
        <v>382</v>
      </c>
      <c r="G127" s="46" t="s">
        <v>383</v>
      </c>
      <c r="H127" s="44" t="s">
        <v>384</v>
      </c>
      <c r="I127" s="44" t="s">
        <v>385</v>
      </c>
      <c r="J127" s="232">
        <f>VALUE(LEFT(I127,1))*VALUE(LEFT(H127,1))</f>
        <v>15</v>
      </c>
      <c r="K127" s="46" t="s">
        <v>386</v>
      </c>
      <c r="L127" s="44" t="s">
        <v>387</v>
      </c>
      <c r="M127" s="44" t="s">
        <v>388</v>
      </c>
      <c r="N127" s="45">
        <f>VALUE(LEFT(L127,1))*VALUE(LEFT(M127,1))</f>
        <v>6</v>
      </c>
      <c r="O127" s="47" t="s">
        <v>389</v>
      </c>
      <c r="P127" s="46" t="s">
        <v>390</v>
      </c>
      <c r="AG127" s="9"/>
    </row>
    <row r="128" spans="1:33" outlineLevel="1">
      <c r="A128" s="1"/>
      <c r="B128" s="42">
        <v>1</v>
      </c>
      <c r="C128" s="57"/>
      <c r="D128" s="56"/>
      <c r="E128" s="56"/>
      <c r="F128" s="56"/>
      <c r="G128" s="56"/>
      <c r="H128" s="122"/>
      <c r="I128" s="122"/>
      <c r="J128" s="55" t="str">
        <f>IFERROR(VALUE(LEFT(I128,1))*VALUE(LEFT(H128,1)),"")</f>
        <v/>
      </c>
      <c r="K128" s="56"/>
      <c r="L128" s="122"/>
      <c r="M128" s="122"/>
      <c r="N128" s="55" t="str">
        <f>IFERROR(VALUE(LEFT(M128,1))*VALUE(LEFT(L128,1)),"")</f>
        <v/>
      </c>
      <c r="O128" s="122"/>
      <c r="P128" s="56"/>
      <c r="AG128" s="9"/>
    </row>
    <row r="129" spans="1:33" outlineLevel="1">
      <c r="A129" s="1"/>
      <c r="B129" s="42">
        <v>2</v>
      </c>
      <c r="C129" s="57"/>
      <c r="D129" s="56"/>
      <c r="E129" s="56"/>
      <c r="F129" s="56"/>
      <c r="G129" s="56"/>
      <c r="H129" s="122"/>
      <c r="I129" s="122"/>
      <c r="J129" s="55" t="str">
        <f>IFERROR(VALUE(LEFT(I129,1))*VALUE(LEFT(H129,1)),"")</f>
        <v/>
      </c>
      <c r="K129" s="56"/>
      <c r="L129" s="122"/>
      <c r="M129" s="122"/>
      <c r="N129" s="55" t="str">
        <f>IFERROR(VALUE(LEFT(M129,1))*VALUE(LEFT(L129,1)),"")</f>
        <v/>
      </c>
      <c r="O129" s="122"/>
      <c r="P129" s="56"/>
      <c r="AG129" s="9"/>
    </row>
    <row r="130" spans="1:33" outlineLevel="1">
      <c r="A130" s="1"/>
      <c r="B130" s="42">
        <v>3</v>
      </c>
      <c r="C130" s="57"/>
      <c r="D130" s="56"/>
      <c r="E130" s="56"/>
      <c r="F130" s="56"/>
      <c r="G130" s="56"/>
      <c r="H130" s="122"/>
      <c r="I130" s="122"/>
      <c r="J130" s="55" t="str">
        <f>IFERROR(VALUE(LEFT(I130,1))*VALUE(LEFT(H130,1)),"")</f>
        <v/>
      </c>
      <c r="K130" s="56"/>
      <c r="L130" s="122"/>
      <c r="M130" s="122"/>
      <c r="N130" s="55" t="str">
        <f>IFERROR(VALUE(LEFT(M130,1))*VALUE(LEFT(L130,1)),"")</f>
        <v/>
      </c>
      <c r="O130" s="122"/>
      <c r="P130" s="56"/>
      <c r="AG130" s="9"/>
    </row>
    <row r="131" spans="1:33" ht="150">
      <c r="A131" s="63" t="s">
        <v>260</v>
      </c>
      <c r="B131" s="9"/>
      <c r="C131" s="9"/>
      <c r="D131" s="9"/>
      <c r="E131" s="9"/>
      <c r="F131" s="9"/>
      <c r="G131" s="9"/>
      <c r="H131" s="9"/>
      <c r="I131" s="9"/>
      <c r="J131" s="9"/>
      <c r="K131" s="9"/>
      <c r="L131" s="9"/>
      <c r="M131" s="9"/>
      <c r="N131" s="9"/>
      <c r="O131" s="9"/>
      <c r="P131" s="9"/>
    </row>
    <row r="132" spans="1:33" ht="21">
      <c r="A132" s="60"/>
      <c r="B132" s="280"/>
      <c r="C132" s="281" t="s">
        <v>421</v>
      </c>
      <c r="D132" s="281" t="str">
        <f>'2 - Project Admin'!E41</f>
        <v/>
      </c>
      <c r="E132" s="281"/>
      <c r="F132" s="281"/>
      <c r="G132" s="281"/>
      <c r="H132" s="281"/>
      <c r="I132" s="281"/>
      <c r="J132" s="281"/>
      <c r="K132" s="281"/>
      <c r="L132" s="281"/>
      <c r="M132" s="281"/>
      <c r="N132" s="281"/>
      <c r="O132" s="281"/>
      <c r="P132" s="282"/>
      <c r="AG132" s="9"/>
    </row>
    <row r="133" spans="1:33" outlineLevel="1">
      <c r="B133" s="9"/>
      <c r="D133" s="9"/>
      <c r="E133" s="9"/>
      <c r="F133" s="9"/>
      <c r="G133" s="9"/>
      <c r="H133" s="9"/>
      <c r="I133" s="9"/>
      <c r="J133" s="9"/>
      <c r="K133" s="9"/>
      <c r="L133" s="9"/>
      <c r="M133" s="9"/>
      <c r="N133" s="9"/>
      <c r="O133" s="9"/>
      <c r="P133" s="9"/>
      <c r="AG133" s="9"/>
    </row>
    <row r="134" spans="1:33" ht="45" outlineLevel="1">
      <c r="A134" s="1"/>
      <c r="B134" s="123" t="s">
        <v>365</v>
      </c>
      <c r="C134" s="123" t="s">
        <v>366</v>
      </c>
      <c r="D134" s="123" t="s">
        <v>367</v>
      </c>
      <c r="E134" s="123" t="s">
        <v>368</v>
      </c>
      <c r="F134" s="123" t="s">
        <v>369</v>
      </c>
      <c r="G134" s="123" t="s">
        <v>370</v>
      </c>
      <c r="H134" s="123" t="s">
        <v>371</v>
      </c>
      <c r="I134" s="123" t="s">
        <v>372</v>
      </c>
      <c r="J134" s="124" t="s">
        <v>373</v>
      </c>
      <c r="K134" s="123" t="s">
        <v>374</v>
      </c>
      <c r="L134" s="123" t="s">
        <v>375</v>
      </c>
      <c r="M134" s="123" t="s">
        <v>376</v>
      </c>
      <c r="N134" s="124" t="s">
        <v>377</v>
      </c>
      <c r="O134" s="124" t="s">
        <v>378</v>
      </c>
      <c r="P134" s="124" t="s">
        <v>379</v>
      </c>
      <c r="AG134" s="9"/>
    </row>
    <row r="135" spans="1:33" ht="57" outlineLevel="1">
      <c r="B135" s="42">
        <v>0</v>
      </c>
      <c r="C135" s="46" t="s">
        <v>380</v>
      </c>
      <c r="D135" s="46" t="s">
        <v>164</v>
      </c>
      <c r="E135" s="64" t="s">
        <v>381</v>
      </c>
      <c r="F135" s="46" t="s">
        <v>382</v>
      </c>
      <c r="G135" s="46" t="s">
        <v>383</v>
      </c>
      <c r="H135" s="44" t="s">
        <v>384</v>
      </c>
      <c r="I135" s="44" t="s">
        <v>385</v>
      </c>
      <c r="J135" s="232">
        <f>VALUE(LEFT(I135,1))*VALUE(LEFT(H135,1))</f>
        <v>15</v>
      </c>
      <c r="K135" s="46" t="s">
        <v>386</v>
      </c>
      <c r="L135" s="44" t="s">
        <v>387</v>
      </c>
      <c r="M135" s="44" t="s">
        <v>388</v>
      </c>
      <c r="N135" s="45">
        <f>VALUE(LEFT(L135,1))*VALUE(LEFT(M135,1))</f>
        <v>6</v>
      </c>
      <c r="O135" s="47" t="s">
        <v>389</v>
      </c>
      <c r="P135" s="46" t="s">
        <v>390</v>
      </c>
      <c r="AG135" s="9"/>
    </row>
    <row r="136" spans="1:33" outlineLevel="1">
      <c r="A136" s="1"/>
      <c r="B136" s="42">
        <v>1</v>
      </c>
      <c r="C136" s="57"/>
      <c r="D136" s="56"/>
      <c r="E136" s="56"/>
      <c r="F136" s="56"/>
      <c r="G136" s="56"/>
      <c r="H136" s="122"/>
      <c r="I136" s="122"/>
      <c r="J136" s="55" t="str">
        <f>IFERROR(VALUE(LEFT(I136,1))*VALUE(LEFT(H136,1)),"")</f>
        <v/>
      </c>
      <c r="K136" s="56"/>
      <c r="L136" s="122"/>
      <c r="M136" s="122"/>
      <c r="N136" s="55" t="str">
        <f>IFERROR(VALUE(LEFT(M136,1))*VALUE(LEFT(L136,1)),"")</f>
        <v/>
      </c>
      <c r="O136" s="122"/>
      <c r="P136" s="56"/>
      <c r="AG136" s="9"/>
    </row>
    <row r="137" spans="1:33" outlineLevel="1">
      <c r="A137" s="1"/>
      <c r="B137" s="42">
        <v>2</v>
      </c>
      <c r="C137" s="57"/>
      <c r="D137" s="56"/>
      <c r="E137" s="56"/>
      <c r="F137" s="56"/>
      <c r="G137" s="56"/>
      <c r="H137" s="122"/>
      <c r="I137" s="122"/>
      <c r="J137" s="55" t="str">
        <f>IFERROR(VALUE(LEFT(I137,1))*VALUE(LEFT(H137,1)),"")</f>
        <v/>
      </c>
      <c r="K137" s="56"/>
      <c r="L137" s="122"/>
      <c r="M137" s="122"/>
      <c r="N137" s="55" t="str">
        <f>IFERROR(VALUE(LEFT(M137,1))*VALUE(LEFT(L137,1)),"")</f>
        <v/>
      </c>
      <c r="O137" s="122"/>
      <c r="P137" s="56"/>
      <c r="AG137" s="9"/>
    </row>
    <row r="138" spans="1:33" outlineLevel="1">
      <c r="A138" s="1"/>
      <c r="B138" s="42">
        <v>3</v>
      </c>
      <c r="C138" s="57"/>
      <c r="D138" s="56"/>
      <c r="E138" s="56"/>
      <c r="F138" s="56"/>
      <c r="G138" s="56"/>
      <c r="H138" s="122"/>
      <c r="I138" s="122"/>
      <c r="J138" s="55" t="str">
        <f>IFERROR(VALUE(LEFT(I138,1))*VALUE(LEFT(H138,1)),"")</f>
        <v/>
      </c>
      <c r="K138" s="56"/>
      <c r="L138" s="122"/>
      <c r="M138" s="122"/>
      <c r="N138" s="55" t="str">
        <f>IFERROR(VALUE(LEFT(M138,1))*VALUE(LEFT(L138,1)),"")</f>
        <v/>
      </c>
      <c r="O138" s="122"/>
      <c r="P138" s="56"/>
      <c r="AG138" s="9"/>
    </row>
    <row r="139" spans="1:33" ht="150">
      <c r="A139" s="63" t="s">
        <v>260</v>
      </c>
      <c r="B139" s="9"/>
      <c r="C139" s="9"/>
      <c r="D139" s="9"/>
      <c r="E139" s="9"/>
      <c r="F139" s="9"/>
      <c r="G139" s="9"/>
      <c r="H139" s="9"/>
      <c r="I139" s="9"/>
      <c r="J139" s="9"/>
      <c r="K139" s="9"/>
      <c r="L139" s="9"/>
      <c r="M139" s="9"/>
      <c r="N139" s="9"/>
      <c r="O139" s="9"/>
      <c r="P139" s="9"/>
    </row>
    <row r="140" spans="1:33" ht="21">
      <c r="A140" s="60"/>
      <c r="B140" s="280"/>
      <c r="C140" s="281" t="s">
        <v>422</v>
      </c>
      <c r="D140" s="281" t="str">
        <f>'2 - Project Admin'!E42</f>
        <v/>
      </c>
      <c r="E140" s="281"/>
      <c r="F140" s="281"/>
      <c r="G140" s="281"/>
      <c r="H140" s="281"/>
      <c r="I140" s="281"/>
      <c r="J140" s="281"/>
      <c r="K140" s="281"/>
      <c r="L140" s="281"/>
      <c r="M140" s="281"/>
      <c r="N140" s="281"/>
      <c r="O140" s="281"/>
      <c r="P140" s="282"/>
      <c r="AG140" s="9"/>
    </row>
    <row r="141" spans="1:33" outlineLevel="1">
      <c r="B141" s="9"/>
      <c r="D141" s="9"/>
      <c r="E141" s="9"/>
      <c r="F141" s="9"/>
      <c r="G141" s="9"/>
      <c r="H141" s="9"/>
      <c r="I141" s="9"/>
      <c r="J141" s="9"/>
      <c r="K141" s="9"/>
      <c r="L141" s="9"/>
      <c r="M141" s="9"/>
      <c r="N141" s="9"/>
      <c r="O141" s="9"/>
      <c r="P141" s="9"/>
      <c r="AG141" s="9"/>
    </row>
    <row r="142" spans="1:33" ht="45" outlineLevel="1">
      <c r="A142" s="1"/>
      <c r="B142" s="123" t="s">
        <v>365</v>
      </c>
      <c r="C142" s="123" t="s">
        <v>366</v>
      </c>
      <c r="D142" s="123" t="s">
        <v>367</v>
      </c>
      <c r="E142" s="123" t="s">
        <v>368</v>
      </c>
      <c r="F142" s="123" t="s">
        <v>369</v>
      </c>
      <c r="G142" s="123" t="s">
        <v>370</v>
      </c>
      <c r="H142" s="123" t="s">
        <v>371</v>
      </c>
      <c r="I142" s="123" t="s">
        <v>372</v>
      </c>
      <c r="J142" s="124" t="s">
        <v>373</v>
      </c>
      <c r="K142" s="123" t="s">
        <v>374</v>
      </c>
      <c r="L142" s="123" t="s">
        <v>375</v>
      </c>
      <c r="M142" s="123" t="s">
        <v>376</v>
      </c>
      <c r="N142" s="124" t="s">
        <v>377</v>
      </c>
      <c r="O142" s="124" t="s">
        <v>378</v>
      </c>
      <c r="P142" s="124" t="s">
        <v>379</v>
      </c>
      <c r="AG142" s="9"/>
    </row>
    <row r="143" spans="1:33" ht="57" outlineLevel="1">
      <c r="B143" s="42">
        <v>0</v>
      </c>
      <c r="C143" s="46" t="s">
        <v>380</v>
      </c>
      <c r="D143" s="46" t="s">
        <v>164</v>
      </c>
      <c r="E143" s="64" t="s">
        <v>381</v>
      </c>
      <c r="F143" s="46" t="s">
        <v>382</v>
      </c>
      <c r="G143" s="46" t="s">
        <v>383</v>
      </c>
      <c r="H143" s="44" t="s">
        <v>384</v>
      </c>
      <c r="I143" s="44" t="s">
        <v>385</v>
      </c>
      <c r="J143" s="232">
        <f>VALUE(LEFT(I143,1))*VALUE(LEFT(H143,1))</f>
        <v>15</v>
      </c>
      <c r="K143" s="46" t="s">
        <v>386</v>
      </c>
      <c r="L143" s="44" t="s">
        <v>387</v>
      </c>
      <c r="M143" s="44" t="s">
        <v>388</v>
      </c>
      <c r="N143" s="45">
        <f>VALUE(LEFT(L143,1))*VALUE(LEFT(M143,1))</f>
        <v>6</v>
      </c>
      <c r="O143" s="47" t="s">
        <v>389</v>
      </c>
      <c r="P143" s="46" t="s">
        <v>390</v>
      </c>
      <c r="AG143" s="9"/>
    </row>
    <row r="144" spans="1:33" outlineLevel="1">
      <c r="A144" s="1"/>
      <c r="B144" s="42">
        <v>1</v>
      </c>
      <c r="C144" s="57"/>
      <c r="D144" s="56"/>
      <c r="E144" s="56"/>
      <c r="F144" s="56"/>
      <c r="G144" s="56"/>
      <c r="H144" s="122"/>
      <c r="I144" s="122"/>
      <c r="J144" s="55" t="str">
        <f>IFERROR(VALUE(LEFT(I144,1))*VALUE(LEFT(H144,1)),"")</f>
        <v/>
      </c>
      <c r="K144" s="56"/>
      <c r="L144" s="122"/>
      <c r="M144" s="122"/>
      <c r="N144" s="55" t="str">
        <f>IFERROR(VALUE(LEFT(M144,1))*VALUE(LEFT(L144,1)),"")</f>
        <v/>
      </c>
      <c r="O144" s="122"/>
      <c r="P144" s="56"/>
      <c r="AG144" s="9"/>
    </row>
    <row r="145" spans="1:33" outlineLevel="1">
      <c r="A145" s="1"/>
      <c r="B145" s="42">
        <v>2</v>
      </c>
      <c r="C145" s="57"/>
      <c r="D145" s="56"/>
      <c r="E145" s="56"/>
      <c r="F145" s="56"/>
      <c r="G145" s="56"/>
      <c r="H145" s="122"/>
      <c r="I145" s="122"/>
      <c r="J145" s="55" t="str">
        <f>IFERROR(VALUE(LEFT(I145,1))*VALUE(LEFT(H145,1)),"")</f>
        <v/>
      </c>
      <c r="K145" s="56"/>
      <c r="L145" s="122"/>
      <c r="M145" s="122"/>
      <c r="N145" s="55" t="str">
        <f>IFERROR(VALUE(LEFT(M145,1))*VALUE(LEFT(L145,1)),"")</f>
        <v/>
      </c>
      <c r="O145" s="122"/>
      <c r="P145" s="56"/>
      <c r="AG145" s="9"/>
    </row>
    <row r="146" spans="1:33" outlineLevel="1">
      <c r="A146" s="1"/>
      <c r="B146" s="42">
        <v>3</v>
      </c>
      <c r="C146" s="57"/>
      <c r="D146" s="56"/>
      <c r="E146" s="56"/>
      <c r="F146" s="56"/>
      <c r="G146" s="56"/>
      <c r="H146" s="122"/>
      <c r="I146" s="122"/>
      <c r="J146" s="55" t="str">
        <f>IFERROR(VALUE(LEFT(I146,1))*VALUE(LEFT(H146,1)),"")</f>
        <v/>
      </c>
      <c r="K146" s="56"/>
      <c r="L146" s="122"/>
      <c r="M146" s="122"/>
      <c r="N146" s="55" t="str">
        <f>IFERROR(VALUE(LEFT(M146,1))*VALUE(LEFT(L146,1)),"")</f>
        <v/>
      </c>
      <c r="O146" s="122"/>
      <c r="P146" s="56"/>
      <c r="AG146" s="9"/>
    </row>
    <row r="147" spans="1:33" ht="150">
      <c r="A147" s="63" t="s">
        <v>260</v>
      </c>
      <c r="B147" s="9"/>
      <c r="C147" s="9"/>
      <c r="D147" s="9"/>
      <c r="E147" s="9"/>
      <c r="F147" s="9"/>
      <c r="G147" s="9"/>
      <c r="H147" s="9"/>
      <c r="I147" s="9"/>
      <c r="J147" s="9"/>
      <c r="K147" s="9"/>
      <c r="L147" s="9"/>
      <c r="M147" s="9"/>
      <c r="N147" s="9"/>
      <c r="O147" s="9"/>
      <c r="P147" s="9"/>
    </row>
    <row r="148" spans="1:33" ht="21">
      <c r="A148" s="60"/>
      <c r="B148" s="280"/>
      <c r="C148" s="281" t="s">
        <v>423</v>
      </c>
      <c r="D148" s="281" t="str">
        <f>'2 - Project Admin'!E43</f>
        <v/>
      </c>
      <c r="E148" s="281"/>
      <c r="F148" s="281"/>
      <c r="G148" s="281"/>
      <c r="H148" s="281"/>
      <c r="I148" s="281"/>
      <c r="J148" s="281"/>
      <c r="K148" s="281"/>
      <c r="L148" s="281"/>
      <c r="M148" s="281"/>
      <c r="N148" s="281"/>
      <c r="O148" s="281"/>
      <c r="P148" s="282"/>
      <c r="AG148" s="9"/>
    </row>
    <row r="149" spans="1:33" outlineLevel="1">
      <c r="B149" s="9"/>
      <c r="D149" s="9"/>
      <c r="E149" s="9"/>
      <c r="F149" s="9"/>
      <c r="G149" s="9"/>
      <c r="H149" s="9"/>
      <c r="I149" s="9"/>
      <c r="J149" s="9"/>
      <c r="K149" s="9"/>
      <c r="L149" s="9"/>
      <c r="M149" s="9"/>
      <c r="N149" s="9"/>
      <c r="O149" s="9"/>
      <c r="P149" s="9"/>
      <c r="AG149" s="9"/>
    </row>
    <row r="150" spans="1:33" ht="45" outlineLevel="1">
      <c r="A150" s="1"/>
      <c r="B150" s="123" t="s">
        <v>365</v>
      </c>
      <c r="C150" s="123" t="s">
        <v>366</v>
      </c>
      <c r="D150" s="123" t="s">
        <v>367</v>
      </c>
      <c r="E150" s="123" t="s">
        <v>368</v>
      </c>
      <c r="F150" s="123" t="s">
        <v>369</v>
      </c>
      <c r="G150" s="123" t="s">
        <v>370</v>
      </c>
      <c r="H150" s="123" t="s">
        <v>371</v>
      </c>
      <c r="I150" s="123" t="s">
        <v>372</v>
      </c>
      <c r="J150" s="124" t="s">
        <v>373</v>
      </c>
      <c r="K150" s="123" t="s">
        <v>374</v>
      </c>
      <c r="L150" s="123" t="s">
        <v>375</v>
      </c>
      <c r="M150" s="123" t="s">
        <v>376</v>
      </c>
      <c r="N150" s="124" t="s">
        <v>377</v>
      </c>
      <c r="O150" s="124" t="s">
        <v>378</v>
      </c>
      <c r="P150" s="124" t="s">
        <v>379</v>
      </c>
      <c r="AG150" s="9"/>
    </row>
    <row r="151" spans="1:33" ht="57" outlineLevel="1">
      <c r="B151" s="42">
        <v>0</v>
      </c>
      <c r="C151" s="46" t="s">
        <v>380</v>
      </c>
      <c r="D151" s="46" t="s">
        <v>164</v>
      </c>
      <c r="E151" s="64" t="s">
        <v>381</v>
      </c>
      <c r="F151" s="46" t="s">
        <v>382</v>
      </c>
      <c r="G151" s="46" t="s">
        <v>383</v>
      </c>
      <c r="H151" s="44" t="s">
        <v>384</v>
      </c>
      <c r="I151" s="44" t="s">
        <v>385</v>
      </c>
      <c r="J151" s="232">
        <f>VALUE(LEFT(I151,1))*VALUE(LEFT(H151,1))</f>
        <v>15</v>
      </c>
      <c r="K151" s="46" t="s">
        <v>386</v>
      </c>
      <c r="L151" s="44" t="s">
        <v>387</v>
      </c>
      <c r="M151" s="44" t="s">
        <v>388</v>
      </c>
      <c r="N151" s="45">
        <f>VALUE(LEFT(L151,1))*VALUE(LEFT(M151,1))</f>
        <v>6</v>
      </c>
      <c r="O151" s="47" t="s">
        <v>389</v>
      </c>
      <c r="P151" s="46" t="s">
        <v>390</v>
      </c>
      <c r="AG151" s="9"/>
    </row>
    <row r="152" spans="1:33" outlineLevel="1">
      <c r="A152" s="1"/>
      <c r="B152" s="42">
        <v>1</v>
      </c>
      <c r="C152" s="57"/>
      <c r="D152" s="56"/>
      <c r="E152" s="56"/>
      <c r="F152" s="56"/>
      <c r="G152" s="56"/>
      <c r="H152" s="122"/>
      <c r="I152" s="122"/>
      <c r="J152" s="55" t="str">
        <f>IFERROR(VALUE(LEFT(I152,1))*VALUE(LEFT(H152,1)),"")</f>
        <v/>
      </c>
      <c r="K152" s="56"/>
      <c r="L152" s="122"/>
      <c r="M152" s="122"/>
      <c r="N152" s="55" t="str">
        <f>IFERROR(VALUE(LEFT(M152,1))*VALUE(LEFT(L152,1)),"")</f>
        <v/>
      </c>
      <c r="O152" s="122"/>
      <c r="P152" s="56"/>
      <c r="AG152" s="9"/>
    </row>
    <row r="153" spans="1:33" outlineLevel="1">
      <c r="A153" s="1"/>
      <c r="B153" s="42">
        <v>2</v>
      </c>
      <c r="C153" s="57"/>
      <c r="D153" s="56"/>
      <c r="E153" s="56"/>
      <c r="F153" s="56"/>
      <c r="G153" s="56"/>
      <c r="H153" s="122"/>
      <c r="I153" s="122"/>
      <c r="J153" s="55" t="str">
        <f>IFERROR(VALUE(LEFT(I153,1))*VALUE(LEFT(H153,1)),"")</f>
        <v/>
      </c>
      <c r="K153" s="56"/>
      <c r="L153" s="122"/>
      <c r="M153" s="122"/>
      <c r="N153" s="55" t="str">
        <f>IFERROR(VALUE(LEFT(M153,1))*VALUE(LEFT(L153,1)),"")</f>
        <v/>
      </c>
      <c r="O153" s="122"/>
      <c r="P153" s="56"/>
      <c r="AG153" s="9"/>
    </row>
    <row r="154" spans="1:33" outlineLevel="1">
      <c r="A154" s="1"/>
      <c r="B154" s="42">
        <v>3</v>
      </c>
      <c r="C154" s="57"/>
      <c r="D154" s="56"/>
      <c r="E154" s="56"/>
      <c r="F154" s="56"/>
      <c r="G154" s="56"/>
      <c r="H154" s="122"/>
      <c r="I154" s="122"/>
      <c r="J154" s="55" t="str">
        <f>IFERROR(VALUE(LEFT(I154,1))*VALUE(LEFT(H154,1)),"")</f>
        <v/>
      </c>
      <c r="K154" s="56"/>
      <c r="L154" s="122"/>
      <c r="M154" s="122"/>
      <c r="N154" s="55" t="str">
        <f>IFERROR(VALUE(LEFT(M154,1))*VALUE(LEFT(L154,1)),"")</f>
        <v/>
      </c>
      <c r="O154" s="122"/>
      <c r="P154" s="56"/>
      <c r="AG154" s="9"/>
    </row>
    <row r="155" spans="1:33" ht="150">
      <c r="A155" s="63" t="s">
        <v>260</v>
      </c>
      <c r="B155" s="9"/>
      <c r="C155" s="9"/>
      <c r="D155" s="9"/>
      <c r="E155" s="9"/>
      <c r="F155" s="9"/>
      <c r="G155" s="9"/>
      <c r="H155" s="9"/>
      <c r="I155" s="9"/>
      <c r="J155" s="9"/>
      <c r="K155" s="9"/>
      <c r="L155" s="9"/>
      <c r="M155" s="9"/>
      <c r="N155" s="9"/>
      <c r="O155" s="9"/>
      <c r="P155" s="9"/>
    </row>
    <row r="156" spans="1:33" ht="21">
      <c r="A156" s="60"/>
      <c r="B156" s="280"/>
      <c r="C156" s="281" t="s">
        <v>424</v>
      </c>
      <c r="D156" s="281" t="str">
        <f>'2 - Project Admin'!E44</f>
        <v/>
      </c>
      <c r="E156" s="281"/>
      <c r="F156" s="281"/>
      <c r="G156" s="281"/>
      <c r="H156" s="281"/>
      <c r="I156" s="281"/>
      <c r="J156" s="281"/>
      <c r="K156" s="281"/>
      <c r="L156" s="281"/>
      <c r="M156" s="281"/>
      <c r="N156" s="281"/>
      <c r="O156" s="281"/>
      <c r="P156" s="282"/>
      <c r="AG156" s="9"/>
    </row>
    <row r="157" spans="1:33" outlineLevel="1">
      <c r="B157" s="9"/>
      <c r="D157" s="9"/>
      <c r="E157" s="9"/>
      <c r="F157" s="9"/>
      <c r="G157" s="9"/>
      <c r="H157" s="9"/>
      <c r="I157" s="9"/>
      <c r="J157" s="9"/>
      <c r="K157" s="9"/>
      <c r="L157" s="9"/>
      <c r="M157" s="9"/>
      <c r="N157" s="9"/>
      <c r="O157" s="9"/>
      <c r="P157" s="9"/>
      <c r="AG157" s="9"/>
    </row>
    <row r="158" spans="1:33" ht="45" outlineLevel="1">
      <c r="A158" s="1"/>
      <c r="B158" s="123" t="s">
        <v>365</v>
      </c>
      <c r="C158" s="123" t="s">
        <v>366</v>
      </c>
      <c r="D158" s="123" t="s">
        <v>367</v>
      </c>
      <c r="E158" s="123" t="s">
        <v>368</v>
      </c>
      <c r="F158" s="123" t="s">
        <v>369</v>
      </c>
      <c r="G158" s="123" t="s">
        <v>370</v>
      </c>
      <c r="H158" s="123" t="s">
        <v>371</v>
      </c>
      <c r="I158" s="123" t="s">
        <v>372</v>
      </c>
      <c r="J158" s="124" t="s">
        <v>373</v>
      </c>
      <c r="K158" s="123" t="s">
        <v>374</v>
      </c>
      <c r="L158" s="123" t="s">
        <v>375</v>
      </c>
      <c r="M158" s="123" t="s">
        <v>376</v>
      </c>
      <c r="N158" s="124" t="s">
        <v>377</v>
      </c>
      <c r="O158" s="124" t="s">
        <v>378</v>
      </c>
      <c r="P158" s="124" t="s">
        <v>379</v>
      </c>
      <c r="AG158" s="9"/>
    </row>
    <row r="159" spans="1:33" ht="57" outlineLevel="1">
      <c r="B159" s="42">
        <v>0</v>
      </c>
      <c r="C159" s="46" t="s">
        <v>380</v>
      </c>
      <c r="D159" s="46" t="s">
        <v>164</v>
      </c>
      <c r="E159" s="64" t="s">
        <v>381</v>
      </c>
      <c r="F159" s="46" t="s">
        <v>382</v>
      </c>
      <c r="G159" s="46" t="s">
        <v>383</v>
      </c>
      <c r="H159" s="44" t="s">
        <v>384</v>
      </c>
      <c r="I159" s="44" t="s">
        <v>385</v>
      </c>
      <c r="J159" s="232">
        <f>VALUE(LEFT(I159,1))*VALUE(LEFT(H159,1))</f>
        <v>15</v>
      </c>
      <c r="K159" s="46" t="s">
        <v>386</v>
      </c>
      <c r="L159" s="44" t="s">
        <v>387</v>
      </c>
      <c r="M159" s="44" t="s">
        <v>388</v>
      </c>
      <c r="N159" s="45">
        <f>VALUE(LEFT(L159,1))*VALUE(LEFT(M159,1))</f>
        <v>6</v>
      </c>
      <c r="O159" s="47" t="s">
        <v>389</v>
      </c>
      <c r="P159" s="46" t="s">
        <v>390</v>
      </c>
      <c r="AG159" s="9"/>
    </row>
    <row r="160" spans="1:33" outlineLevel="1">
      <c r="A160" s="1"/>
      <c r="B160" s="42">
        <v>1</v>
      </c>
      <c r="C160" s="57"/>
      <c r="D160" s="56"/>
      <c r="E160" s="56"/>
      <c r="F160" s="56"/>
      <c r="G160" s="56"/>
      <c r="H160" s="122"/>
      <c r="I160" s="122"/>
      <c r="J160" s="55" t="str">
        <f>IFERROR(VALUE(LEFT(I160,1))*VALUE(LEFT(H160,1)),"")</f>
        <v/>
      </c>
      <c r="K160" s="56"/>
      <c r="L160" s="122"/>
      <c r="M160" s="122"/>
      <c r="N160" s="55" t="str">
        <f>IFERROR(VALUE(LEFT(M160,1))*VALUE(LEFT(L160,1)),"")</f>
        <v/>
      </c>
      <c r="O160" s="122"/>
      <c r="P160" s="56"/>
      <c r="AG160" s="9"/>
    </row>
    <row r="161" spans="1:33" outlineLevel="1">
      <c r="A161" s="1"/>
      <c r="B161" s="42">
        <v>2</v>
      </c>
      <c r="C161" s="57"/>
      <c r="D161" s="56"/>
      <c r="E161" s="56"/>
      <c r="F161" s="56"/>
      <c r="G161" s="56"/>
      <c r="H161" s="122"/>
      <c r="I161" s="122"/>
      <c r="J161" s="55" t="str">
        <f>IFERROR(VALUE(LEFT(I161,1))*VALUE(LEFT(H161,1)),"")</f>
        <v/>
      </c>
      <c r="K161" s="56"/>
      <c r="L161" s="122"/>
      <c r="M161" s="122"/>
      <c r="N161" s="55" t="str">
        <f>IFERROR(VALUE(LEFT(M161,1))*VALUE(LEFT(L161,1)),"")</f>
        <v/>
      </c>
      <c r="O161" s="122"/>
      <c r="P161" s="56"/>
      <c r="AG161" s="9"/>
    </row>
    <row r="162" spans="1:33" outlineLevel="1">
      <c r="A162" s="1"/>
      <c r="B162" s="42">
        <v>3</v>
      </c>
      <c r="C162" s="57"/>
      <c r="D162" s="56"/>
      <c r="E162" s="56"/>
      <c r="F162" s="56"/>
      <c r="G162" s="56"/>
      <c r="H162" s="122"/>
      <c r="I162" s="122"/>
      <c r="J162" s="55" t="str">
        <f>IFERROR(VALUE(LEFT(I162,1))*VALUE(LEFT(H162,1)),"")</f>
        <v/>
      </c>
      <c r="K162" s="56"/>
      <c r="L162" s="122"/>
      <c r="M162" s="122"/>
      <c r="N162" s="55" t="str">
        <f>IFERROR(VALUE(LEFT(M162,1))*VALUE(LEFT(L162,1)),"")</f>
        <v/>
      </c>
      <c r="O162" s="122"/>
      <c r="P162" s="56"/>
      <c r="AG162" s="9"/>
    </row>
    <row r="163" spans="1:33" ht="150">
      <c r="A163" s="63" t="s">
        <v>260</v>
      </c>
      <c r="B163" s="9"/>
      <c r="C163" s="9"/>
      <c r="D163" s="9"/>
      <c r="E163" s="9"/>
      <c r="F163" s="9"/>
      <c r="G163" s="9"/>
      <c r="H163" s="9"/>
      <c r="I163" s="9"/>
      <c r="J163" s="9"/>
      <c r="K163" s="9"/>
      <c r="L163" s="9"/>
      <c r="M163" s="9"/>
      <c r="N163" s="9"/>
      <c r="O163" s="9"/>
      <c r="P163" s="9"/>
    </row>
    <row r="164" spans="1:33" ht="21">
      <c r="A164" s="60"/>
      <c r="B164" s="280"/>
      <c r="C164" s="281" t="s">
        <v>425</v>
      </c>
      <c r="D164" s="281" t="str">
        <f>'2 - Project Admin'!E45</f>
        <v/>
      </c>
      <c r="E164" s="281"/>
      <c r="F164" s="281"/>
      <c r="G164" s="281"/>
      <c r="H164" s="281"/>
      <c r="I164" s="281"/>
      <c r="J164" s="281"/>
      <c r="K164" s="281"/>
      <c r="L164" s="281"/>
      <c r="M164" s="281"/>
      <c r="N164" s="281"/>
      <c r="O164" s="281"/>
      <c r="P164" s="282"/>
      <c r="AG164" s="9"/>
    </row>
    <row r="165" spans="1:33" outlineLevel="1">
      <c r="B165" s="9"/>
      <c r="D165" s="9"/>
      <c r="E165" s="9"/>
      <c r="F165" s="9"/>
      <c r="G165" s="9"/>
      <c r="H165" s="9"/>
      <c r="I165" s="9"/>
      <c r="J165" s="9"/>
      <c r="K165" s="9"/>
      <c r="L165" s="9"/>
      <c r="M165" s="9"/>
      <c r="N165" s="9"/>
      <c r="O165" s="9"/>
      <c r="P165" s="9"/>
      <c r="AG165" s="9"/>
    </row>
    <row r="166" spans="1:33" ht="45" outlineLevel="1">
      <c r="A166" s="1"/>
      <c r="B166" s="123" t="s">
        <v>365</v>
      </c>
      <c r="C166" s="123" t="s">
        <v>366</v>
      </c>
      <c r="D166" s="123" t="s">
        <v>367</v>
      </c>
      <c r="E166" s="123" t="s">
        <v>368</v>
      </c>
      <c r="F166" s="123" t="s">
        <v>369</v>
      </c>
      <c r="G166" s="123" t="s">
        <v>370</v>
      </c>
      <c r="H166" s="123" t="s">
        <v>371</v>
      </c>
      <c r="I166" s="123" t="s">
        <v>372</v>
      </c>
      <c r="J166" s="124" t="s">
        <v>373</v>
      </c>
      <c r="K166" s="123" t="s">
        <v>374</v>
      </c>
      <c r="L166" s="123" t="s">
        <v>375</v>
      </c>
      <c r="M166" s="123" t="s">
        <v>376</v>
      </c>
      <c r="N166" s="124" t="s">
        <v>377</v>
      </c>
      <c r="O166" s="124" t="s">
        <v>378</v>
      </c>
      <c r="P166" s="124" t="s">
        <v>379</v>
      </c>
      <c r="AG166" s="9"/>
    </row>
    <row r="167" spans="1:33" ht="57" outlineLevel="1">
      <c r="B167" s="42">
        <v>0</v>
      </c>
      <c r="C167" s="46" t="s">
        <v>380</v>
      </c>
      <c r="D167" s="46" t="s">
        <v>164</v>
      </c>
      <c r="E167" s="64" t="s">
        <v>381</v>
      </c>
      <c r="F167" s="46" t="s">
        <v>382</v>
      </c>
      <c r="G167" s="46" t="s">
        <v>383</v>
      </c>
      <c r="H167" s="44" t="s">
        <v>384</v>
      </c>
      <c r="I167" s="44" t="s">
        <v>385</v>
      </c>
      <c r="J167" s="232">
        <f>VALUE(LEFT(I167,1))*VALUE(LEFT(H167,1))</f>
        <v>15</v>
      </c>
      <c r="K167" s="46" t="s">
        <v>386</v>
      </c>
      <c r="L167" s="44" t="s">
        <v>387</v>
      </c>
      <c r="M167" s="44" t="s">
        <v>388</v>
      </c>
      <c r="N167" s="45">
        <f>VALUE(LEFT(L167,1))*VALUE(LEFT(M167,1))</f>
        <v>6</v>
      </c>
      <c r="O167" s="47" t="s">
        <v>389</v>
      </c>
      <c r="P167" s="46" t="s">
        <v>390</v>
      </c>
      <c r="AG167" s="9"/>
    </row>
    <row r="168" spans="1:33" outlineLevel="1">
      <c r="A168" s="1"/>
      <c r="B168" s="42">
        <v>1</v>
      </c>
      <c r="C168" s="57"/>
      <c r="D168" s="56"/>
      <c r="E168" s="56"/>
      <c r="F168" s="56"/>
      <c r="G168" s="56"/>
      <c r="H168" s="122"/>
      <c r="I168" s="122"/>
      <c r="J168" s="55" t="str">
        <f>IFERROR(VALUE(LEFT(I168,1))*VALUE(LEFT(H168,1)),"")</f>
        <v/>
      </c>
      <c r="K168" s="56"/>
      <c r="L168" s="122"/>
      <c r="M168" s="122"/>
      <c r="N168" s="55" t="str">
        <f>IFERROR(VALUE(LEFT(M168,1))*VALUE(LEFT(L168,1)),"")</f>
        <v/>
      </c>
      <c r="O168" s="122"/>
      <c r="P168" s="56"/>
      <c r="AG168" s="9"/>
    </row>
    <row r="169" spans="1:33" outlineLevel="1">
      <c r="A169" s="1"/>
      <c r="B169" s="42">
        <v>2</v>
      </c>
      <c r="C169" s="57"/>
      <c r="D169" s="56"/>
      <c r="E169" s="56"/>
      <c r="F169" s="56"/>
      <c r="G169" s="56"/>
      <c r="H169" s="122"/>
      <c r="I169" s="122"/>
      <c r="J169" s="55" t="str">
        <f>IFERROR(VALUE(LEFT(I169,1))*VALUE(LEFT(H169,1)),"")</f>
        <v/>
      </c>
      <c r="K169" s="56"/>
      <c r="L169" s="122"/>
      <c r="M169" s="122"/>
      <c r="N169" s="55" t="str">
        <f>IFERROR(VALUE(LEFT(M169,1))*VALUE(LEFT(L169,1)),"")</f>
        <v/>
      </c>
      <c r="O169" s="122"/>
      <c r="P169" s="56"/>
      <c r="AG169" s="9"/>
    </row>
    <row r="170" spans="1:33" outlineLevel="1">
      <c r="A170" s="1"/>
      <c r="B170" s="42">
        <v>3</v>
      </c>
      <c r="C170" s="57"/>
      <c r="D170" s="56"/>
      <c r="E170" s="56"/>
      <c r="F170" s="56"/>
      <c r="G170" s="56"/>
      <c r="H170" s="122"/>
      <c r="I170" s="122"/>
      <c r="J170" s="55" t="str">
        <f>IFERROR(VALUE(LEFT(I170,1))*VALUE(LEFT(H170,1)),"")</f>
        <v/>
      </c>
      <c r="K170" s="56"/>
      <c r="L170" s="122"/>
      <c r="M170" s="122"/>
      <c r="N170" s="55" t="str">
        <f>IFERROR(VALUE(LEFT(M170,1))*VALUE(LEFT(L170,1)),"")</f>
        <v/>
      </c>
      <c r="O170" s="122"/>
      <c r="P170" s="56"/>
      <c r="AG170" s="9"/>
    </row>
    <row r="171" spans="1:33" ht="150">
      <c r="A171" s="63" t="s">
        <v>260</v>
      </c>
      <c r="B171" s="9"/>
      <c r="C171" s="9"/>
      <c r="D171" s="9"/>
      <c r="E171" s="9"/>
      <c r="F171" s="9"/>
      <c r="G171" s="9"/>
      <c r="H171" s="9"/>
      <c r="I171" s="9"/>
      <c r="J171" s="9"/>
      <c r="K171" s="9"/>
      <c r="L171" s="9"/>
      <c r="M171" s="9"/>
      <c r="N171" s="9"/>
      <c r="O171" s="9"/>
      <c r="P171" s="9"/>
    </row>
    <row r="172" spans="1:33" ht="21">
      <c r="A172" s="60"/>
      <c r="B172" s="280"/>
      <c r="C172" s="281" t="s">
        <v>426</v>
      </c>
      <c r="D172" s="281" t="str">
        <f>'2 - Project Admin'!E46</f>
        <v/>
      </c>
      <c r="E172" s="281"/>
      <c r="F172" s="281"/>
      <c r="G172" s="281"/>
      <c r="H172" s="281"/>
      <c r="I172" s="281"/>
      <c r="J172" s="281"/>
      <c r="K172" s="281"/>
      <c r="L172" s="281"/>
      <c r="M172" s="281"/>
      <c r="N172" s="281"/>
      <c r="O172" s="281"/>
      <c r="P172" s="282"/>
      <c r="AG172" s="9"/>
    </row>
    <row r="173" spans="1:33" outlineLevel="1">
      <c r="B173" s="9"/>
      <c r="D173" s="9"/>
      <c r="E173" s="9"/>
      <c r="F173" s="9"/>
      <c r="G173" s="9"/>
      <c r="H173" s="9"/>
      <c r="I173" s="9"/>
      <c r="J173" s="9"/>
      <c r="K173" s="9"/>
      <c r="L173" s="9"/>
      <c r="M173" s="9"/>
      <c r="N173" s="9"/>
      <c r="O173" s="9"/>
      <c r="P173" s="9"/>
      <c r="AG173" s="9"/>
    </row>
    <row r="174" spans="1:33" ht="45" outlineLevel="1">
      <c r="A174" s="1"/>
      <c r="B174" s="123" t="s">
        <v>365</v>
      </c>
      <c r="C174" s="123" t="s">
        <v>366</v>
      </c>
      <c r="D174" s="123" t="s">
        <v>367</v>
      </c>
      <c r="E174" s="123" t="s">
        <v>368</v>
      </c>
      <c r="F174" s="123" t="s">
        <v>369</v>
      </c>
      <c r="G174" s="123" t="s">
        <v>370</v>
      </c>
      <c r="H174" s="123" t="s">
        <v>371</v>
      </c>
      <c r="I174" s="123" t="s">
        <v>372</v>
      </c>
      <c r="J174" s="124" t="s">
        <v>373</v>
      </c>
      <c r="K174" s="123" t="s">
        <v>374</v>
      </c>
      <c r="L174" s="123" t="s">
        <v>375</v>
      </c>
      <c r="M174" s="123" t="s">
        <v>376</v>
      </c>
      <c r="N174" s="124" t="s">
        <v>377</v>
      </c>
      <c r="O174" s="124" t="s">
        <v>378</v>
      </c>
      <c r="P174" s="124" t="s">
        <v>379</v>
      </c>
      <c r="AG174" s="9"/>
    </row>
    <row r="175" spans="1:33" ht="57" outlineLevel="1">
      <c r="B175" s="42">
        <v>0</v>
      </c>
      <c r="C175" s="46" t="s">
        <v>380</v>
      </c>
      <c r="D175" s="46" t="s">
        <v>164</v>
      </c>
      <c r="E175" s="64" t="s">
        <v>381</v>
      </c>
      <c r="F175" s="46" t="s">
        <v>382</v>
      </c>
      <c r="G175" s="46" t="s">
        <v>383</v>
      </c>
      <c r="H175" s="44" t="s">
        <v>384</v>
      </c>
      <c r="I175" s="44" t="s">
        <v>385</v>
      </c>
      <c r="J175" s="232">
        <f>VALUE(LEFT(I175,1))*VALUE(LEFT(H175,1))</f>
        <v>15</v>
      </c>
      <c r="K175" s="46" t="s">
        <v>386</v>
      </c>
      <c r="L175" s="44" t="s">
        <v>387</v>
      </c>
      <c r="M175" s="44" t="s">
        <v>388</v>
      </c>
      <c r="N175" s="45">
        <f>VALUE(LEFT(L175,1))*VALUE(LEFT(M175,1))</f>
        <v>6</v>
      </c>
      <c r="O175" s="47" t="s">
        <v>389</v>
      </c>
      <c r="P175" s="46" t="s">
        <v>390</v>
      </c>
      <c r="AG175" s="9"/>
    </row>
    <row r="176" spans="1:33" outlineLevel="1">
      <c r="A176" s="1"/>
      <c r="B176" s="42">
        <v>1</v>
      </c>
      <c r="C176" s="57"/>
      <c r="D176" s="56"/>
      <c r="E176" s="56"/>
      <c r="F176" s="56"/>
      <c r="G176" s="56"/>
      <c r="H176" s="122"/>
      <c r="I176" s="122"/>
      <c r="J176" s="55" t="str">
        <f>IFERROR(VALUE(LEFT(I176,1))*VALUE(LEFT(H176,1)),"")</f>
        <v/>
      </c>
      <c r="K176" s="56"/>
      <c r="L176" s="122"/>
      <c r="M176" s="122"/>
      <c r="N176" s="55" t="str">
        <f>IFERROR(VALUE(LEFT(M176,1))*VALUE(LEFT(L176,1)),"")</f>
        <v/>
      </c>
      <c r="O176" s="122"/>
      <c r="P176" s="56"/>
      <c r="AG176" s="9"/>
    </row>
    <row r="177" spans="1:33" outlineLevel="1">
      <c r="A177" s="1"/>
      <c r="B177" s="42">
        <v>2</v>
      </c>
      <c r="C177" s="57"/>
      <c r="D177" s="56"/>
      <c r="E177" s="56"/>
      <c r="F177" s="56"/>
      <c r="G177" s="56"/>
      <c r="H177" s="122"/>
      <c r="I177" s="122"/>
      <c r="J177" s="55" t="str">
        <f>IFERROR(VALUE(LEFT(I177,1))*VALUE(LEFT(H177,1)),"")</f>
        <v/>
      </c>
      <c r="K177" s="56"/>
      <c r="L177" s="122"/>
      <c r="M177" s="122"/>
      <c r="N177" s="55" t="str">
        <f>IFERROR(VALUE(LEFT(M177,1))*VALUE(LEFT(L177,1)),"")</f>
        <v/>
      </c>
      <c r="O177" s="122"/>
      <c r="P177" s="56"/>
      <c r="AG177" s="9"/>
    </row>
    <row r="178" spans="1:33" outlineLevel="1">
      <c r="A178" s="1"/>
      <c r="B178" s="42">
        <v>3</v>
      </c>
      <c r="C178" s="57"/>
      <c r="D178" s="56"/>
      <c r="E178" s="56"/>
      <c r="F178" s="56"/>
      <c r="G178" s="56"/>
      <c r="H178" s="122"/>
      <c r="I178" s="122"/>
      <c r="J178" s="55" t="str">
        <f>IFERROR(VALUE(LEFT(I178,1))*VALUE(LEFT(H178,1)),"")</f>
        <v/>
      </c>
      <c r="K178" s="56"/>
      <c r="L178" s="122"/>
      <c r="M178" s="122"/>
      <c r="N178" s="55" t="str">
        <f>IFERROR(VALUE(LEFT(M178,1))*VALUE(LEFT(L178,1)),"")</f>
        <v/>
      </c>
      <c r="O178" s="122"/>
      <c r="P178" s="56"/>
      <c r="AG178" s="9"/>
    </row>
    <row r="179" spans="1:33" ht="150">
      <c r="A179" s="63" t="s">
        <v>260</v>
      </c>
      <c r="B179" s="9"/>
      <c r="C179" s="9"/>
      <c r="D179" s="9"/>
      <c r="E179" s="9"/>
      <c r="F179" s="9"/>
      <c r="G179" s="9"/>
      <c r="H179" s="9"/>
      <c r="I179" s="9"/>
      <c r="J179" s="9"/>
      <c r="K179" s="9"/>
      <c r="L179" s="9"/>
      <c r="M179" s="9"/>
      <c r="N179" s="9"/>
      <c r="O179" s="9"/>
      <c r="P179" s="9"/>
    </row>
    <row r="181" spans="1:33">
      <c r="B181" s="293"/>
      <c r="C181" s="293"/>
      <c r="D181" s="293"/>
      <c r="E181" s="293"/>
      <c r="F181" s="293"/>
      <c r="G181" s="293"/>
      <c r="H181" s="293"/>
      <c r="I181" s="293"/>
      <c r="J181" s="293"/>
      <c r="K181" s="293"/>
      <c r="L181" s="293"/>
      <c r="M181" s="293"/>
      <c r="N181" s="293"/>
      <c r="O181" s="293"/>
      <c r="P181" s="293"/>
    </row>
    <row r="182" spans="1:33">
      <c r="B182" s="293"/>
      <c r="C182" s="151" t="s">
        <v>427</v>
      </c>
      <c r="D182" s="151" t="s">
        <v>428</v>
      </c>
      <c r="E182" s="152" t="s">
        <v>429</v>
      </c>
      <c r="F182" s="153"/>
      <c r="G182" s="152" t="s">
        <v>430</v>
      </c>
      <c r="H182" s="153"/>
      <c r="I182" s="293"/>
      <c r="J182" s="293"/>
      <c r="K182" s="293"/>
      <c r="L182" s="293"/>
      <c r="M182" s="293"/>
      <c r="N182" s="293"/>
      <c r="O182" s="293"/>
      <c r="P182" s="293"/>
    </row>
    <row r="183" spans="1:33">
      <c r="B183" s="293"/>
      <c r="C183" s="294" t="s">
        <v>431</v>
      </c>
      <c r="D183" s="294" t="s">
        <v>432</v>
      </c>
      <c r="E183" s="295" t="s">
        <v>394</v>
      </c>
      <c r="F183" s="296">
        <v>0.5</v>
      </c>
      <c r="G183" s="295" t="s">
        <v>433</v>
      </c>
      <c r="H183" s="296">
        <v>1</v>
      </c>
      <c r="I183" s="293"/>
      <c r="J183" s="293"/>
      <c r="K183" s="293"/>
      <c r="L183" s="293"/>
      <c r="M183" s="293"/>
      <c r="N183" s="293"/>
      <c r="O183" s="293"/>
      <c r="P183" s="293"/>
    </row>
    <row r="184" spans="1:33">
      <c r="B184" s="293"/>
      <c r="C184" s="294" t="s">
        <v>434</v>
      </c>
      <c r="D184" s="294" t="s">
        <v>399</v>
      </c>
      <c r="E184" s="295" t="s">
        <v>388</v>
      </c>
      <c r="F184" s="296">
        <v>0.75</v>
      </c>
      <c r="G184" s="295" t="s">
        <v>411</v>
      </c>
      <c r="H184" s="296">
        <v>0.95</v>
      </c>
      <c r="I184" s="293"/>
      <c r="J184" s="293"/>
      <c r="K184" s="293"/>
      <c r="L184" s="293"/>
      <c r="M184" s="293"/>
      <c r="N184" s="293"/>
      <c r="O184" s="293"/>
      <c r="P184" s="293"/>
    </row>
    <row r="185" spans="1:33">
      <c r="B185" s="293"/>
      <c r="C185" s="294" t="s">
        <v>435</v>
      </c>
      <c r="D185" s="294" t="s">
        <v>387</v>
      </c>
      <c r="E185" s="295" t="s">
        <v>385</v>
      </c>
      <c r="F185" s="296">
        <v>0.95</v>
      </c>
      <c r="G185" s="295" t="s">
        <v>404</v>
      </c>
      <c r="H185" s="296">
        <v>0.9</v>
      </c>
      <c r="I185" s="293"/>
      <c r="J185" s="293"/>
      <c r="K185" s="293"/>
      <c r="L185" s="293"/>
      <c r="M185" s="293"/>
      <c r="N185" s="293"/>
      <c r="O185" s="293"/>
      <c r="P185" s="293"/>
    </row>
    <row r="186" spans="1:33">
      <c r="B186" s="293"/>
      <c r="C186" s="294" t="s">
        <v>410</v>
      </c>
      <c r="D186" s="294" t="s">
        <v>401</v>
      </c>
      <c r="E186" s="295" t="s">
        <v>406</v>
      </c>
      <c r="F186" s="296">
        <v>1</v>
      </c>
      <c r="G186" s="295" t="s">
        <v>389</v>
      </c>
      <c r="H186" s="296">
        <v>0.75</v>
      </c>
      <c r="I186" s="293"/>
      <c r="J186" s="293"/>
      <c r="K186" s="293"/>
      <c r="L186" s="293"/>
      <c r="M186" s="293"/>
      <c r="N186" s="293"/>
      <c r="O186" s="293"/>
      <c r="P186" s="293"/>
    </row>
    <row r="187" spans="1:33">
      <c r="B187" s="293"/>
      <c r="C187" s="294" t="s">
        <v>436</v>
      </c>
      <c r="D187" s="294" t="s">
        <v>384</v>
      </c>
      <c r="E187" s="297"/>
      <c r="F187" s="296"/>
      <c r="G187" s="295" t="s">
        <v>437</v>
      </c>
      <c r="H187" s="296">
        <v>0.5</v>
      </c>
      <c r="I187" s="293"/>
      <c r="J187" s="293"/>
      <c r="K187" s="293"/>
      <c r="L187" s="293"/>
      <c r="M187" s="293"/>
      <c r="N187" s="293"/>
      <c r="O187" s="293"/>
      <c r="P187" s="293"/>
    </row>
    <row r="188" spans="1:33">
      <c r="B188" s="293"/>
      <c r="C188" s="294" t="s">
        <v>173</v>
      </c>
      <c r="D188" s="294" t="s">
        <v>438</v>
      </c>
      <c r="E188" s="298"/>
      <c r="F188" s="298"/>
      <c r="G188" s="298"/>
      <c r="H188" s="298"/>
      <c r="I188" s="293"/>
      <c r="J188" s="293"/>
      <c r="K188" s="293"/>
      <c r="L188" s="293"/>
      <c r="M188" s="293"/>
      <c r="N188" s="293"/>
      <c r="O188" s="293"/>
      <c r="P188" s="293"/>
    </row>
    <row r="189" spans="1:33">
      <c r="B189" s="293"/>
      <c r="C189" s="294" t="s">
        <v>439</v>
      </c>
      <c r="D189" s="298"/>
      <c r="E189" s="298"/>
      <c r="F189" s="298"/>
      <c r="G189" s="298"/>
      <c r="H189" s="298"/>
      <c r="I189" s="293"/>
      <c r="J189" s="293"/>
      <c r="K189" s="293"/>
      <c r="L189" s="293"/>
      <c r="M189" s="293"/>
      <c r="N189" s="293"/>
      <c r="O189" s="293"/>
      <c r="P189" s="293"/>
    </row>
    <row r="190" spans="1:33">
      <c r="B190" s="293"/>
      <c r="C190" s="294" t="s">
        <v>440</v>
      </c>
      <c r="D190" s="298"/>
      <c r="E190" s="298"/>
      <c r="F190" s="298"/>
      <c r="G190" s="298"/>
      <c r="H190" s="298"/>
      <c r="I190" s="293"/>
      <c r="J190" s="293"/>
      <c r="K190" s="293"/>
      <c r="L190" s="293"/>
      <c r="M190" s="293"/>
      <c r="N190" s="293"/>
      <c r="O190" s="293"/>
      <c r="P190" s="293"/>
    </row>
    <row r="191" spans="1:33">
      <c r="B191" s="293"/>
      <c r="C191" s="294" t="s">
        <v>164</v>
      </c>
      <c r="D191" s="298"/>
      <c r="E191" s="298"/>
      <c r="F191" s="298"/>
      <c r="G191" s="298"/>
      <c r="H191" s="298"/>
      <c r="I191" s="293"/>
      <c r="J191" s="293"/>
      <c r="K191" s="293"/>
      <c r="L191" s="293"/>
      <c r="M191" s="293"/>
      <c r="N191" s="293"/>
      <c r="O191" s="293"/>
      <c r="P191" s="293"/>
    </row>
    <row r="192" spans="1:33">
      <c r="B192" s="293"/>
      <c r="C192" s="294" t="s">
        <v>441</v>
      </c>
      <c r="D192" s="298"/>
      <c r="E192" s="298"/>
      <c r="F192" s="298"/>
      <c r="G192" s="298"/>
      <c r="H192" s="298"/>
      <c r="I192" s="293"/>
      <c r="J192" s="293"/>
      <c r="K192" s="293"/>
      <c r="L192" s="293"/>
      <c r="M192" s="293"/>
      <c r="N192" s="293"/>
      <c r="O192" s="293"/>
      <c r="P192" s="293"/>
    </row>
    <row r="193" spans="2:16">
      <c r="B193" s="293"/>
      <c r="C193" s="294" t="s">
        <v>442</v>
      </c>
      <c r="D193" s="298"/>
      <c r="E193" s="298"/>
      <c r="F193" s="298"/>
      <c r="G193" s="298"/>
      <c r="H193" s="298"/>
      <c r="I193" s="293"/>
      <c r="J193" s="293"/>
      <c r="K193" s="293"/>
      <c r="L193" s="293"/>
      <c r="M193" s="293"/>
      <c r="N193" s="293"/>
      <c r="O193" s="293"/>
      <c r="P193" s="293"/>
    </row>
    <row r="194" spans="2:16">
      <c r="B194" s="293"/>
      <c r="C194" s="294" t="s">
        <v>443</v>
      </c>
      <c r="D194" s="298"/>
      <c r="E194" s="298"/>
      <c r="F194" s="298"/>
      <c r="G194" s="298"/>
      <c r="H194" s="298"/>
      <c r="I194" s="293"/>
      <c r="J194" s="293"/>
      <c r="K194" s="293"/>
      <c r="L194" s="293"/>
      <c r="M194" s="293"/>
      <c r="N194" s="293"/>
      <c r="O194" s="293"/>
      <c r="P194" s="293"/>
    </row>
    <row r="195" spans="2:16">
      <c r="B195" s="293"/>
      <c r="C195" s="294" t="s">
        <v>444</v>
      </c>
      <c r="D195" s="298"/>
      <c r="E195" s="298"/>
      <c r="F195" s="298"/>
      <c r="G195" s="298"/>
      <c r="H195" s="298"/>
      <c r="I195" s="293"/>
      <c r="J195" s="293"/>
      <c r="K195" s="293"/>
      <c r="L195" s="293"/>
      <c r="M195" s="293"/>
      <c r="N195" s="293"/>
      <c r="O195" s="293"/>
      <c r="P195" s="293"/>
    </row>
    <row r="196" spans="2:16">
      <c r="B196" s="293"/>
      <c r="C196" s="294" t="s">
        <v>445</v>
      </c>
      <c r="D196" s="298"/>
      <c r="E196" s="298"/>
      <c r="F196" s="298"/>
      <c r="G196" s="298"/>
      <c r="H196" s="298"/>
      <c r="I196" s="293"/>
      <c r="J196" s="293"/>
      <c r="K196" s="293"/>
      <c r="L196" s="293"/>
      <c r="M196" s="293"/>
      <c r="N196" s="293"/>
      <c r="O196" s="293"/>
      <c r="P196" s="293"/>
    </row>
    <row r="197" spans="2:16">
      <c r="B197" s="293"/>
      <c r="C197" s="294" t="s">
        <v>446</v>
      </c>
      <c r="D197" s="298"/>
      <c r="E197" s="298"/>
      <c r="F197" s="298"/>
      <c r="G197" s="298"/>
      <c r="H197" s="298"/>
      <c r="I197" s="293"/>
      <c r="J197" s="293"/>
      <c r="K197" s="293"/>
      <c r="L197" s="293"/>
      <c r="M197" s="293"/>
      <c r="N197" s="293"/>
      <c r="O197" s="293"/>
      <c r="P197" s="293"/>
    </row>
    <row r="198" spans="2:16">
      <c r="B198" s="293"/>
      <c r="C198" s="294" t="s">
        <v>447</v>
      </c>
      <c r="D198" s="298"/>
      <c r="E198" s="298"/>
      <c r="F198" s="298"/>
      <c r="G198" s="298"/>
      <c r="H198" s="298"/>
      <c r="I198" s="293"/>
      <c r="J198" s="293"/>
      <c r="K198" s="293"/>
      <c r="L198" s="293"/>
      <c r="M198" s="293"/>
      <c r="N198" s="293"/>
      <c r="O198" s="293"/>
      <c r="P198" s="293"/>
    </row>
    <row r="199" spans="2:16">
      <c r="B199" s="293"/>
      <c r="C199" s="294" t="s">
        <v>448</v>
      </c>
      <c r="D199" s="298"/>
      <c r="E199" s="298"/>
      <c r="F199" s="298"/>
      <c r="G199" s="298"/>
      <c r="H199" s="298"/>
      <c r="I199" s="293"/>
      <c r="J199" s="293"/>
      <c r="K199" s="293"/>
      <c r="L199" s="293"/>
      <c r="M199" s="293"/>
      <c r="N199" s="293"/>
      <c r="O199" s="293"/>
      <c r="P199" s="293"/>
    </row>
    <row r="200" spans="2:16">
      <c r="B200" s="293"/>
      <c r="C200" s="294" t="s">
        <v>449</v>
      </c>
      <c r="D200" s="298"/>
      <c r="E200" s="298"/>
      <c r="F200" s="298"/>
      <c r="G200" s="298"/>
      <c r="H200" s="298"/>
      <c r="I200" s="293"/>
      <c r="J200" s="293"/>
      <c r="K200" s="293"/>
      <c r="L200" s="293"/>
      <c r="M200" s="293"/>
      <c r="N200" s="293"/>
      <c r="O200" s="293"/>
      <c r="P200" s="293"/>
    </row>
    <row r="201" spans="2:16">
      <c r="B201" s="293"/>
      <c r="C201" s="294" t="s">
        <v>450</v>
      </c>
      <c r="D201" s="298"/>
      <c r="E201" s="298"/>
      <c r="F201" s="298"/>
      <c r="G201" s="298"/>
      <c r="H201" s="298"/>
      <c r="I201" s="293"/>
      <c r="J201" s="293"/>
      <c r="K201" s="293"/>
      <c r="L201" s="293"/>
      <c r="M201" s="293"/>
      <c r="N201" s="293"/>
      <c r="O201" s="293"/>
      <c r="P201" s="293"/>
    </row>
    <row r="202" spans="2:16">
      <c r="B202" s="293"/>
      <c r="C202" s="294" t="s">
        <v>451</v>
      </c>
      <c r="D202" s="298"/>
      <c r="E202" s="298"/>
      <c r="F202" s="298"/>
      <c r="G202" s="298"/>
      <c r="H202" s="298"/>
      <c r="I202" s="293"/>
      <c r="J202" s="293"/>
      <c r="K202" s="293"/>
      <c r="L202" s="293"/>
      <c r="M202" s="293"/>
      <c r="N202" s="293"/>
      <c r="O202" s="293"/>
      <c r="P202" s="293"/>
    </row>
    <row r="203" spans="2:16">
      <c r="B203" s="293"/>
      <c r="C203" s="294" t="s">
        <v>452</v>
      </c>
      <c r="D203" s="298"/>
      <c r="E203" s="298"/>
      <c r="F203" s="298"/>
      <c r="G203" s="298"/>
      <c r="H203" s="298"/>
      <c r="I203" s="293"/>
      <c r="J203" s="293"/>
      <c r="K203" s="293"/>
      <c r="L203" s="293"/>
      <c r="M203" s="293"/>
      <c r="N203" s="293"/>
      <c r="O203" s="293"/>
      <c r="P203" s="293"/>
    </row>
    <row r="204" spans="2:16">
      <c r="B204" s="293"/>
      <c r="C204" s="294" t="s">
        <v>453</v>
      </c>
      <c r="D204" s="298"/>
      <c r="E204" s="298"/>
      <c r="F204" s="298"/>
      <c r="G204" s="298"/>
      <c r="H204" s="298"/>
      <c r="I204" s="293"/>
      <c r="J204" s="293"/>
      <c r="K204" s="293"/>
      <c r="L204" s="293"/>
      <c r="M204" s="293"/>
      <c r="N204" s="293"/>
      <c r="O204" s="293"/>
      <c r="P204" s="293"/>
    </row>
    <row r="205" spans="2:16">
      <c r="B205" s="293"/>
      <c r="C205" s="294" t="s">
        <v>454</v>
      </c>
      <c r="D205" s="298"/>
      <c r="E205" s="298"/>
      <c r="F205" s="298"/>
      <c r="G205" s="298"/>
      <c r="H205" s="298"/>
      <c r="I205" s="293"/>
      <c r="J205" s="293"/>
      <c r="K205" s="293"/>
      <c r="L205" s="293"/>
      <c r="M205" s="293"/>
      <c r="N205" s="293"/>
      <c r="O205" s="293"/>
      <c r="P205" s="293"/>
    </row>
    <row r="206" spans="2:16">
      <c r="B206" s="293"/>
      <c r="C206" s="294" t="s">
        <v>455</v>
      </c>
      <c r="D206" s="298"/>
      <c r="E206" s="298"/>
      <c r="F206" s="298"/>
      <c r="G206" s="298"/>
      <c r="H206" s="298"/>
      <c r="I206" s="293"/>
      <c r="J206" s="293"/>
      <c r="K206" s="293"/>
      <c r="L206" s="293"/>
      <c r="M206" s="293"/>
      <c r="N206" s="293"/>
      <c r="O206" s="293"/>
      <c r="P206" s="293"/>
    </row>
    <row r="207" spans="2:16">
      <c r="B207" s="293"/>
      <c r="C207" s="294" t="s">
        <v>456</v>
      </c>
      <c r="D207" s="298"/>
      <c r="E207" s="298"/>
      <c r="F207" s="298"/>
      <c r="G207" s="298"/>
      <c r="H207" s="298"/>
      <c r="I207" s="293"/>
      <c r="J207" s="293"/>
      <c r="K207" s="293"/>
      <c r="L207" s="293"/>
      <c r="M207" s="293"/>
      <c r="N207" s="293"/>
      <c r="O207" s="293"/>
      <c r="P207" s="293"/>
    </row>
    <row r="208" spans="2:16">
      <c r="B208" s="293"/>
      <c r="C208" s="294" t="s">
        <v>457</v>
      </c>
      <c r="D208" s="298"/>
      <c r="E208" s="298"/>
      <c r="F208" s="298"/>
      <c r="G208" s="298"/>
      <c r="H208" s="298"/>
      <c r="I208" s="293"/>
      <c r="J208" s="293"/>
      <c r="K208" s="293"/>
      <c r="L208" s="293"/>
      <c r="M208" s="293"/>
      <c r="N208" s="293"/>
      <c r="O208" s="293"/>
      <c r="P208" s="293"/>
    </row>
    <row r="209" spans="2:16">
      <c r="B209" s="293"/>
      <c r="C209" s="294" t="s">
        <v>458</v>
      </c>
      <c r="D209" s="298"/>
      <c r="E209" s="298"/>
      <c r="F209" s="298"/>
      <c r="G209" s="298"/>
      <c r="H209" s="298"/>
      <c r="I209" s="293"/>
      <c r="J209" s="293"/>
      <c r="K209" s="293"/>
      <c r="L209" s="293"/>
      <c r="M209" s="293"/>
      <c r="N209" s="293"/>
      <c r="O209" s="293"/>
      <c r="P209" s="293"/>
    </row>
    <row r="210" spans="2:16">
      <c r="B210" s="293"/>
      <c r="C210" s="294" t="s">
        <v>398</v>
      </c>
      <c r="D210" s="298"/>
      <c r="E210" s="298"/>
      <c r="F210" s="298"/>
      <c r="G210" s="298"/>
      <c r="H210" s="298"/>
      <c r="I210" s="293"/>
      <c r="J210" s="293"/>
      <c r="K210" s="293"/>
      <c r="L210" s="293"/>
      <c r="M210" s="293"/>
      <c r="N210" s="293"/>
      <c r="O210" s="293"/>
      <c r="P210" s="293"/>
    </row>
    <row r="211" spans="2:16">
      <c r="B211" s="293"/>
      <c r="C211" s="294" t="s">
        <v>459</v>
      </c>
      <c r="D211" s="298"/>
      <c r="E211" s="298"/>
      <c r="F211" s="298"/>
      <c r="G211" s="298"/>
      <c r="H211" s="298"/>
      <c r="I211" s="293"/>
      <c r="J211" s="293"/>
      <c r="K211" s="293"/>
      <c r="L211" s="293"/>
      <c r="M211" s="293"/>
      <c r="N211" s="293"/>
      <c r="O211" s="293"/>
      <c r="P211" s="293"/>
    </row>
    <row r="212" spans="2:16">
      <c r="B212" s="293"/>
      <c r="C212" s="294" t="s">
        <v>460</v>
      </c>
      <c r="D212" s="298"/>
      <c r="E212" s="298"/>
      <c r="F212" s="298"/>
      <c r="G212" s="298"/>
      <c r="H212" s="298"/>
      <c r="I212" s="293"/>
      <c r="J212" s="293"/>
      <c r="K212" s="293"/>
      <c r="L212" s="293"/>
      <c r="M212" s="293"/>
      <c r="N212" s="293"/>
      <c r="O212" s="293"/>
      <c r="P212" s="293"/>
    </row>
    <row r="213" spans="2:16">
      <c r="B213" s="293"/>
      <c r="C213" s="294" t="s">
        <v>461</v>
      </c>
      <c r="D213" s="298"/>
      <c r="E213" s="298"/>
      <c r="F213" s="298"/>
      <c r="G213" s="298"/>
      <c r="H213" s="298"/>
      <c r="I213" s="293"/>
      <c r="J213" s="293"/>
      <c r="K213" s="293"/>
      <c r="L213" s="293"/>
      <c r="M213" s="293"/>
      <c r="N213" s="293"/>
      <c r="O213" s="293"/>
      <c r="P213" s="293"/>
    </row>
    <row r="214" spans="2:16">
      <c r="B214" s="293"/>
      <c r="C214" s="293"/>
      <c r="D214" s="293"/>
      <c r="E214" s="293"/>
      <c r="F214" s="293"/>
      <c r="G214" s="293"/>
      <c r="H214" s="293"/>
      <c r="I214" s="293"/>
      <c r="J214" s="293"/>
      <c r="K214" s="293"/>
      <c r="L214" s="293"/>
      <c r="M214" s="293"/>
      <c r="N214" s="293"/>
      <c r="O214" s="293"/>
      <c r="P214" s="293"/>
    </row>
    <row r="217" spans="2:16">
      <c r="B217" s="247" t="s">
        <v>27</v>
      </c>
      <c r="C217" s="247" t="s">
        <v>27</v>
      </c>
      <c r="D217" s="247" t="s">
        <v>27</v>
      </c>
      <c r="E217" s="247" t="s">
        <v>27</v>
      </c>
      <c r="F217" s="247" t="s">
        <v>27</v>
      </c>
      <c r="G217" s="247" t="s">
        <v>27</v>
      </c>
      <c r="H217" s="247" t="s">
        <v>27</v>
      </c>
      <c r="I217" s="247" t="s">
        <v>27</v>
      </c>
      <c r="J217" s="247" t="s">
        <v>27</v>
      </c>
      <c r="K217" s="247" t="s">
        <v>27</v>
      </c>
      <c r="L217" s="247" t="s">
        <v>27</v>
      </c>
      <c r="M217" s="247" t="s">
        <v>27</v>
      </c>
      <c r="N217" s="247" t="s">
        <v>27</v>
      </c>
      <c r="O217" s="247" t="s">
        <v>27</v>
      </c>
      <c r="P217" s="247" t="s">
        <v>27</v>
      </c>
    </row>
  </sheetData>
  <sheetProtection algorithmName="SHA-512" hashValue="OpEW9MReg7R2CAEKMazGHTVWn1QiFvv0nFOu2wwr/DL5rhldvaYQdfauLZ0W4Jx03hN6BxXafyylhR3EaYDl6A==" saltValue="SaN67bkIOVa1grdIoAEdNA==" spinCount="100000" sheet="1" formatCells="0" formatColumns="0" formatRows="0"/>
  <protectedRanges>
    <protectedRange sqref="O176:P178 O168:P171 O160:P162 O152:P154 O144:P146 O136:P138 O128:P130 O120:P122 O112:P114 O104:P106 O96:P98 O88:P90 O80:P82 O72:P74 O64:P66 O56:P58 O48:P50 O39:P41 O31:P33 O23:P25 O12:P14" name="Risk 3_19_20"/>
    <protectedRange sqref="K15" name="Risk 2_1"/>
    <protectedRange sqref="C15:I15 C39:G41 C23:G25 C31:G33 L15:M15 C48:G50 C56:G58 C64:G66 C72:G74 C80:G82 C88:G90 C12:G14"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31:I33 K31:M33 H23:I25 K23:M25 H12:I14 K12:M14"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33" priority="512" operator="containsText" text="Please select a reporting period on the 'Start Here' page">
      <formula>NOT(ISERROR(SEARCH("Please select a reporting period on the 'Start Here' page",G6)))</formula>
    </cfRule>
  </conditionalFormatting>
  <conditionalFormatting sqref="H11">
    <cfRule type="expression" dxfId="1032" priority="2295" stopIfTrue="1">
      <formula>LEFT(H11,1)="6"</formula>
    </cfRule>
  </conditionalFormatting>
  <conditionalFormatting sqref="H11:H14">
    <cfRule type="expression" dxfId="1031" priority="18" stopIfTrue="1">
      <formula>LEFT(H11,1)="3"</formula>
    </cfRule>
    <cfRule type="expression" dxfId="1030" priority="19" stopIfTrue="1">
      <formula>LEFT(H11,1)="4"</formula>
    </cfRule>
    <cfRule type="expression" dxfId="1029" priority="20" stopIfTrue="1">
      <formula>LEFT(H11,1)="5"</formula>
    </cfRule>
  </conditionalFormatting>
  <conditionalFormatting sqref="H22">
    <cfRule type="expression" dxfId="1028" priority="2207" stopIfTrue="1">
      <formula>LEFT(H22,1)="6"</formula>
    </cfRule>
  </conditionalFormatting>
  <conditionalFormatting sqref="H22:H25">
    <cfRule type="expression" dxfId="1027" priority="72" stopIfTrue="1">
      <formula>LEFT(H22,1)="5"</formula>
    </cfRule>
    <cfRule type="expression" dxfId="1026" priority="70" stopIfTrue="1">
      <formula>LEFT(H22,1)="3"</formula>
    </cfRule>
    <cfRule type="expression" dxfId="1025" priority="71" stopIfTrue="1">
      <formula>LEFT(H22,1)="4"</formula>
    </cfRule>
  </conditionalFormatting>
  <conditionalFormatting sqref="H30">
    <cfRule type="expression" dxfId="1024" priority="2122" stopIfTrue="1">
      <formula>LEFT(H30,1)="6"</formula>
    </cfRule>
  </conditionalFormatting>
  <conditionalFormatting sqref="H30:H33">
    <cfRule type="expression" dxfId="1023" priority="94" stopIfTrue="1">
      <formula>LEFT(H30,1)="3"</formula>
    </cfRule>
    <cfRule type="expression" dxfId="1022" priority="95" stopIfTrue="1">
      <formula>LEFT(H30,1)="4"</formula>
    </cfRule>
    <cfRule type="expression" dxfId="1021" priority="96" stopIfTrue="1">
      <formula>LEFT(H30,1)="5"</formula>
    </cfRule>
  </conditionalFormatting>
  <conditionalFormatting sqref="H38">
    <cfRule type="expression" dxfId="1020" priority="2037" stopIfTrue="1">
      <formula>LEFT(H38,1)="6"</formula>
    </cfRule>
  </conditionalFormatting>
  <conditionalFormatting sqref="H38:H41">
    <cfRule type="expression" dxfId="1019" priority="119" stopIfTrue="1">
      <formula>LEFT(H38,1)="4"</formula>
    </cfRule>
    <cfRule type="expression" dxfId="1018" priority="118" stopIfTrue="1">
      <formula>LEFT(H38,1)="3"</formula>
    </cfRule>
    <cfRule type="expression" dxfId="1017" priority="120" stopIfTrue="1">
      <formula>LEFT(H38,1)="5"</formula>
    </cfRule>
  </conditionalFormatting>
  <conditionalFormatting sqref="H47">
    <cfRule type="expression" dxfId="1016" priority="1952" stopIfTrue="1">
      <formula>LEFT(H47,1)="3"</formula>
    </cfRule>
    <cfRule type="expression" dxfId="1015" priority="1952" stopIfTrue="1">
      <formula>LEFT(H47,1)="6"</formula>
    </cfRule>
  </conditionalFormatting>
  <conditionalFormatting sqref="H47:H50">
    <cfRule type="expression" dxfId="1014" priority="144" stopIfTrue="1">
      <formula>LEFT(H47,1)="5"</formula>
    </cfRule>
    <cfRule type="expression" dxfId="1013" priority="143" stopIfTrue="1">
      <formula>LEFT(H47,1)="4"</formula>
    </cfRule>
  </conditionalFormatting>
  <conditionalFormatting sqref="H48:H50">
    <cfRule type="expression" dxfId="1012" priority="142" stopIfTrue="1">
      <formula>LEFT(H48,1)="3"</formula>
    </cfRule>
  </conditionalFormatting>
  <conditionalFormatting sqref="H56:H58">
    <cfRule type="expression" dxfId="1011" priority="168" stopIfTrue="1">
      <formula>LEFT(H56,1)="5"</formula>
    </cfRule>
    <cfRule type="expression" dxfId="1010" priority="166" stopIfTrue="1">
      <formula>LEFT(H56,1)="3"</formula>
    </cfRule>
    <cfRule type="expression" dxfId="1009" priority="167" stopIfTrue="1">
      <formula>LEFT(H56,1)="4"</formula>
    </cfRule>
  </conditionalFormatting>
  <conditionalFormatting sqref="H64:H66">
    <cfRule type="expression" dxfId="1008" priority="192" stopIfTrue="1">
      <formula>LEFT(H64,1)="5"</formula>
    </cfRule>
    <cfRule type="expression" dxfId="1007" priority="191" stopIfTrue="1">
      <formula>LEFT(H64,1)="4"</formula>
    </cfRule>
    <cfRule type="expression" dxfId="1006" priority="190" stopIfTrue="1">
      <formula>LEFT(H64,1)="3"</formula>
    </cfRule>
  </conditionalFormatting>
  <conditionalFormatting sqref="H72:H74">
    <cfRule type="expression" dxfId="1005" priority="216" stopIfTrue="1">
      <formula>LEFT(H72,1)="5"</formula>
    </cfRule>
    <cfRule type="expression" dxfId="1004" priority="214" stopIfTrue="1">
      <formula>LEFT(H72,1)="3"</formula>
    </cfRule>
    <cfRule type="expression" dxfId="1003" priority="215" stopIfTrue="1">
      <formula>LEFT(H72,1)="4"</formula>
    </cfRule>
  </conditionalFormatting>
  <conditionalFormatting sqref="H80:H82">
    <cfRule type="expression" dxfId="1002" priority="238" stopIfTrue="1">
      <formula>LEFT(H80,1)="3"</formula>
    </cfRule>
    <cfRule type="expression" dxfId="1001" priority="240" stopIfTrue="1">
      <formula>LEFT(H80,1)="5"</formula>
    </cfRule>
    <cfRule type="expression" dxfId="1000" priority="239" stopIfTrue="1">
      <formula>LEFT(H80,1)="4"</formula>
    </cfRule>
  </conditionalFormatting>
  <conditionalFormatting sqref="H88:H90">
    <cfRule type="expression" dxfId="999" priority="264" stopIfTrue="1">
      <formula>LEFT(H88,1)="5"</formula>
    </cfRule>
    <cfRule type="expression" dxfId="998" priority="263" stopIfTrue="1">
      <formula>LEFT(H88,1)="4"</formula>
    </cfRule>
    <cfRule type="expression" dxfId="997" priority="262" stopIfTrue="1">
      <formula>LEFT(H88,1)="3"</formula>
    </cfRule>
  </conditionalFormatting>
  <conditionalFormatting sqref="H96:H98">
    <cfRule type="expression" dxfId="996" priority="288" stopIfTrue="1">
      <formula>LEFT(H96,1)="5"</formula>
    </cfRule>
    <cfRule type="expression" dxfId="995" priority="286" stopIfTrue="1">
      <formula>LEFT(H96,1)="3"</formula>
    </cfRule>
    <cfRule type="expression" dxfId="994" priority="287" stopIfTrue="1">
      <formula>LEFT(H96,1)="4"</formula>
    </cfRule>
  </conditionalFormatting>
  <conditionalFormatting sqref="H104:H106">
    <cfRule type="expression" dxfId="993" priority="312" stopIfTrue="1">
      <formula>LEFT(H104,1)="5"</formula>
    </cfRule>
    <cfRule type="expression" dxfId="992" priority="311" stopIfTrue="1">
      <formula>LEFT(H104,1)="4"</formula>
    </cfRule>
    <cfRule type="expression" dxfId="991" priority="310" stopIfTrue="1">
      <formula>LEFT(H104,1)="3"</formula>
    </cfRule>
  </conditionalFormatting>
  <conditionalFormatting sqref="H112:H114">
    <cfRule type="expression" dxfId="990" priority="336" stopIfTrue="1">
      <formula>LEFT(H112,1)="5"</formula>
    </cfRule>
    <cfRule type="expression" dxfId="989" priority="335" stopIfTrue="1">
      <formula>LEFT(H112,1)="4"</formula>
    </cfRule>
    <cfRule type="expression" dxfId="988" priority="334" stopIfTrue="1">
      <formula>LEFT(H112,1)="3"</formula>
    </cfRule>
  </conditionalFormatting>
  <conditionalFormatting sqref="H120:H122">
    <cfRule type="expression" dxfId="987" priority="360" stopIfTrue="1">
      <formula>LEFT(H120,1)="5"</formula>
    </cfRule>
    <cfRule type="expression" dxfId="986" priority="359" stopIfTrue="1">
      <formula>LEFT(H120,1)="4"</formula>
    </cfRule>
    <cfRule type="expression" dxfId="985" priority="358" stopIfTrue="1">
      <formula>LEFT(H120,1)="3"</formula>
    </cfRule>
  </conditionalFormatting>
  <conditionalFormatting sqref="H128:H130">
    <cfRule type="expression" dxfId="984" priority="382" stopIfTrue="1">
      <formula>LEFT(H128,1)="3"</formula>
    </cfRule>
    <cfRule type="expression" dxfId="983" priority="384" stopIfTrue="1">
      <formula>LEFT(H128,1)="5"</formula>
    </cfRule>
    <cfRule type="expression" dxfId="982" priority="383" stopIfTrue="1">
      <formula>LEFT(H128,1)="4"</formula>
    </cfRule>
  </conditionalFormatting>
  <conditionalFormatting sqref="H136:H138">
    <cfRule type="expression" dxfId="981" priority="406" stopIfTrue="1">
      <formula>LEFT(H136,1)="3"</formula>
    </cfRule>
    <cfRule type="expression" dxfId="980" priority="407" stopIfTrue="1">
      <formula>LEFT(H136,1)="4"</formula>
    </cfRule>
    <cfRule type="expression" dxfId="979" priority="408" stopIfTrue="1">
      <formula>LEFT(H136,1)="5"</formula>
    </cfRule>
  </conditionalFormatting>
  <conditionalFormatting sqref="H144:H146">
    <cfRule type="expression" dxfId="978" priority="430" stopIfTrue="1">
      <formula>LEFT(H144,1)="3"</formula>
    </cfRule>
    <cfRule type="expression" dxfId="977" priority="431" stopIfTrue="1">
      <formula>LEFT(H144,1)="4"</formula>
    </cfRule>
    <cfRule type="expression" dxfId="976" priority="432" stopIfTrue="1">
      <formula>LEFT(H144,1)="5"</formula>
    </cfRule>
  </conditionalFormatting>
  <conditionalFormatting sqref="H152:H154">
    <cfRule type="expression" dxfId="975" priority="454" stopIfTrue="1">
      <formula>LEFT(H152,1)="3"</formula>
    </cfRule>
    <cfRule type="expression" dxfId="974" priority="455" stopIfTrue="1">
      <formula>LEFT(H152,1)="4"</formula>
    </cfRule>
    <cfRule type="expression" dxfId="973" priority="456" stopIfTrue="1">
      <formula>LEFT(H152,1)="5"</formula>
    </cfRule>
  </conditionalFormatting>
  <conditionalFormatting sqref="H160:H162">
    <cfRule type="expression" dxfId="972" priority="480" stopIfTrue="1">
      <formula>LEFT(H160,1)="5"</formula>
    </cfRule>
    <cfRule type="expression" dxfId="971" priority="478" stopIfTrue="1">
      <formula>LEFT(H160,1)="3"</formula>
    </cfRule>
    <cfRule type="expression" dxfId="970" priority="479" stopIfTrue="1">
      <formula>LEFT(H160,1)="4"</formula>
    </cfRule>
  </conditionalFormatting>
  <conditionalFormatting sqref="H168:H170">
    <cfRule type="expression" dxfId="969" priority="502" stopIfTrue="1">
      <formula>LEFT(H168,1)="3"</formula>
    </cfRule>
    <cfRule type="expression" dxfId="968" priority="503" stopIfTrue="1">
      <formula>LEFT(H168,1)="4"</formula>
    </cfRule>
    <cfRule type="expression" dxfId="967" priority="504" stopIfTrue="1">
      <formula>LEFT(H168,1)="5"</formula>
    </cfRule>
  </conditionalFormatting>
  <conditionalFormatting sqref="H176:H178">
    <cfRule type="expression" dxfId="966" priority="640" stopIfTrue="1">
      <formula>LEFT(H176,1)="5"</formula>
    </cfRule>
    <cfRule type="expression" dxfId="965" priority="639" stopIfTrue="1">
      <formula>LEFT(H176,1)="4"</formula>
    </cfRule>
    <cfRule type="expression" dxfId="964" priority="638" stopIfTrue="1">
      <formula>LEFT(H176,1)="3"</formula>
    </cfRule>
  </conditionalFormatting>
  <conditionalFormatting sqref="H11:I14">
    <cfRule type="expression" dxfId="963" priority="13" stopIfTrue="1">
      <formula>LEFT(H11,1)="2"</formula>
    </cfRule>
    <cfRule type="expression" dxfId="962" priority="12" stopIfTrue="1">
      <formula>LEFT(H11,1)="1"</formula>
    </cfRule>
  </conditionalFormatting>
  <conditionalFormatting sqref="H22:I25">
    <cfRule type="expression" dxfId="961" priority="65" stopIfTrue="1">
      <formula>LEFT(H22,1)="2"</formula>
    </cfRule>
    <cfRule type="expression" dxfId="960" priority="64" stopIfTrue="1">
      <formula>LEFT(H22,1)="1"</formula>
    </cfRule>
  </conditionalFormatting>
  <conditionalFormatting sqref="H30:I33">
    <cfRule type="expression" dxfId="959" priority="89" stopIfTrue="1">
      <formula>LEFT(H30,1)="2"</formula>
    </cfRule>
    <cfRule type="expression" dxfId="958" priority="88" stopIfTrue="1">
      <formula>LEFT(H30,1)="1"</formula>
    </cfRule>
  </conditionalFormatting>
  <conditionalFormatting sqref="H38:I41">
    <cfRule type="expression" dxfId="957" priority="112" stopIfTrue="1">
      <formula>LEFT(H38,1)="1"</formula>
    </cfRule>
    <cfRule type="expression" dxfId="956" priority="113" stopIfTrue="1">
      <formula>LEFT(H38,1)="2"</formula>
    </cfRule>
  </conditionalFormatting>
  <conditionalFormatting sqref="H47:I47">
    <cfRule type="expression" dxfId="955" priority="2296" stopIfTrue="1">
      <formula>LEFT(H47,1)="2"</formula>
    </cfRule>
  </conditionalFormatting>
  <conditionalFormatting sqref="H47:I50">
    <cfRule type="expression" dxfId="954" priority="136" stopIfTrue="1">
      <formula>LEFT(H47,1)="1"</formula>
    </cfRule>
  </conditionalFormatting>
  <conditionalFormatting sqref="H48:I50">
    <cfRule type="expression" dxfId="953" priority="137" stopIfTrue="1">
      <formula>LEFT(H48,1)="2"</formula>
    </cfRule>
  </conditionalFormatting>
  <conditionalFormatting sqref="H55:I58">
    <cfRule type="expression" dxfId="952" priority="160" stopIfTrue="1">
      <formula>LEFT(H55,1)="1"</formula>
    </cfRule>
  </conditionalFormatting>
  <conditionalFormatting sqref="H56:I58">
    <cfRule type="expression" dxfId="951" priority="161" stopIfTrue="1">
      <formula>LEFT(H56,1)="2"</formula>
    </cfRule>
  </conditionalFormatting>
  <conditionalFormatting sqref="H63:I66">
    <cfRule type="expression" dxfId="950" priority="184" stopIfTrue="1">
      <formula>LEFT(H63,1)="1"</formula>
    </cfRule>
  </conditionalFormatting>
  <conditionalFormatting sqref="H64:I66">
    <cfRule type="expression" dxfId="949" priority="185" stopIfTrue="1">
      <formula>LEFT(H64,1)="2"</formula>
    </cfRule>
  </conditionalFormatting>
  <conditionalFormatting sqref="H71:I74">
    <cfRule type="expression" dxfId="948" priority="208" stopIfTrue="1">
      <formula>LEFT(H71,1)="1"</formula>
    </cfRule>
  </conditionalFormatting>
  <conditionalFormatting sqref="H72:I74">
    <cfRule type="expression" dxfId="947" priority="209" stopIfTrue="1">
      <formula>LEFT(H72,1)="2"</formula>
    </cfRule>
  </conditionalFormatting>
  <conditionalFormatting sqref="H79:I82">
    <cfRule type="expression" dxfId="946" priority="232" stopIfTrue="1">
      <formula>LEFT(H79,1)="1"</formula>
    </cfRule>
  </conditionalFormatting>
  <conditionalFormatting sqref="H80:I82">
    <cfRule type="expression" dxfId="945" priority="233" stopIfTrue="1">
      <formula>LEFT(H80,1)="2"</formula>
    </cfRule>
  </conditionalFormatting>
  <conditionalFormatting sqref="H87:I90">
    <cfRule type="expression" dxfId="944" priority="256" stopIfTrue="1">
      <formula>LEFT(H87,1)="1"</formula>
    </cfRule>
  </conditionalFormatting>
  <conditionalFormatting sqref="H88:I90">
    <cfRule type="expression" dxfId="943" priority="257" stopIfTrue="1">
      <formula>LEFT(H88,1)="2"</formula>
    </cfRule>
  </conditionalFormatting>
  <conditionalFormatting sqref="H95:I98">
    <cfRule type="expression" dxfId="942" priority="280" stopIfTrue="1">
      <formula>LEFT(H95,1)="1"</formula>
    </cfRule>
  </conditionalFormatting>
  <conditionalFormatting sqref="H96:I98">
    <cfRule type="expression" dxfId="941" priority="281" stopIfTrue="1">
      <formula>LEFT(H96,1)="2"</formula>
    </cfRule>
  </conditionalFormatting>
  <conditionalFormatting sqref="H103:I106">
    <cfRule type="expression" dxfId="940" priority="304" stopIfTrue="1">
      <formula>LEFT(H103,1)="1"</formula>
    </cfRule>
  </conditionalFormatting>
  <conditionalFormatting sqref="H104:I106">
    <cfRule type="expression" dxfId="939" priority="305" stopIfTrue="1">
      <formula>LEFT(H104,1)="2"</formula>
    </cfRule>
  </conditionalFormatting>
  <conditionalFormatting sqref="H111:I114">
    <cfRule type="expression" dxfId="938" priority="328" stopIfTrue="1">
      <formula>LEFT(H111,1)="1"</formula>
    </cfRule>
  </conditionalFormatting>
  <conditionalFormatting sqref="H112:I114">
    <cfRule type="expression" dxfId="937" priority="329" stopIfTrue="1">
      <formula>LEFT(H112,1)="2"</formula>
    </cfRule>
  </conditionalFormatting>
  <conditionalFormatting sqref="H119:I122">
    <cfRule type="expression" dxfId="936" priority="352" stopIfTrue="1">
      <formula>LEFT(H119,1)="1"</formula>
    </cfRule>
  </conditionalFormatting>
  <conditionalFormatting sqref="H120:I122">
    <cfRule type="expression" dxfId="935" priority="353" stopIfTrue="1">
      <formula>LEFT(H120,1)="2"</formula>
    </cfRule>
  </conditionalFormatting>
  <conditionalFormatting sqref="H127:I130">
    <cfRule type="expression" dxfId="934" priority="376" stopIfTrue="1">
      <formula>LEFT(H127,1)="1"</formula>
    </cfRule>
  </conditionalFormatting>
  <conditionalFormatting sqref="H128:I130">
    <cfRule type="expression" dxfId="933" priority="377" stopIfTrue="1">
      <formula>LEFT(H128,1)="2"</formula>
    </cfRule>
  </conditionalFormatting>
  <conditionalFormatting sqref="H135:I138">
    <cfRule type="expression" dxfId="932" priority="400" stopIfTrue="1">
      <formula>LEFT(H135,1)="1"</formula>
    </cfRule>
  </conditionalFormatting>
  <conditionalFormatting sqref="H136:I138">
    <cfRule type="expression" dxfId="931" priority="401" stopIfTrue="1">
      <formula>LEFT(H136,1)="2"</formula>
    </cfRule>
  </conditionalFormatting>
  <conditionalFormatting sqref="H143:I146">
    <cfRule type="expression" dxfId="930" priority="424" stopIfTrue="1">
      <formula>LEFT(H143,1)="1"</formula>
    </cfRule>
  </conditionalFormatting>
  <conditionalFormatting sqref="H144:I146">
    <cfRule type="expression" dxfId="929" priority="425" stopIfTrue="1">
      <formula>LEFT(H144,1)="2"</formula>
    </cfRule>
  </conditionalFormatting>
  <conditionalFormatting sqref="H151:I154">
    <cfRule type="expression" dxfId="928" priority="448" stopIfTrue="1">
      <formula>LEFT(H151,1)="1"</formula>
    </cfRule>
  </conditionalFormatting>
  <conditionalFormatting sqref="H152:I154">
    <cfRule type="expression" dxfId="927" priority="449" stopIfTrue="1">
      <formula>LEFT(H152,1)="2"</formula>
    </cfRule>
  </conditionalFormatting>
  <conditionalFormatting sqref="H159:I162">
    <cfRule type="expression" dxfId="926" priority="472" stopIfTrue="1">
      <formula>LEFT(H159,1)="1"</formula>
    </cfRule>
  </conditionalFormatting>
  <conditionalFormatting sqref="H160:I162">
    <cfRule type="expression" dxfId="925" priority="473" stopIfTrue="1">
      <formula>LEFT(H160,1)="2"</formula>
    </cfRule>
  </conditionalFormatting>
  <conditionalFormatting sqref="H167:I170">
    <cfRule type="expression" dxfId="924" priority="496" stopIfTrue="1">
      <formula>LEFT(H167,1)="1"</formula>
    </cfRule>
  </conditionalFormatting>
  <conditionalFormatting sqref="H168:I170">
    <cfRule type="expression" dxfId="923" priority="497" stopIfTrue="1">
      <formula>LEFT(H168,1)="2"</formula>
    </cfRule>
  </conditionalFormatting>
  <conditionalFormatting sqref="H175:I178">
    <cfRule type="expression" dxfId="922" priority="595" stopIfTrue="1">
      <formula>LEFT(H175,1)="1"</formula>
    </cfRule>
  </conditionalFormatting>
  <conditionalFormatting sqref="H176:I178">
    <cfRule type="expression" dxfId="921" priority="627" stopIfTrue="1">
      <formula>LEFT(H176,1)="2"</formula>
    </cfRule>
  </conditionalFormatting>
  <conditionalFormatting sqref="I11:I14">
    <cfRule type="expression" dxfId="920" priority="15" stopIfTrue="1">
      <formula>LEFT(I11,1)="4"</formula>
    </cfRule>
    <cfRule type="expression" dxfId="919" priority="14" stopIfTrue="1">
      <formula>LEFT(I11,1)="3"</formula>
    </cfRule>
  </conditionalFormatting>
  <conditionalFormatting sqref="I22:I25">
    <cfRule type="expression" dxfId="918" priority="67" stopIfTrue="1">
      <formula>LEFT(I22,1)="4"</formula>
    </cfRule>
    <cfRule type="expression" dxfId="917" priority="66" stopIfTrue="1">
      <formula>LEFT(I22,1)="3"</formula>
    </cfRule>
  </conditionalFormatting>
  <conditionalFormatting sqref="I30:I33">
    <cfRule type="expression" dxfId="916" priority="91" stopIfTrue="1">
      <formula>LEFT(I30,1)="4"</formula>
    </cfRule>
    <cfRule type="expression" dxfId="915" priority="90" stopIfTrue="1">
      <formula>LEFT(I30,1)="3"</formula>
    </cfRule>
  </conditionalFormatting>
  <conditionalFormatting sqref="I38:I41">
    <cfRule type="expression" dxfId="914" priority="114" stopIfTrue="1">
      <formula>LEFT(I38,1)="3"</formula>
    </cfRule>
    <cfRule type="expression" dxfId="913" priority="115" stopIfTrue="1">
      <formula>LEFT(I38,1)="4"</formula>
    </cfRule>
  </conditionalFormatting>
  <conditionalFormatting sqref="I47:I50">
    <cfRule type="expression" dxfId="912" priority="139" stopIfTrue="1">
      <formula>LEFT(I47,1)="4"</formula>
    </cfRule>
    <cfRule type="expression" dxfId="911" priority="138" stopIfTrue="1">
      <formula>LEFT(I47,1)="3"</formula>
    </cfRule>
  </conditionalFormatting>
  <conditionalFormatting sqref="I55:I58">
    <cfRule type="expression" dxfId="910" priority="162" stopIfTrue="1">
      <formula>LEFT(I55,1)="3"</formula>
    </cfRule>
    <cfRule type="expression" dxfId="909" priority="163" stopIfTrue="1">
      <formula>LEFT(I55,1)="4"</formula>
    </cfRule>
  </conditionalFormatting>
  <conditionalFormatting sqref="I63:I66">
    <cfRule type="expression" dxfId="908" priority="187" stopIfTrue="1">
      <formula>LEFT(I63,1)="4"</formula>
    </cfRule>
    <cfRule type="expression" dxfId="907" priority="186" stopIfTrue="1">
      <formula>LEFT(I63,1)="3"</formula>
    </cfRule>
  </conditionalFormatting>
  <conditionalFormatting sqref="I71:I74">
    <cfRule type="expression" dxfId="906" priority="210" stopIfTrue="1">
      <formula>LEFT(I71,1)="3"</formula>
    </cfRule>
    <cfRule type="expression" dxfId="905" priority="211" stopIfTrue="1">
      <formula>LEFT(I71,1)="4"</formula>
    </cfRule>
  </conditionalFormatting>
  <conditionalFormatting sqref="I79:I82">
    <cfRule type="expression" dxfId="904" priority="235" stopIfTrue="1">
      <formula>LEFT(I79,1)="4"</formula>
    </cfRule>
    <cfRule type="expression" dxfId="903" priority="234" stopIfTrue="1">
      <formula>LEFT(I79,1)="3"</formula>
    </cfRule>
  </conditionalFormatting>
  <conditionalFormatting sqref="I87:I90">
    <cfRule type="expression" dxfId="902" priority="258" stopIfTrue="1">
      <formula>LEFT(I87,1)="3"</formula>
    </cfRule>
    <cfRule type="expression" dxfId="901" priority="259" stopIfTrue="1">
      <formula>LEFT(I87,1)="4"</formula>
    </cfRule>
  </conditionalFormatting>
  <conditionalFormatting sqref="I95:I98">
    <cfRule type="expression" dxfId="900" priority="282" stopIfTrue="1">
      <formula>LEFT(I95,1)="3"</formula>
    </cfRule>
    <cfRule type="expression" dxfId="899" priority="283" stopIfTrue="1">
      <formula>LEFT(I95,1)="4"</formula>
    </cfRule>
  </conditionalFormatting>
  <conditionalFormatting sqref="I103:I106">
    <cfRule type="expression" dxfId="898" priority="306" stopIfTrue="1">
      <formula>LEFT(I103,1)="3"</formula>
    </cfRule>
    <cfRule type="expression" dxfId="897" priority="307" stopIfTrue="1">
      <formula>LEFT(I103,1)="4"</formula>
    </cfRule>
  </conditionalFormatting>
  <conditionalFormatting sqref="I111:I114">
    <cfRule type="expression" dxfId="896" priority="331" stopIfTrue="1">
      <formula>LEFT(I111,1)="4"</formula>
    </cfRule>
    <cfRule type="expression" dxfId="895" priority="330" stopIfTrue="1">
      <formula>LEFT(I111,1)="3"</formula>
    </cfRule>
  </conditionalFormatting>
  <conditionalFormatting sqref="I119:I122">
    <cfRule type="expression" dxfId="894" priority="355" stopIfTrue="1">
      <formula>LEFT(I119,1)="4"</formula>
    </cfRule>
    <cfRule type="expression" dxfId="893" priority="354" stopIfTrue="1">
      <formula>LEFT(I119,1)="3"</formula>
    </cfRule>
  </conditionalFormatting>
  <conditionalFormatting sqref="I127:I130">
    <cfRule type="expression" dxfId="892" priority="378" stopIfTrue="1">
      <formula>LEFT(I127,1)="3"</formula>
    </cfRule>
    <cfRule type="expression" dxfId="891" priority="379" stopIfTrue="1">
      <formula>LEFT(I127,1)="4"</formula>
    </cfRule>
  </conditionalFormatting>
  <conditionalFormatting sqref="I135:I138">
    <cfRule type="expression" dxfId="890" priority="403" stopIfTrue="1">
      <formula>LEFT(I135,1)="4"</formula>
    </cfRule>
    <cfRule type="expression" dxfId="889" priority="402" stopIfTrue="1">
      <formula>LEFT(I135,1)="3"</formula>
    </cfRule>
  </conditionalFormatting>
  <conditionalFormatting sqref="I143:I146">
    <cfRule type="expression" dxfId="888" priority="427" stopIfTrue="1">
      <formula>LEFT(I143,1)="4"</formula>
    </cfRule>
    <cfRule type="expression" dxfId="887" priority="426" stopIfTrue="1">
      <formula>LEFT(I143,1)="3"</formula>
    </cfRule>
  </conditionalFormatting>
  <conditionalFormatting sqref="I151:I154">
    <cfRule type="expression" dxfId="886" priority="450" stopIfTrue="1">
      <formula>LEFT(I151,1)="3"</formula>
    </cfRule>
    <cfRule type="expression" dxfId="885" priority="451" stopIfTrue="1">
      <formula>LEFT(I151,1)="4"</formula>
    </cfRule>
  </conditionalFormatting>
  <conditionalFormatting sqref="I159:I162">
    <cfRule type="expression" dxfId="884" priority="475" stopIfTrue="1">
      <formula>LEFT(I159,1)="4"</formula>
    </cfRule>
    <cfRule type="expression" dxfId="883" priority="474" stopIfTrue="1">
      <formula>LEFT(I159,1)="3"</formula>
    </cfRule>
  </conditionalFormatting>
  <conditionalFormatting sqref="I167:I170">
    <cfRule type="expression" dxfId="882" priority="498" stopIfTrue="1">
      <formula>LEFT(I167,1)="3"</formula>
    </cfRule>
    <cfRule type="expression" dxfId="881" priority="499" stopIfTrue="1">
      <formula>LEFT(I167,1)="4"</formula>
    </cfRule>
  </conditionalFormatting>
  <conditionalFormatting sqref="I175">
    <cfRule type="expression" dxfId="880" priority="597" stopIfTrue="1">
      <formula>LEFT(I175,1)="3"</formula>
    </cfRule>
    <cfRule type="expression" dxfId="879" priority="598" stopIfTrue="1">
      <formula>LEFT(I175,1)="4"</formula>
    </cfRule>
  </conditionalFormatting>
  <conditionalFormatting sqref="I176:I178">
    <cfRule type="expression" dxfId="878" priority="628" stopIfTrue="1">
      <formula>LEFT(I176,1)="3"</formula>
    </cfRule>
    <cfRule type="expression" dxfId="877" priority="629" stopIfTrue="1">
      <formula>LEFT(I176,1)="4"</formula>
    </cfRule>
  </conditionalFormatting>
  <conditionalFormatting sqref="J10">
    <cfRule type="expression" dxfId="876" priority="2325" stopIfTrue="1">
      <formula>LEFT(J10,1)="5"</formula>
    </cfRule>
    <cfRule type="expression" dxfId="875" priority="2326" stopIfTrue="1">
      <formula>LEFT(J10,1)="6"</formula>
    </cfRule>
    <cfRule type="expression" dxfId="874" priority="2321" stopIfTrue="1">
      <formula>LEFT(J10,1)="1"</formula>
    </cfRule>
    <cfRule type="expression" dxfId="873" priority="2324" stopIfTrue="1">
      <formula>LEFT(J10,1)="4"</formula>
    </cfRule>
    <cfRule type="expression" dxfId="872" priority="2323" stopIfTrue="1">
      <formula>LEFT(J10,1)="3"</formula>
    </cfRule>
    <cfRule type="expression" dxfId="871" priority="2322" stopIfTrue="1">
      <formula>LEFT(J10,1)="2"</formula>
    </cfRule>
  </conditionalFormatting>
  <conditionalFormatting sqref="J11">
    <cfRule type="colorScale" priority="2283">
      <colorScale>
        <cfvo type="num" val="4"/>
        <cfvo type="num" val="6"/>
        <cfvo type="num" val="10"/>
        <color rgb="FF9CCF7F"/>
        <color rgb="FFFFEB84"/>
        <color rgb="FFC00000"/>
      </colorScale>
    </cfRule>
  </conditionalFormatting>
  <conditionalFormatting sqref="J12:J14">
    <cfRule type="colorScale" priority="38">
      <colorScale>
        <cfvo type="num" val="4"/>
        <cfvo type="num" val="6"/>
        <cfvo type="num" val="10"/>
        <color rgb="FF9CCF7F"/>
        <color rgb="FFFFEB84"/>
        <color rgb="FFC00000"/>
      </colorScale>
    </cfRule>
    <cfRule type="cellIs" dxfId="870" priority="39" stopIfTrue="1" operator="equal">
      <formula>""""""</formula>
    </cfRule>
  </conditionalFormatting>
  <conditionalFormatting sqref="J21">
    <cfRule type="expression" dxfId="869" priority="2238" stopIfTrue="1">
      <formula>LEFT(J21,1)="6"</formula>
    </cfRule>
    <cfRule type="expression" dxfId="868" priority="2233" stopIfTrue="1">
      <formula>LEFT(J21,1)="1"</formula>
    </cfRule>
    <cfRule type="expression" dxfId="867" priority="2234" stopIfTrue="1">
      <formula>LEFT(J21,1)="2"</formula>
    </cfRule>
    <cfRule type="expression" dxfId="866" priority="2235" stopIfTrue="1">
      <formula>LEFT(J21,1)="3"</formula>
    </cfRule>
    <cfRule type="expression" dxfId="865" priority="2236" stopIfTrue="1">
      <formula>LEFT(J21,1)="4"</formula>
    </cfRule>
    <cfRule type="expression" dxfId="864" priority="2237" stopIfTrue="1">
      <formula>LEFT(J21,1)="5"</formula>
    </cfRule>
  </conditionalFormatting>
  <conditionalFormatting sqref="J22">
    <cfRule type="colorScale" priority="2195">
      <colorScale>
        <cfvo type="num" val="4"/>
        <cfvo type="num" val="6"/>
        <cfvo type="num" val="10"/>
        <color rgb="FF9CCF7F"/>
        <color rgb="FFFFEB84"/>
        <color rgb="FFC00000"/>
      </colorScale>
    </cfRule>
  </conditionalFormatting>
  <conditionalFormatting sqref="J23:J25">
    <cfRule type="colorScale" priority="62">
      <colorScale>
        <cfvo type="num" val="4"/>
        <cfvo type="num" val="6"/>
        <cfvo type="num" val="10"/>
        <color rgb="FF9CCF7F"/>
        <color rgb="FFFFEB84"/>
        <color rgb="FFC00000"/>
      </colorScale>
    </cfRule>
    <cfRule type="cellIs" dxfId="863" priority="63" stopIfTrue="1" operator="equal">
      <formula>""""""</formula>
    </cfRule>
  </conditionalFormatting>
  <conditionalFormatting sqref="J29">
    <cfRule type="expression" dxfId="862" priority="2149" stopIfTrue="1">
      <formula>LEFT(J29,1)="2"</formula>
    </cfRule>
    <cfRule type="expression" dxfId="861" priority="2152" stopIfTrue="1">
      <formula>LEFT(J29,1)="5"</formula>
    </cfRule>
    <cfRule type="expression" dxfId="860" priority="2153" stopIfTrue="1">
      <formula>LEFT(J29,1)="6"</formula>
    </cfRule>
    <cfRule type="expression" dxfId="859" priority="2148" stopIfTrue="1">
      <formula>LEFT(J29,1)="1"</formula>
    </cfRule>
    <cfRule type="expression" dxfId="858" priority="2150" stopIfTrue="1">
      <formula>LEFT(J29,1)="3"</formula>
    </cfRule>
    <cfRule type="expression" dxfId="857" priority="2151" stopIfTrue="1">
      <formula>LEFT(J29,1)="4"</formula>
    </cfRule>
  </conditionalFormatting>
  <conditionalFormatting sqref="J30">
    <cfRule type="colorScale" priority="2110">
      <colorScale>
        <cfvo type="num" val="4"/>
        <cfvo type="num" val="6"/>
        <cfvo type="num" val="10"/>
        <color rgb="FF9CCF7F"/>
        <color rgb="FFFFEB84"/>
        <color rgb="FFC00000"/>
      </colorScale>
    </cfRule>
  </conditionalFormatting>
  <conditionalFormatting sqref="J31:J33">
    <cfRule type="cellIs" dxfId="856" priority="87" stopIfTrue="1" operator="equal">
      <formula>""""""</formula>
    </cfRule>
    <cfRule type="colorScale" priority="86">
      <colorScale>
        <cfvo type="num" val="4"/>
        <cfvo type="num" val="6"/>
        <cfvo type="num" val="10"/>
        <color rgb="FF9CCF7F"/>
        <color rgb="FFFFEB84"/>
        <color rgb="FFC00000"/>
      </colorScale>
    </cfRule>
  </conditionalFormatting>
  <conditionalFormatting sqref="J37">
    <cfRule type="expression" dxfId="855" priority="2064" stopIfTrue="1">
      <formula>LEFT(J37,1)="2"</formula>
    </cfRule>
    <cfRule type="expression" dxfId="854" priority="2063" stopIfTrue="1">
      <formula>LEFT(J37,1)="1"</formula>
    </cfRule>
    <cfRule type="expression" dxfId="853" priority="2068" stopIfTrue="1">
      <formula>LEFT(J37,1)="6"</formula>
    </cfRule>
    <cfRule type="expression" dxfId="852" priority="2067" stopIfTrue="1">
      <formula>LEFT(J37,1)="5"</formula>
    </cfRule>
    <cfRule type="expression" dxfId="851" priority="2066" stopIfTrue="1">
      <formula>LEFT(J37,1)="4"</formula>
    </cfRule>
    <cfRule type="expression" dxfId="850" priority="2065" stopIfTrue="1">
      <formula>LEFT(J37,1)="3"</formula>
    </cfRule>
  </conditionalFormatting>
  <conditionalFormatting sqref="J38">
    <cfRule type="colorScale" priority="2025">
      <colorScale>
        <cfvo type="num" val="4"/>
        <cfvo type="num" val="6"/>
        <cfvo type="num" val="10"/>
        <color rgb="FF9CCF7F"/>
        <color rgb="FFFFEB84"/>
        <color rgb="FFC00000"/>
      </colorScale>
    </cfRule>
  </conditionalFormatting>
  <conditionalFormatting sqref="J39:J41">
    <cfRule type="cellIs" dxfId="849" priority="111" stopIfTrue="1" operator="equal">
      <formula>""""""</formula>
    </cfRule>
    <cfRule type="colorScale" priority="110">
      <colorScale>
        <cfvo type="num" val="4"/>
        <cfvo type="num" val="6"/>
        <cfvo type="num" val="10"/>
        <color rgb="FF9CCF7F"/>
        <color rgb="FFFFEB84"/>
        <color rgb="FFC00000"/>
      </colorScale>
    </cfRule>
  </conditionalFormatting>
  <conditionalFormatting sqref="J46">
    <cfRule type="expression" dxfId="848" priority="1978" stopIfTrue="1">
      <formula>LEFT(J46,1)="3"</formula>
    </cfRule>
    <cfRule type="expression" dxfId="847" priority="1977" stopIfTrue="1">
      <formula>LEFT(J46,1)="2"</formula>
    </cfRule>
    <cfRule type="expression" dxfId="846" priority="1976" stopIfTrue="1">
      <formula>LEFT(J46,1)="1"</formula>
    </cfRule>
    <cfRule type="expression" dxfId="845" priority="1979" stopIfTrue="1">
      <formula>LEFT(J46,1)="4"</formula>
    </cfRule>
    <cfRule type="expression" dxfId="844" priority="1981" stopIfTrue="1">
      <formula>LEFT(J46,1)="6"</formula>
    </cfRule>
    <cfRule type="expression" dxfId="843" priority="1980" stopIfTrue="1">
      <formula>LEFT(J46,1)="5"</formula>
    </cfRule>
  </conditionalFormatting>
  <conditionalFormatting sqref="J47">
    <cfRule type="colorScale" priority="1938">
      <colorScale>
        <cfvo type="num" val="4"/>
        <cfvo type="num" val="6"/>
        <cfvo type="num" val="10"/>
        <color rgb="FF9CCF7F"/>
        <color rgb="FFFFEB84"/>
        <color rgb="FFC00000"/>
      </colorScale>
    </cfRule>
  </conditionalFormatting>
  <conditionalFormatting sqref="J48:J50">
    <cfRule type="colorScale" priority="134">
      <colorScale>
        <cfvo type="num" val="4"/>
        <cfvo type="num" val="6"/>
        <cfvo type="num" val="10"/>
        <color rgb="FF9CCF7F"/>
        <color rgb="FFFFEB84"/>
        <color rgb="FFC00000"/>
      </colorScale>
    </cfRule>
    <cfRule type="cellIs" dxfId="842" priority="135" stopIfTrue="1" operator="equal">
      <formula>""""""</formula>
    </cfRule>
  </conditionalFormatting>
  <conditionalFormatting sqref="J54">
    <cfRule type="expression" dxfId="841" priority="1885" stopIfTrue="1">
      <formula>LEFT(J54,1)="6"</formula>
    </cfRule>
    <cfRule type="expression" dxfId="840" priority="1884" stopIfTrue="1">
      <formula>LEFT(J54,1)="5"</formula>
    </cfRule>
    <cfRule type="expression" dxfId="839" priority="1880" stopIfTrue="1">
      <formula>LEFT(J54,1)="1"</formula>
    </cfRule>
    <cfRule type="expression" dxfId="838" priority="1881" stopIfTrue="1">
      <formula>LEFT(J54,1)="2"</formula>
    </cfRule>
    <cfRule type="expression" dxfId="837" priority="1882" stopIfTrue="1">
      <formula>LEFT(J54,1)="3"</formula>
    </cfRule>
    <cfRule type="expression" dxfId="836" priority="1883" stopIfTrue="1">
      <formula>LEFT(J54,1)="4"</formula>
    </cfRule>
  </conditionalFormatting>
  <conditionalFormatting sqref="J55">
    <cfRule type="colorScale" priority="1848">
      <colorScale>
        <cfvo type="num" val="4"/>
        <cfvo type="num" val="6"/>
        <cfvo type="num" val="10"/>
        <color rgb="FF9CCF7F"/>
        <color rgb="FFFFEB84"/>
        <color rgb="FFC00000"/>
      </colorScale>
    </cfRule>
  </conditionalFormatting>
  <conditionalFormatting sqref="J56:J58">
    <cfRule type="colorScale" priority="158">
      <colorScale>
        <cfvo type="num" val="4"/>
        <cfvo type="num" val="6"/>
        <cfvo type="num" val="10"/>
        <color rgb="FF9CCF7F"/>
        <color rgb="FFFFEB84"/>
        <color rgb="FFC00000"/>
      </colorScale>
    </cfRule>
    <cfRule type="cellIs" dxfId="835" priority="159" stopIfTrue="1" operator="equal">
      <formula>""""""</formula>
    </cfRule>
  </conditionalFormatting>
  <conditionalFormatting sqref="J62">
    <cfRule type="expression" dxfId="834" priority="1801" stopIfTrue="1">
      <formula>LEFT(J62,1)="6"</formula>
    </cfRule>
    <cfRule type="expression" dxfId="833" priority="1799" stopIfTrue="1">
      <formula>LEFT(J62,1)="4"</formula>
    </cfRule>
    <cfRule type="expression" dxfId="832" priority="1798" stopIfTrue="1">
      <formula>LEFT(J62,1)="3"</formula>
    </cfRule>
    <cfRule type="expression" dxfId="831" priority="1797" stopIfTrue="1">
      <formula>LEFT(J62,1)="2"</formula>
    </cfRule>
    <cfRule type="expression" dxfId="830" priority="1796" stopIfTrue="1">
      <formula>LEFT(J62,1)="1"</formula>
    </cfRule>
    <cfRule type="expression" dxfId="829" priority="1800" stopIfTrue="1">
      <formula>LEFT(J62,1)="5"</formula>
    </cfRule>
  </conditionalFormatting>
  <conditionalFormatting sqref="J63">
    <cfRule type="colorScale" priority="1764">
      <colorScale>
        <cfvo type="num" val="4"/>
        <cfvo type="num" val="6"/>
        <cfvo type="num" val="10"/>
        <color rgb="FF9CCF7F"/>
        <color rgb="FFFFEB84"/>
        <color rgb="FFC00000"/>
      </colorScale>
    </cfRule>
  </conditionalFormatting>
  <conditionalFormatting sqref="J64:J66">
    <cfRule type="colorScale" priority="182">
      <colorScale>
        <cfvo type="num" val="4"/>
        <cfvo type="num" val="6"/>
        <cfvo type="num" val="10"/>
        <color rgb="FF9CCF7F"/>
        <color rgb="FFFFEB84"/>
        <color rgb="FFC00000"/>
      </colorScale>
    </cfRule>
    <cfRule type="cellIs" dxfId="828" priority="183" stopIfTrue="1" operator="equal">
      <formula>""""""</formula>
    </cfRule>
  </conditionalFormatting>
  <conditionalFormatting sqref="J70">
    <cfRule type="expression" dxfId="827" priority="1712" stopIfTrue="1">
      <formula>LEFT(J70,1)="1"</formula>
    </cfRule>
    <cfRule type="expression" dxfId="826" priority="1714" stopIfTrue="1">
      <formula>LEFT(J70,1)="3"</formula>
    </cfRule>
    <cfRule type="expression" dxfId="825" priority="1717" stopIfTrue="1">
      <formula>LEFT(J70,1)="6"</formula>
    </cfRule>
    <cfRule type="expression" dxfId="824" priority="1713" stopIfTrue="1">
      <formula>LEFT(J70,1)="2"</formula>
    </cfRule>
    <cfRule type="expression" dxfId="823" priority="1716" stopIfTrue="1">
      <formula>LEFT(J70,1)="5"</formula>
    </cfRule>
    <cfRule type="expression" dxfId="822" priority="1715" stopIfTrue="1">
      <formula>LEFT(J70,1)="4"</formula>
    </cfRule>
  </conditionalFormatting>
  <conditionalFormatting sqref="J71">
    <cfRule type="colorScale" priority="1680">
      <colorScale>
        <cfvo type="num" val="4"/>
        <cfvo type="num" val="6"/>
        <cfvo type="num" val="10"/>
        <color rgb="FF9CCF7F"/>
        <color rgb="FFFFEB84"/>
        <color rgb="FFC00000"/>
      </colorScale>
    </cfRule>
  </conditionalFormatting>
  <conditionalFormatting sqref="J72:J74">
    <cfRule type="cellIs" dxfId="821" priority="207" stopIfTrue="1" operator="equal">
      <formula>""""""</formula>
    </cfRule>
    <cfRule type="colorScale" priority="206">
      <colorScale>
        <cfvo type="num" val="4"/>
        <cfvo type="num" val="6"/>
        <cfvo type="num" val="10"/>
        <color rgb="FF9CCF7F"/>
        <color rgb="FFFFEB84"/>
        <color rgb="FFC00000"/>
      </colorScale>
    </cfRule>
  </conditionalFormatting>
  <conditionalFormatting sqref="J78">
    <cfRule type="expression" dxfId="820" priority="1633" stopIfTrue="1">
      <formula>LEFT(J78,1)="6"</formula>
    </cfRule>
    <cfRule type="expression" dxfId="819" priority="1631" stopIfTrue="1">
      <formula>LEFT(J78,1)="4"</formula>
    </cfRule>
    <cfRule type="expression" dxfId="818" priority="1630" stopIfTrue="1">
      <formula>LEFT(J78,1)="3"</formula>
    </cfRule>
    <cfRule type="expression" dxfId="817" priority="1628" stopIfTrue="1">
      <formula>LEFT(J78,1)="1"</formula>
    </cfRule>
    <cfRule type="expression" dxfId="816" priority="1629" stopIfTrue="1">
      <formula>LEFT(J78,1)="2"</formula>
    </cfRule>
    <cfRule type="expression" dxfId="815" priority="1632" stopIfTrue="1">
      <formula>LEFT(J78,1)="5"</formula>
    </cfRule>
  </conditionalFormatting>
  <conditionalFormatting sqref="J79">
    <cfRule type="colorScale" priority="1596">
      <colorScale>
        <cfvo type="num" val="4"/>
        <cfvo type="num" val="6"/>
        <cfvo type="num" val="10"/>
        <color rgb="FF9CCF7F"/>
        <color rgb="FFFFEB84"/>
        <color rgb="FFC00000"/>
      </colorScale>
    </cfRule>
  </conditionalFormatting>
  <conditionalFormatting sqref="J80:J82">
    <cfRule type="colorScale" priority="230">
      <colorScale>
        <cfvo type="num" val="4"/>
        <cfvo type="num" val="6"/>
        <cfvo type="num" val="10"/>
        <color rgb="FF9CCF7F"/>
        <color rgb="FFFFEB84"/>
        <color rgb="FFC00000"/>
      </colorScale>
    </cfRule>
    <cfRule type="cellIs" dxfId="814" priority="231" stopIfTrue="1" operator="equal">
      <formula>""""""</formula>
    </cfRule>
  </conditionalFormatting>
  <conditionalFormatting sqref="J86">
    <cfRule type="expression" dxfId="813" priority="1547" stopIfTrue="1">
      <formula>LEFT(J86,1)="4"</formula>
    </cfRule>
    <cfRule type="expression" dxfId="812" priority="1548" stopIfTrue="1">
      <formula>LEFT(J86,1)="5"</formula>
    </cfRule>
    <cfRule type="expression" dxfId="811" priority="1549" stopIfTrue="1">
      <formula>LEFT(J86,1)="6"</formula>
    </cfRule>
    <cfRule type="expression" dxfId="810" priority="1545" stopIfTrue="1">
      <formula>LEFT(J86,1)="2"</formula>
    </cfRule>
    <cfRule type="expression" dxfId="809" priority="1546" stopIfTrue="1">
      <formula>LEFT(J86,1)="3"</formula>
    </cfRule>
    <cfRule type="expression" dxfId="808" priority="1544" stopIfTrue="1">
      <formula>LEFT(J86,1)="1"</formula>
    </cfRule>
  </conditionalFormatting>
  <conditionalFormatting sqref="J87">
    <cfRule type="colorScale" priority="1512">
      <colorScale>
        <cfvo type="num" val="4"/>
        <cfvo type="num" val="6"/>
        <cfvo type="num" val="10"/>
        <color rgb="FF9CCF7F"/>
        <color rgb="FFFFEB84"/>
        <color rgb="FFC00000"/>
      </colorScale>
    </cfRule>
  </conditionalFormatting>
  <conditionalFormatting sqref="J88:J90">
    <cfRule type="cellIs" dxfId="807" priority="255" stopIfTrue="1" operator="equal">
      <formula>""""""</formula>
    </cfRule>
    <cfRule type="colorScale" priority="254">
      <colorScale>
        <cfvo type="num" val="4"/>
        <cfvo type="num" val="6"/>
        <cfvo type="num" val="10"/>
        <color rgb="FF9CCF7F"/>
        <color rgb="FFFFEB84"/>
        <color rgb="FFC00000"/>
      </colorScale>
    </cfRule>
  </conditionalFormatting>
  <conditionalFormatting sqref="J94">
    <cfRule type="expression" dxfId="806" priority="1460" stopIfTrue="1">
      <formula>LEFT(J94,1)="1"</formula>
    </cfRule>
    <cfRule type="expression" dxfId="805" priority="1465" stopIfTrue="1">
      <formula>LEFT(J94,1)="6"</formula>
    </cfRule>
    <cfRule type="expression" dxfId="804" priority="1464" stopIfTrue="1">
      <formula>LEFT(J94,1)="5"</formula>
    </cfRule>
    <cfRule type="expression" dxfId="803" priority="1463" stopIfTrue="1">
      <formula>LEFT(J94,1)="4"</formula>
    </cfRule>
    <cfRule type="expression" dxfId="802" priority="1462" stopIfTrue="1">
      <formula>LEFT(J94,1)="3"</formula>
    </cfRule>
    <cfRule type="expression" dxfId="801" priority="1461" stopIfTrue="1">
      <formula>LEFT(J94,1)="2"</formula>
    </cfRule>
  </conditionalFormatting>
  <conditionalFormatting sqref="J95">
    <cfRule type="colorScale" priority="1428">
      <colorScale>
        <cfvo type="num" val="4"/>
        <cfvo type="num" val="6"/>
        <cfvo type="num" val="10"/>
        <color rgb="FF9CCF7F"/>
        <color rgb="FFFFEB84"/>
        <color rgb="FFC00000"/>
      </colorScale>
    </cfRule>
  </conditionalFormatting>
  <conditionalFormatting sqref="J96:J98">
    <cfRule type="colorScale" priority="278">
      <colorScale>
        <cfvo type="num" val="4"/>
        <cfvo type="num" val="6"/>
        <cfvo type="num" val="10"/>
        <color rgb="FF9CCF7F"/>
        <color rgb="FFFFEB84"/>
        <color rgb="FFC00000"/>
      </colorScale>
    </cfRule>
    <cfRule type="cellIs" dxfId="800" priority="279" stopIfTrue="1" operator="equal">
      <formula>""""""</formula>
    </cfRule>
  </conditionalFormatting>
  <conditionalFormatting sqref="J102">
    <cfRule type="expression" dxfId="799" priority="1381" stopIfTrue="1">
      <formula>LEFT(J102,1)="6"</formula>
    </cfRule>
    <cfRule type="expression" dxfId="798" priority="1380" stopIfTrue="1">
      <formula>LEFT(J102,1)="5"</formula>
    </cfRule>
    <cfRule type="expression" dxfId="797" priority="1378" stopIfTrue="1">
      <formula>LEFT(J102,1)="3"</formula>
    </cfRule>
    <cfRule type="expression" dxfId="796" priority="1377" stopIfTrue="1">
      <formula>LEFT(J102,1)="2"</formula>
    </cfRule>
    <cfRule type="expression" dxfId="795" priority="1376" stopIfTrue="1">
      <formula>LEFT(J102,1)="1"</formula>
    </cfRule>
    <cfRule type="expression" dxfId="794" priority="1379" stopIfTrue="1">
      <formula>LEFT(J102,1)="4"</formula>
    </cfRule>
  </conditionalFormatting>
  <conditionalFormatting sqref="J103">
    <cfRule type="colorScale" priority="1344">
      <colorScale>
        <cfvo type="num" val="4"/>
        <cfvo type="num" val="6"/>
        <cfvo type="num" val="10"/>
        <color rgb="FF9CCF7F"/>
        <color rgb="FFFFEB84"/>
        <color rgb="FFC00000"/>
      </colorScale>
    </cfRule>
  </conditionalFormatting>
  <conditionalFormatting sqref="J104:J106">
    <cfRule type="colorScale" priority="302">
      <colorScale>
        <cfvo type="num" val="4"/>
        <cfvo type="num" val="6"/>
        <cfvo type="num" val="10"/>
        <color rgb="FF9CCF7F"/>
        <color rgb="FFFFEB84"/>
        <color rgb="FFC00000"/>
      </colorScale>
    </cfRule>
    <cfRule type="cellIs" dxfId="793" priority="303" stopIfTrue="1" operator="equal">
      <formula>""""""</formula>
    </cfRule>
  </conditionalFormatting>
  <conditionalFormatting sqref="J110">
    <cfRule type="expression" dxfId="792" priority="1297" stopIfTrue="1">
      <formula>LEFT(J110,1)="6"</formula>
    </cfRule>
    <cfRule type="expression" dxfId="791" priority="1292" stopIfTrue="1">
      <formula>LEFT(J110,1)="1"</formula>
    </cfRule>
    <cfRule type="expression" dxfId="790" priority="1293" stopIfTrue="1">
      <formula>LEFT(J110,1)="2"</formula>
    </cfRule>
    <cfRule type="expression" dxfId="789" priority="1294" stopIfTrue="1">
      <formula>LEFT(J110,1)="3"</formula>
    </cfRule>
    <cfRule type="expression" dxfId="788" priority="1295" stopIfTrue="1">
      <formula>LEFT(J110,1)="4"</formula>
    </cfRule>
    <cfRule type="expression" dxfId="787" priority="1296" stopIfTrue="1">
      <formula>LEFT(J110,1)="5"</formula>
    </cfRule>
  </conditionalFormatting>
  <conditionalFormatting sqref="J111">
    <cfRule type="colorScale" priority="1260">
      <colorScale>
        <cfvo type="num" val="4"/>
        <cfvo type="num" val="6"/>
        <cfvo type="num" val="10"/>
        <color rgb="FF9CCF7F"/>
        <color rgb="FFFFEB84"/>
        <color rgb="FFC00000"/>
      </colorScale>
    </cfRule>
  </conditionalFormatting>
  <conditionalFormatting sqref="J112:J114">
    <cfRule type="colorScale" priority="326">
      <colorScale>
        <cfvo type="num" val="4"/>
        <cfvo type="num" val="6"/>
        <cfvo type="num" val="10"/>
        <color rgb="FF9CCF7F"/>
        <color rgb="FFFFEB84"/>
        <color rgb="FFC00000"/>
      </colorScale>
    </cfRule>
    <cfRule type="cellIs" dxfId="786" priority="327" stopIfTrue="1" operator="equal">
      <formula>""""""</formula>
    </cfRule>
  </conditionalFormatting>
  <conditionalFormatting sqref="J118">
    <cfRule type="expression" dxfId="785" priority="1209" stopIfTrue="1">
      <formula>LEFT(J118,1)="2"</formula>
    </cfRule>
    <cfRule type="expression" dxfId="784" priority="1208" stopIfTrue="1">
      <formula>LEFT(J118,1)="1"</formula>
    </cfRule>
    <cfRule type="expression" dxfId="783" priority="1211" stopIfTrue="1">
      <formula>LEFT(J118,1)="4"</formula>
    </cfRule>
    <cfRule type="expression" dxfId="782" priority="1212" stopIfTrue="1">
      <formula>LEFT(J118,1)="5"</formula>
    </cfRule>
    <cfRule type="expression" dxfId="781" priority="1213" stopIfTrue="1">
      <formula>LEFT(J118,1)="6"</formula>
    </cfRule>
    <cfRule type="expression" dxfId="780" priority="1210" stopIfTrue="1">
      <formula>LEFT(J118,1)="3"</formula>
    </cfRule>
  </conditionalFormatting>
  <conditionalFormatting sqref="J119">
    <cfRule type="colorScale" priority="1176">
      <colorScale>
        <cfvo type="num" val="4"/>
        <cfvo type="num" val="6"/>
        <cfvo type="num" val="10"/>
        <color rgb="FF9CCF7F"/>
        <color rgb="FFFFEB84"/>
        <color rgb="FFC00000"/>
      </colorScale>
    </cfRule>
  </conditionalFormatting>
  <conditionalFormatting sqref="J120:J122">
    <cfRule type="colorScale" priority="350">
      <colorScale>
        <cfvo type="num" val="4"/>
        <cfvo type="num" val="6"/>
        <cfvo type="num" val="10"/>
        <color rgb="FF9CCF7F"/>
        <color rgb="FFFFEB84"/>
        <color rgb="FFC00000"/>
      </colorScale>
    </cfRule>
    <cfRule type="cellIs" dxfId="779" priority="351" stopIfTrue="1" operator="equal">
      <formula>""""""</formula>
    </cfRule>
  </conditionalFormatting>
  <conditionalFormatting sqref="J126">
    <cfRule type="expression" dxfId="778" priority="1127" stopIfTrue="1">
      <formula>LEFT(J126,1)="4"</formula>
    </cfRule>
    <cfRule type="expression" dxfId="777" priority="1128" stopIfTrue="1">
      <formula>LEFT(J126,1)="5"</formula>
    </cfRule>
    <cfRule type="expression" dxfId="776" priority="1124" stopIfTrue="1">
      <formula>LEFT(J126,1)="1"</formula>
    </cfRule>
    <cfRule type="expression" dxfId="775" priority="1129" stopIfTrue="1">
      <formula>LEFT(J126,1)="6"</formula>
    </cfRule>
    <cfRule type="expression" dxfId="774" priority="1126" stopIfTrue="1">
      <formula>LEFT(J126,1)="3"</formula>
    </cfRule>
    <cfRule type="expression" dxfId="773" priority="1125" stopIfTrue="1">
      <formula>LEFT(J126,1)="2"</formula>
    </cfRule>
  </conditionalFormatting>
  <conditionalFormatting sqref="J127">
    <cfRule type="colorScale" priority="1092">
      <colorScale>
        <cfvo type="num" val="4"/>
        <cfvo type="num" val="6"/>
        <cfvo type="num" val="10"/>
        <color rgb="FF9CCF7F"/>
        <color rgb="FFFFEB84"/>
        <color rgb="FFC00000"/>
      </colorScale>
    </cfRule>
  </conditionalFormatting>
  <conditionalFormatting sqref="J128:J130">
    <cfRule type="cellIs" dxfId="772" priority="375" stopIfTrue="1" operator="equal">
      <formula>""""""</formula>
    </cfRule>
    <cfRule type="colorScale" priority="374">
      <colorScale>
        <cfvo type="num" val="4"/>
        <cfvo type="num" val="6"/>
        <cfvo type="num" val="10"/>
        <color rgb="FF9CCF7F"/>
        <color rgb="FFFFEB84"/>
        <color rgb="FFC00000"/>
      </colorScale>
    </cfRule>
  </conditionalFormatting>
  <conditionalFormatting sqref="J134">
    <cfRule type="expression" dxfId="771" priority="1044" stopIfTrue="1">
      <formula>LEFT(J134,1)="5"</formula>
    </cfRule>
    <cfRule type="expression" dxfId="770" priority="1045" stopIfTrue="1">
      <formula>LEFT(J134,1)="6"</formula>
    </cfRule>
    <cfRule type="expression" dxfId="769" priority="1040" stopIfTrue="1">
      <formula>LEFT(J134,1)="1"</formula>
    </cfRule>
    <cfRule type="expression" dxfId="768" priority="1041" stopIfTrue="1">
      <formula>LEFT(J134,1)="2"</formula>
    </cfRule>
    <cfRule type="expression" dxfId="767" priority="1042" stopIfTrue="1">
      <formula>LEFT(J134,1)="3"</formula>
    </cfRule>
    <cfRule type="expression" dxfId="766" priority="1043" stopIfTrue="1">
      <formula>LEFT(J134,1)="4"</formula>
    </cfRule>
  </conditionalFormatting>
  <conditionalFormatting sqref="J135">
    <cfRule type="colorScale" priority="1008">
      <colorScale>
        <cfvo type="num" val="4"/>
        <cfvo type="num" val="6"/>
        <cfvo type="num" val="10"/>
        <color rgb="FF9CCF7F"/>
        <color rgb="FFFFEB84"/>
        <color rgb="FFC00000"/>
      </colorScale>
    </cfRule>
  </conditionalFormatting>
  <conditionalFormatting sqref="J136:J138">
    <cfRule type="cellIs" dxfId="765" priority="399" stopIfTrue="1" operator="equal">
      <formula>""""""</formula>
    </cfRule>
    <cfRule type="colorScale" priority="398">
      <colorScale>
        <cfvo type="num" val="4"/>
        <cfvo type="num" val="6"/>
        <cfvo type="num" val="10"/>
        <color rgb="FF9CCF7F"/>
        <color rgb="FFFFEB84"/>
        <color rgb="FFC00000"/>
      </colorScale>
    </cfRule>
  </conditionalFormatting>
  <conditionalFormatting sqref="J142">
    <cfRule type="expression" dxfId="764" priority="961" stopIfTrue="1">
      <formula>LEFT(J142,1)="6"</formula>
    </cfRule>
    <cfRule type="expression" dxfId="763" priority="957" stopIfTrue="1">
      <formula>LEFT(J142,1)="2"</formula>
    </cfRule>
    <cfRule type="expression" dxfId="762" priority="956" stopIfTrue="1">
      <formula>LEFT(J142,1)="1"</formula>
    </cfRule>
    <cfRule type="expression" dxfId="761" priority="960" stopIfTrue="1">
      <formula>LEFT(J142,1)="5"</formula>
    </cfRule>
    <cfRule type="expression" dxfId="760" priority="959" stopIfTrue="1">
      <formula>LEFT(J142,1)="4"</formula>
    </cfRule>
    <cfRule type="expression" dxfId="759" priority="958" stopIfTrue="1">
      <formula>LEFT(J142,1)="3"</formula>
    </cfRule>
  </conditionalFormatting>
  <conditionalFormatting sqref="J143">
    <cfRule type="colorScale" priority="924">
      <colorScale>
        <cfvo type="num" val="4"/>
        <cfvo type="num" val="6"/>
        <cfvo type="num" val="10"/>
        <color rgb="FF9CCF7F"/>
        <color rgb="FFFFEB84"/>
        <color rgb="FFC00000"/>
      </colorScale>
    </cfRule>
  </conditionalFormatting>
  <conditionalFormatting sqref="J144:J146">
    <cfRule type="cellIs" dxfId="758" priority="423" stopIfTrue="1" operator="equal">
      <formula>""""""</formula>
    </cfRule>
    <cfRule type="colorScale" priority="422">
      <colorScale>
        <cfvo type="num" val="4"/>
        <cfvo type="num" val="6"/>
        <cfvo type="num" val="10"/>
        <color rgb="FF9CCF7F"/>
        <color rgb="FFFFEB84"/>
        <color rgb="FFC00000"/>
      </colorScale>
    </cfRule>
  </conditionalFormatting>
  <conditionalFormatting sqref="J150">
    <cfRule type="expression" dxfId="757" priority="877" stopIfTrue="1">
      <formula>LEFT(J150,1)="6"</formula>
    </cfRule>
    <cfRule type="expression" dxfId="756" priority="875" stopIfTrue="1">
      <formula>LEFT(J150,1)="4"</formula>
    </cfRule>
    <cfRule type="expression" dxfId="755" priority="874" stopIfTrue="1">
      <formula>LEFT(J150,1)="3"</formula>
    </cfRule>
    <cfRule type="expression" dxfId="754" priority="873" stopIfTrue="1">
      <formula>LEFT(J150,1)="2"</formula>
    </cfRule>
    <cfRule type="expression" dxfId="753" priority="872" stopIfTrue="1">
      <formula>LEFT(J150,1)="1"</formula>
    </cfRule>
    <cfRule type="expression" dxfId="752" priority="876" stopIfTrue="1">
      <formula>LEFT(J150,1)="5"</formula>
    </cfRule>
  </conditionalFormatting>
  <conditionalFormatting sqref="J151">
    <cfRule type="colorScale" priority="840">
      <colorScale>
        <cfvo type="num" val="4"/>
        <cfvo type="num" val="6"/>
        <cfvo type="num" val="10"/>
        <color rgb="FF9CCF7F"/>
        <color rgb="FFFFEB84"/>
        <color rgb="FFC00000"/>
      </colorScale>
    </cfRule>
  </conditionalFormatting>
  <conditionalFormatting sqref="J152:J154">
    <cfRule type="colorScale" priority="446">
      <colorScale>
        <cfvo type="num" val="4"/>
        <cfvo type="num" val="6"/>
        <cfvo type="num" val="10"/>
        <color rgb="FF9CCF7F"/>
        <color rgb="FFFFEB84"/>
        <color rgb="FFC00000"/>
      </colorScale>
    </cfRule>
    <cfRule type="cellIs" dxfId="751" priority="447" stopIfTrue="1" operator="equal">
      <formula>""""""</formula>
    </cfRule>
  </conditionalFormatting>
  <conditionalFormatting sqref="J158">
    <cfRule type="expression" dxfId="750" priority="788" stopIfTrue="1">
      <formula>LEFT(J158,1)="1"</formula>
    </cfRule>
    <cfRule type="expression" dxfId="749" priority="789" stopIfTrue="1">
      <formula>LEFT(J158,1)="2"</formula>
    </cfRule>
    <cfRule type="expression" dxfId="748" priority="790" stopIfTrue="1">
      <formula>LEFT(J158,1)="3"</formula>
    </cfRule>
    <cfRule type="expression" dxfId="747" priority="792" stopIfTrue="1">
      <formula>LEFT(J158,1)="5"</formula>
    </cfRule>
    <cfRule type="expression" dxfId="746" priority="793" stopIfTrue="1">
      <formula>LEFT(J158,1)="6"</formula>
    </cfRule>
    <cfRule type="expression" dxfId="745" priority="791" stopIfTrue="1">
      <formula>LEFT(J158,1)="4"</formula>
    </cfRule>
  </conditionalFormatting>
  <conditionalFormatting sqref="J159">
    <cfRule type="colorScale" priority="756">
      <colorScale>
        <cfvo type="num" val="4"/>
        <cfvo type="num" val="6"/>
        <cfvo type="num" val="10"/>
        <color rgb="FF9CCF7F"/>
        <color rgb="FFFFEB84"/>
        <color rgb="FFC00000"/>
      </colorScale>
    </cfRule>
  </conditionalFormatting>
  <conditionalFormatting sqref="J160:J162">
    <cfRule type="colorScale" priority="470">
      <colorScale>
        <cfvo type="num" val="4"/>
        <cfvo type="num" val="6"/>
        <cfvo type="num" val="10"/>
        <color rgb="FF9CCF7F"/>
        <color rgb="FFFFEB84"/>
        <color rgb="FFC00000"/>
      </colorScale>
    </cfRule>
    <cfRule type="cellIs" dxfId="744" priority="471" stopIfTrue="1" operator="equal">
      <formula>""""""</formula>
    </cfRule>
  </conditionalFormatting>
  <conditionalFormatting sqref="J166">
    <cfRule type="expression" dxfId="743" priority="709" stopIfTrue="1">
      <formula>LEFT(J166,1)="6"</formula>
    </cfRule>
    <cfRule type="expression" dxfId="742" priority="708" stopIfTrue="1">
      <formula>LEFT(J166,1)="5"</formula>
    </cfRule>
    <cfRule type="expression" dxfId="741" priority="706" stopIfTrue="1">
      <formula>LEFT(J166,1)="3"</formula>
    </cfRule>
    <cfRule type="expression" dxfId="740" priority="705" stopIfTrue="1">
      <formula>LEFT(J166,1)="2"</formula>
    </cfRule>
    <cfRule type="expression" dxfId="739" priority="704" stopIfTrue="1">
      <formula>LEFT(J166,1)="1"</formula>
    </cfRule>
    <cfRule type="expression" dxfId="738" priority="707" stopIfTrue="1">
      <formula>LEFT(J166,1)="4"</formula>
    </cfRule>
  </conditionalFormatting>
  <conditionalFormatting sqref="J167">
    <cfRule type="colorScale" priority="672">
      <colorScale>
        <cfvo type="num" val="4"/>
        <cfvo type="num" val="6"/>
        <cfvo type="num" val="10"/>
        <color rgb="FF9CCF7F"/>
        <color rgb="FFFFEB84"/>
        <color rgb="FFC00000"/>
      </colorScale>
    </cfRule>
  </conditionalFormatting>
  <conditionalFormatting sqref="J168:J170">
    <cfRule type="colorScale" priority="494">
      <colorScale>
        <cfvo type="num" val="4"/>
        <cfvo type="num" val="6"/>
        <cfvo type="num" val="10"/>
        <color rgb="FF9CCF7F"/>
        <color rgb="FFFFEB84"/>
        <color rgb="FFC00000"/>
      </colorScale>
    </cfRule>
    <cfRule type="cellIs" dxfId="737" priority="495" stopIfTrue="1" operator="equal">
      <formula>""""""</formula>
    </cfRule>
  </conditionalFormatting>
  <conditionalFormatting sqref="J174">
    <cfRule type="expression" dxfId="736" priority="625" stopIfTrue="1">
      <formula>LEFT(J174,1)="6"</formula>
    </cfRule>
    <cfRule type="expression" dxfId="735" priority="624" stopIfTrue="1">
      <formula>LEFT(J174,1)="5"</formula>
    </cfRule>
    <cfRule type="expression" dxfId="734" priority="623" stopIfTrue="1">
      <formula>LEFT(J174,1)="4"</formula>
    </cfRule>
    <cfRule type="expression" dxfId="733" priority="621" stopIfTrue="1">
      <formula>LEFT(J174,1)="2"</formula>
    </cfRule>
    <cfRule type="expression" dxfId="732" priority="620" stopIfTrue="1">
      <formula>LEFT(J174,1)="1"</formula>
    </cfRule>
    <cfRule type="expression" dxfId="731" priority="622" stopIfTrue="1">
      <formula>LEFT(J174,1)="3"</formula>
    </cfRule>
  </conditionalFormatting>
  <conditionalFormatting sqref="J175:J178">
    <cfRule type="colorScale" priority="588">
      <colorScale>
        <cfvo type="num" val="4"/>
        <cfvo type="num" val="6"/>
        <cfvo type="num" val="10"/>
        <color rgb="FF9CCF7F"/>
        <color rgb="FFFFEB84"/>
        <color rgb="FFC00000"/>
      </colorScale>
    </cfRule>
  </conditionalFormatting>
  <conditionalFormatting sqref="J176:J178">
    <cfRule type="cellIs" dxfId="730" priority="619" stopIfTrue="1" operator="equal">
      <formula>""""""</formula>
    </cfRule>
  </conditionalFormatting>
  <conditionalFormatting sqref="L11:L14">
    <cfRule type="expression" dxfId="729" priority="9" stopIfTrue="1">
      <formula>LEFT(L11,1)="4"</formula>
    </cfRule>
    <cfRule type="expression" dxfId="728" priority="11" stopIfTrue="1">
      <formula>LEFT(L11,1)="6"</formula>
    </cfRule>
    <cfRule type="expression" dxfId="727" priority="10" stopIfTrue="1">
      <formula>LEFT(L11,1)="5"</formula>
    </cfRule>
    <cfRule type="expression" dxfId="726" priority="8" stopIfTrue="1">
      <formula>LEFT(L11,1)="3"</formula>
    </cfRule>
  </conditionalFormatting>
  <conditionalFormatting sqref="L22:L25">
    <cfRule type="expression" dxfId="725" priority="61" stopIfTrue="1">
      <formula>LEFT(L22,1)="6"</formula>
    </cfRule>
    <cfRule type="expression" dxfId="724" priority="60" stopIfTrue="1">
      <formula>LEFT(L22,1)="5"</formula>
    </cfRule>
    <cfRule type="expression" dxfId="723" priority="59" stopIfTrue="1">
      <formula>LEFT(L22,1)="4"</formula>
    </cfRule>
    <cfRule type="expression" dxfId="722" priority="58" stopIfTrue="1">
      <formula>LEFT(L22,1)="3"</formula>
    </cfRule>
  </conditionalFormatting>
  <conditionalFormatting sqref="L30:L33">
    <cfRule type="expression" dxfId="721" priority="85" stopIfTrue="1">
      <formula>LEFT(L30,1)="6"</formula>
    </cfRule>
    <cfRule type="expression" dxfId="720" priority="82" stopIfTrue="1">
      <formula>LEFT(L30,1)="3"</formula>
    </cfRule>
    <cfRule type="expression" dxfId="719" priority="83" stopIfTrue="1">
      <formula>LEFT(L30,1)="4"</formula>
    </cfRule>
    <cfRule type="expression" dxfId="718" priority="84" stopIfTrue="1">
      <formula>LEFT(L30,1)="5"</formula>
    </cfRule>
  </conditionalFormatting>
  <conditionalFormatting sqref="L38:L41">
    <cfRule type="expression" dxfId="717" priority="109" stopIfTrue="1">
      <formula>LEFT(L38,1)="6"</formula>
    </cfRule>
    <cfRule type="expression" dxfId="716" priority="108" stopIfTrue="1">
      <formula>LEFT(L38,1)="5"</formula>
    </cfRule>
    <cfRule type="expression" dxfId="715" priority="107" stopIfTrue="1">
      <formula>LEFT(L38,1)="4"</formula>
    </cfRule>
    <cfRule type="expression" dxfId="714" priority="106" stopIfTrue="1">
      <formula>LEFT(L38,1)="3"</formula>
    </cfRule>
  </conditionalFormatting>
  <conditionalFormatting sqref="L47:L50">
    <cfRule type="expression" dxfId="713" priority="133" stopIfTrue="1">
      <formula>LEFT(L47,1)="6"</formula>
    </cfRule>
    <cfRule type="expression" dxfId="712" priority="132" stopIfTrue="1">
      <formula>LEFT(L47,1)="5"</formula>
    </cfRule>
    <cfRule type="expression" dxfId="711" priority="131" stopIfTrue="1">
      <formula>LEFT(L47,1)="4"</formula>
    </cfRule>
    <cfRule type="expression" dxfId="710" priority="130" stopIfTrue="1">
      <formula>LEFT(L47,1)="3"</formula>
    </cfRule>
  </conditionalFormatting>
  <conditionalFormatting sqref="L55:L58">
    <cfRule type="expression" dxfId="709" priority="154" stopIfTrue="1">
      <formula>LEFT(L55,1)="3"</formula>
    </cfRule>
    <cfRule type="expression" dxfId="708" priority="155" stopIfTrue="1">
      <formula>LEFT(L55,1)="4"</formula>
    </cfRule>
    <cfRule type="expression" dxfId="707" priority="156" stopIfTrue="1">
      <formula>LEFT(L55,1)="5"</formula>
    </cfRule>
    <cfRule type="expression" dxfId="706" priority="157" stopIfTrue="1">
      <formula>LEFT(L55,1)="6"</formula>
    </cfRule>
  </conditionalFormatting>
  <conditionalFormatting sqref="L63:L66">
    <cfRule type="expression" dxfId="705" priority="181" stopIfTrue="1">
      <formula>LEFT(L63,1)="6"</formula>
    </cfRule>
    <cfRule type="expression" dxfId="704" priority="180" stopIfTrue="1">
      <formula>LEFT(L63,1)="5"</formula>
    </cfRule>
    <cfRule type="expression" dxfId="703" priority="179" stopIfTrue="1">
      <formula>LEFT(L63,1)="4"</formula>
    </cfRule>
    <cfRule type="expression" dxfId="702" priority="178" stopIfTrue="1">
      <formula>LEFT(L63,1)="3"</formula>
    </cfRule>
  </conditionalFormatting>
  <conditionalFormatting sqref="L71:L74">
    <cfRule type="expression" dxfId="701" priority="205" stopIfTrue="1">
      <formula>LEFT(L71,1)="6"</formula>
    </cfRule>
    <cfRule type="expression" dxfId="700" priority="203" stopIfTrue="1">
      <formula>LEFT(L71,1)="4"</formula>
    </cfRule>
    <cfRule type="expression" dxfId="699" priority="202" stopIfTrue="1">
      <formula>LEFT(L71,1)="3"</formula>
    </cfRule>
    <cfRule type="expression" dxfId="698" priority="204" stopIfTrue="1">
      <formula>LEFT(L71,1)="5"</formula>
    </cfRule>
  </conditionalFormatting>
  <conditionalFormatting sqref="L79:L82">
    <cfRule type="expression" dxfId="697" priority="229" stopIfTrue="1">
      <formula>LEFT(L79,1)="6"</formula>
    </cfRule>
    <cfRule type="expression" dxfId="696" priority="228" stopIfTrue="1">
      <formula>LEFT(L79,1)="5"</formula>
    </cfRule>
    <cfRule type="expression" dxfId="695" priority="227" stopIfTrue="1">
      <formula>LEFT(L79,1)="4"</formula>
    </cfRule>
    <cfRule type="expression" dxfId="694" priority="226" stopIfTrue="1">
      <formula>LEFT(L79,1)="3"</formula>
    </cfRule>
  </conditionalFormatting>
  <conditionalFormatting sqref="L87:L90">
    <cfRule type="expression" dxfId="693" priority="250" stopIfTrue="1">
      <formula>LEFT(L87,1)="3"</formula>
    </cfRule>
    <cfRule type="expression" dxfId="692" priority="251" stopIfTrue="1">
      <formula>LEFT(L87,1)="4"</formula>
    </cfRule>
    <cfRule type="expression" dxfId="691" priority="253" stopIfTrue="1">
      <formula>LEFT(L87,1)="6"</formula>
    </cfRule>
    <cfRule type="expression" dxfId="690" priority="252" stopIfTrue="1">
      <formula>LEFT(L87,1)="5"</formula>
    </cfRule>
  </conditionalFormatting>
  <conditionalFormatting sqref="L95:L98">
    <cfRule type="expression" dxfId="689" priority="275" stopIfTrue="1">
      <formula>LEFT(L95,1)="4"</formula>
    </cfRule>
    <cfRule type="expression" dxfId="688" priority="274" stopIfTrue="1">
      <formula>LEFT(L95,1)="3"</formula>
    </cfRule>
    <cfRule type="expression" dxfId="687" priority="276" stopIfTrue="1">
      <formula>LEFT(L95,1)="5"</formula>
    </cfRule>
    <cfRule type="expression" dxfId="686" priority="277" stopIfTrue="1">
      <formula>LEFT(L95,1)="6"</formula>
    </cfRule>
  </conditionalFormatting>
  <conditionalFormatting sqref="L103:L106">
    <cfRule type="expression" dxfId="685" priority="298" stopIfTrue="1">
      <formula>LEFT(L103,1)="3"</formula>
    </cfRule>
    <cfRule type="expression" dxfId="684" priority="299" stopIfTrue="1">
      <formula>LEFT(L103,1)="4"</formula>
    </cfRule>
    <cfRule type="expression" dxfId="683" priority="300" stopIfTrue="1">
      <formula>LEFT(L103,1)="5"</formula>
    </cfRule>
    <cfRule type="expression" dxfId="682" priority="301" stopIfTrue="1">
      <formula>LEFT(L103,1)="6"</formula>
    </cfRule>
  </conditionalFormatting>
  <conditionalFormatting sqref="L111:L114">
    <cfRule type="expression" dxfId="681" priority="322" stopIfTrue="1">
      <formula>LEFT(L111,1)="3"</formula>
    </cfRule>
    <cfRule type="expression" dxfId="680" priority="325" stopIfTrue="1">
      <formula>LEFT(L111,1)="6"</formula>
    </cfRule>
    <cfRule type="expression" dxfId="679" priority="324" stopIfTrue="1">
      <formula>LEFT(L111,1)="5"</formula>
    </cfRule>
    <cfRule type="expression" dxfId="678" priority="323" stopIfTrue="1">
      <formula>LEFT(L111,1)="4"</formula>
    </cfRule>
  </conditionalFormatting>
  <conditionalFormatting sqref="L119:L122">
    <cfRule type="expression" dxfId="677" priority="348" stopIfTrue="1">
      <formula>LEFT(L119,1)="5"</formula>
    </cfRule>
    <cfRule type="expression" dxfId="676" priority="349" stopIfTrue="1">
      <formula>LEFT(L119,1)="6"</formula>
    </cfRule>
    <cfRule type="expression" dxfId="675" priority="346" stopIfTrue="1">
      <formula>LEFT(L119,1)="3"</formula>
    </cfRule>
    <cfRule type="expression" dxfId="674" priority="347" stopIfTrue="1">
      <formula>LEFT(L119,1)="4"</formula>
    </cfRule>
  </conditionalFormatting>
  <conditionalFormatting sqref="L127:L130">
    <cfRule type="expression" dxfId="673" priority="372" stopIfTrue="1">
      <formula>LEFT(L127,1)="5"</formula>
    </cfRule>
    <cfRule type="expression" dxfId="672" priority="373" stopIfTrue="1">
      <formula>LEFT(L127,1)="6"</formula>
    </cfRule>
    <cfRule type="expression" dxfId="671" priority="370" stopIfTrue="1">
      <formula>LEFT(L127,1)="3"</formula>
    </cfRule>
    <cfRule type="expression" dxfId="670" priority="371" stopIfTrue="1">
      <formula>LEFT(L127,1)="4"</formula>
    </cfRule>
  </conditionalFormatting>
  <conditionalFormatting sqref="L135:L138">
    <cfRule type="expression" dxfId="669" priority="397" stopIfTrue="1">
      <formula>LEFT(L135,1)="6"</formula>
    </cfRule>
    <cfRule type="expression" dxfId="668" priority="394" stopIfTrue="1">
      <formula>LEFT(L135,1)="3"</formula>
    </cfRule>
    <cfRule type="expression" dxfId="667" priority="395" stopIfTrue="1">
      <formula>LEFT(L135,1)="4"</formula>
    </cfRule>
    <cfRule type="expression" dxfId="666" priority="396" stopIfTrue="1">
      <formula>LEFT(L135,1)="5"</formula>
    </cfRule>
  </conditionalFormatting>
  <conditionalFormatting sqref="L143:L146">
    <cfRule type="expression" dxfId="665" priority="419" stopIfTrue="1">
      <formula>LEFT(L143,1)="4"</formula>
    </cfRule>
    <cfRule type="expression" dxfId="664" priority="418" stopIfTrue="1">
      <formula>LEFT(L143,1)="3"</formula>
    </cfRule>
    <cfRule type="expression" dxfId="663" priority="421" stopIfTrue="1">
      <formula>LEFT(L143,1)="6"</formula>
    </cfRule>
    <cfRule type="expression" dxfId="662" priority="420" stopIfTrue="1">
      <formula>LEFT(L143,1)="5"</formula>
    </cfRule>
  </conditionalFormatting>
  <conditionalFormatting sqref="L151:L154">
    <cfRule type="expression" dxfId="661" priority="442" stopIfTrue="1">
      <formula>LEFT(L151,1)="3"</formula>
    </cfRule>
    <cfRule type="expression" dxfId="660" priority="443" stopIfTrue="1">
      <formula>LEFT(L151,1)="4"</formula>
    </cfRule>
    <cfRule type="expression" dxfId="659" priority="444" stopIfTrue="1">
      <formula>LEFT(L151,1)="5"</formula>
    </cfRule>
    <cfRule type="expression" dxfId="658" priority="445" stopIfTrue="1">
      <formula>LEFT(L151,1)="6"</formula>
    </cfRule>
  </conditionalFormatting>
  <conditionalFormatting sqref="L159:L162">
    <cfRule type="expression" dxfId="657" priority="467" stopIfTrue="1">
      <formula>LEFT(L159,1)="4"</formula>
    </cfRule>
    <cfRule type="expression" dxfId="656" priority="466" stopIfTrue="1">
      <formula>LEFT(L159,1)="3"</formula>
    </cfRule>
    <cfRule type="expression" dxfId="655" priority="468" stopIfTrue="1">
      <formula>LEFT(L159,1)="5"</formula>
    </cfRule>
    <cfRule type="expression" dxfId="654" priority="469" stopIfTrue="1">
      <formula>LEFT(L159,1)="6"</formula>
    </cfRule>
  </conditionalFormatting>
  <conditionalFormatting sqref="L167:L170">
    <cfRule type="expression" dxfId="653" priority="492" stopIfTrue="1">
      <formula>LEFT(L167,1)="5"</formula>
    </cfRule>
    <cfRule type="expression" dxfId="652" priority="490" stopIfTrue="1">
      <formula>LEFT(L167,1)="3"</formula>
    </cfRule>
    <cfRule type="expression" dxfId="651" priority="491" stopIfTrue="1">
      <formula>LEFT(L167,1)="4"</formula>
    </cfRule>
    <cfRule type="expression" dxfId="650" priority="493" stopIfTrue="1">
      <formula>LEFT(L167,1)="6"</formula>
    </cfRule>
  </conditionalFormatting>
  <conditionalFormatting sqref="L175:L178">
    <cfRule type="expression" dxfId="649" priority="585" stopIfTrue="1">
      <formula>LEFT(L175,1)="4"</formula>
    </cfRule>
    <cfRule type="expression" dxfId="648" priority="586" stopIfTrue="1">
      <formula>LEFT(L175,1)="5"</formula>
    </cfRule>
    <cfRule type="expression" dxfId="647" priority="587" stopIfTrue="1">
      <formula>LEFT(L175,1)="6"</formula>
    </cfRule>
    <cfRule type="expression" dxfId="646" priority="584" stopIfTrue="1">
      <formula>LEFT(L175,1)="3"</formula>
    </cfRule>
  </conditionalFormatting>
  <conditionalFormatting sqref="L11:M14">
    <cfRule type="expression" dxfId="645" priority="2" stopIfTrue="1">
      <formula>LEFT(L11,1)="1"</formula>
    </cfRule>
    <cfRule type="expression" dxfId="644" priority="3" stopIfTrue="1">
      <formula>LEFT(L11,1)="2"</formula>
    </cfRule>
  </conditionalFormatting>
  <conditionalFormatting sqref="L22:M25">
    <cfRule type="expression" dxfId="643" priority="52" stopIfTrue="1">
      <formula>LEFT(L22,1)="1"</formula>
    </cfRule>
    <cfRule type="expression" dxfId="642" priority="53" stopIfTrue="1">
      <formula>LEFT(L22,1)="2"</formula>
    </cfRule>
  </conditionalFormatting>
  <conditionalFormatting sqref="L30:M33">
    <cfRule type="expression" dxfId="641" priority="77" stopIfTrue="1">
      <formula>LEFT(L30,1)="2"</formula>
    </cfRule>
    <cfRule type="expression" dxfId="640" priority="76" stopIfTrue="1">
      <formula>LEFT(L30,1)="1"</formula>
    </cfRule>
  </conditionalFormatting>
  <conditionalFormatting sqref="L38:M41">
    <cfRule type="expression" dxfId="639" priority="100" stopIfTrue="1">
      <formula>LEFT(L38,1)="1"</formula>
    </cfRule>
    <cfRule type="expression" dxfId="638" priority="101" stopIfTrue="1">
      <formula>LEFT(L38,1)="2"</formula>
    </cfRule>
  </conditionalFormatting>
  <conditionalFormatting sqref="L47:M50">
    <cfRule type="expression" dxfId="637" priority="124" stopIfTrue="1">
      <formula>LEFT(L47,1)="1"</formula>
    </cfRule>
    <cfRule type="expression" dxfId="636" priority="125" stopIfTrue="1">
      <formula>LEFT(L47,1)="2"</formula>
    </cfRule>
  </conditionalFormatting>
  <conditionalFormatting sqref="L55:M58">
    <cfRule type="expression" dxfId="635" priority="149" stopIfTrue="1">
      <formula>LEFT(L55,1)="2"</formula>
    </cfRule>
    <cfRule type="expression" dxfId="634" priority="148" stopIfTrue="1">
      <formula>LEFT(L55,1)="1"</formula>
    </cfRule>
  </conditionalFormatting>
  <conditionalFormatting sqref="L63:M66">
    <cfRule type="expression" dxfId="633" priority="173" stopIfTrue="1">
      <formula>LEFT(L63,1)="2"</formula>
    </cfRule>
    <cfRule type="expression" dxfId="632" priority="172" stopIfTrue="1">
      <formula>LEFT(L63,1)="1"</formula>
    </cfRule>
  </conditionalFormatting>
  <conditionalFormatting sqref="L71:M74">
    <cfRule type="expression" dxfId="631" priority="197" stopIfTrue="1">
      <formula>LEFT(L71,1)="2"</formula>
    </cfRule>
    <cfRule type="expression" dxfId="630" priority="196" stopIfTrue="1">
      <formula>LEFT(L71,1)="1"</formula>
    </cfRule>
  </conditionalFormatting>
  <conditionalFormatting sqref="L79:M82">
    <cfRule type="expression" dxfId="629" priority="221" stopIfTrue="1">
      <formula>LEFT(L79,1)="2"</formula>
    </cfRule>
    <cfRule type="expression" dxfId="628" priority="220" stopIfTrue="1">
      <formula>LEFT(L79,1)="1"</formula>
    </cfRule>
  </conditionalFormatting>
  <conditionalFormatting sqref="L87:M90">
    <cfRule type="expression" dxfId="627" priority="245" stopIfTrue="1">
      <formula>LEFT(L87,1)="2"</formula>
    </cfRule>
    <cfRule type="expression" dxfId="626" priority="244" stopIfTrue="1">
      <formula>LEFT(L87,1)="1"</formula>
    </cfRule>
  </conditionalFormatting>
  <conditionalFormatting sqref="L95:M98">
    <cfRule type="expression" dxfId="625" priority="268" stopIfTrue="1">
      <formula>LEFT(L95,1)="1"</formula>
    </cfRule>
    <cfRule type="expression" dxfId="624" priority="269" stopIfTrue="1">
      <formula>LEFT(L95,1)="2"</formula>
    </cfRule>
  </conditionalFormatting>
  <conditionalFormatting sqref="L103:M106">
    <cfRule type="expression" dxfId="623" priority="292" stopIfTrue="1">
      <formula>LEFT(L103,1)="1"</formula>
    </cfRule>
    <cfRule type="expression" dxfId="622" priority="293" stopIfTrue="1">
      <formula>LEFT(L103,1)="2"</formula>
    </cfRule>
  </conditionalFormatting>
  <conditionalFormatting sqref="L111:M114">
    <cfRule type="expression" dxfId="621" priority="317" stopIfTrue="1">
      <formula>LEFT(L111,1)="2"</formula>
    </cfRule>
    <cfRule type="expression" dxfId="620" priority="316" stopIfTrue="1">
      <formula>LEFT(L111,1)="1"</formula>
    </cfRule>
  </conditionalFormatting>
  <conditionalFormatting sqref="L119:M122">
    <cfRule type="expression" dxfId="619" priority="341" stopIfTrue="1">
      <formula>LEFT(L119,1)="2"</formula>
    </cfRule>
    <cfRule type="expression" dxfId="618" priority="340" stopIfTrue="1">
      <formula>LEFT(L119,1)="1"</formula>
    </cfRule>
  </conditionalFormatting>
  <conditionalFormatting sqref="L127:M130">
    <cfRule type="expression" dxfId="617" priority="365" stopIfTrue="1">
      <formula>LEFT(L127,1)="2"</formula>
    </cfRule>
    <cfRule type="expression" dxfId="616" priority="364" stopIfTrue="1">
      <formula>LEFT(L127,1)="1"</formula>
    </cfRule>
  </conditionalFormatting>
  <conditionalFormatting sqref="L135:M138">
    <cfRule type="expression" dxfId="615" priority="389" stopIfTrue="1">
      <formula>LEFT(L135,1)="2"</formula>
    </cfRule>
    <cfRule type="expression" dxfId="614" priority="388" stopIfTrue="1">
      <formula>LEFT(L135,1)="1"</formula>
    </cfRule>
  </conditionalFormatting>
  <conditionalFormatting sqref="L143:M146">
    <cfRule type="expression" dxfId="613" priority="413" stopIfTrue="1">
      <formula>LEFT(L143,1)="2"</formula>
    </cfRule>
    <cfRule type="expression" dxfId="612" priority="412" stopIfTrue="1">
      <formula>LEFT(L143,1)="1"</formula>
    </cfRule>
  </conditionalFormatting>
  <conditionalFormatting sqref="L151:M154">
    <cfRule type="expression" dxfId="611" priority="436" stopIfTrue="1">
      <formula>LEFT(L151,1)="1"</formula>
    </cfRule>
    <cfRule type="expression" dxfId="610" priority="437" stopIfTrue="1">
      <formula>LEFT(L151,1)="2"</formula>
    </cfRule>
  </conditionalFormatting>
  <conditionalFormatting sqref="L159:M162">
    <cfRule type="expression" dxfId="609" priority="461" stopIfTrue="1">
      <formula>LEFT(L159,1)="2"</formula>
    </cfRule>
    <cfRule type="expression" dxfId="608" priority="460" stopIfTrue="1">
      <formula>LEFT(L159,1)="1"</formula>
    </cfRule>
  </conditionalFormatting>
  <conditionalFormatting sqref="L167:M170">
    <cfRule type="expression" dxfId="607" priority="484" stopIfTrue="1">
      <formula>LEFT(L167,1)="1"</formula>
    </cfRule>
    <cfRule type="expression" dxfId="606" priority="485" stopIfTrue="1">
      <formula>LEFT(L167,1)="2"</formula>
    </cfRule>
  </conditionalFormatting>
  <conditionalFormatting sqref="L175:M178">
    <cfRule type="expression" dxfId="605" priority="578" stopIfTrue="1">
      <formula>LEFT(L175,1)="1"</formula>
    </cfRule>
    <cfRule type="expression" dxfId="604" priority="579" stopIfTrue="1">
      <formula>LEFT(L175,1)="2"</formula>
    </cfRule>
  </conditionalFormatting>
  <conditionalFormatting sqref="M5 P5">
    <cfRule type="iconSet" priority="2805">
      <iconSet iconSet="3Symbols" showValue="0">
        <cfvo type="percent" val="0"/>
        <cfvo type="num" val="1"/>
        <cfvo type="num" val="2"/>
      </iconSet>
    </cfRule>
  </conditionalFormatting>
  <conditionalFormatting sqref="M11:M14">
    <cfRule type="expression" dxfId="603" priority="4" stopIfTrue="1">
      <formula>LEFT(M11,1)="3"</formula>
    </cfRule>
    <cfRule type="expression" dxfId="602" priority="5" stopIfTrue="1">
      <formula>LEFT(M11,1)="4"</formula>
    </cfRule>
  </conditionalFormatting>
  <conditionalFormatting sqref="M22:M25">
    <cfRule type="expression" dxfId="601" priority="54" stopIfTrue="1">
      <formula>LEFT(M22,1)="3"</formula>
    </cfRule>
    <cfRule type="expression" dxfId="600" priority="55" stopIfTrue="1">
      <formula>LEFT(M22,1)="4"</formula>
    </cfRule>
  </conditionalFormatting>
  <conditionalFormatting sqref="M30:M33">
    <cfRule type="expression" dxfId="599" priority="79" stopIfTrue="1">
      <formula>LEFT(M30,1)="4"</formula>
    </cfRule>
    <cfRule type="expression" dxfId="598" priority="78" stopIfTrue="1">
      <formula>LEFT(M30,1)="3"</formula>
    </cfRule>
  </conditionalFormatting>
  <conditionalFormatting sqref="M38:M41">
    <cfRule type="expression" dxfId="597" priority="102" stopIfTrue="1">
      <formula>LEFT(M38,1)="3"</formula>
    </cfRule>
    <cfRule type="expression" dxfId="596" priority="103" stopIfTrue="1">
      <formula>LEFT(M38,1)="4"</formula>
    </cfRule>
  </conditionalFormatting>
  <conditionalFormatting sqref="M47:M50">
    <cfRule type="expression" dxfId="595" priority="127" stopIfTrue="1">
      <formula>LEFT(M47,1)="4"</formula>
    </cfRule>
    <cfRule type="expression" dxfId="594" priority="126" stopIfTrue="1">
      <formula>LEFT(M47,1)="3"</formula>
    </cfRule>
  </conditionalFormatting>
  <conditionalFormatting sqref="M55:M58">
    <cfRule type="expression" dxfId="593" priority="150" stopIfTrue="1">
      <formula>LEFT(M55,1)="3"</formula>
    </cfRule>
    <cfRule type="expression" dxfId="592" priority="151" stopIfTrue="1">
      <formula>LEFT(M55,1)="4"</formula>
    </cfRule>
  </conditionalFormatting>
  <conditionalFormatting sqref="M63:M66">
    <cfRule type="expression" dxfId="591" priority="175" stopIfTrue="1">
      <formula>LEFT(M63,1)="4"</formula>
    </cfRule>
    <cfRule type="expression" dxfId="590" priority="174" stopIfTrue="1">
      <formula>LEFT(M63,1)="3"</formula>
    </cfRule>
  </conditionalFormatting>
  <conditionalFormatting sqref="M71:M74">
    <cfRule type="expression" dxfId="589" priority="198" stopIfTrue="1">
      <formula>LEFT(M71,1)="3"</formula>
    </cfRule>
    <cfRule type="expression" dxfId="588" priority="199" stopIfTrue="1">
      <formula>LEFT(M71,1)="4"</formula>
    </cfRule>
  </conditionalFormatting>
  <conditionalFormatting sqref="M79:M82">
    <cfRule type="expression" dxfId="587" priority="223" stopIfTrue="1">
      <formula>LEFT(M79,1)="4"</formula>
    </cfRule>
    <cfRule type="expression" dxfId="586" priority="222" stopIfTrue="1">
      <formula>LEFT(M79,1)="3"</formula>
    </cfRule>
  </conditionalFormatting>
  <conditionalFormatting sqref="M87:M90">
    <cfRule type="expression" dxfId="585" priority="246" stopIfTrue="1">
      <formula>LEFT(M87,1)="3"</formula>
    </cfRule>
    <cfRule type="expression" dxfId="584" priority="247" stopIfTrue="1">
      <formula>LEFT(M87,1)="4"</formula>
    </cfRule>
  </conditionalFormatting>
  <conditionalFormatting sqref="M95:M98">
    <cfRule type="expression" dxfId="583" priority="270" stopIfTrue="1">
      <formula>LEFT(M95,1)="3"</formula>
    </cfRule>
    <cfRule type="expression" dxfId="582" priority="271" stopIfTrue="1">
      <formula>LEFT(M95,1)="4"</formula>
    </cfRule>
  </conditionalFormatting>
  <conditionalFormatting sqref="M103:M106">
    <cfRule type="expression" dxfId="581" priority="295" stopIfTrue="1">
      <formula>LEFT(M103,1)="4"</formula>
    </cfRule>
    <cfRule type="expression" dxfId="580" priority="294" stopIfTrue="1">
      <formula>LEFT(M103,1)="3"</formula>
    </cfRule>
  </conditionalFormatting>
  <conditionalFormatting sqref="M111:M114">
    <cfRule type="expression" dxfId="579" priority="319" stopIfTrue="1">
      <formula>LEFT(M111,1)="4"</formula>
    </cfRule>
    <cfRule type="expression" dxfId="578" priority="318" stopIfTrue="1">
      <formula>LEFT(M111,1)="3"</formula>
    </cfRule>
  </conditionalFormatting>
  <conditionalFormatting sqref="M119:M122">
    <cfRule type="expression" dxfId="577" priority="343" stopIfTrue="1">
      <formula>LEFT(M119,1)="4"</formula>
    </cfRule>
    <cfRule type="expression" dxfId="576" priority="342" stopIfTrue="1">
      <formula>LEFT(M119,1)="3"</formula>
    </cfRule>
  </conditionalFormatting>
  <conditionalFormatting sqref="M127:M130">
    <cfRule type="expression" dxfId="575" priority="366" stopIfTrue="1">
      <formula>LEFT(M127,1)="3"</formula>
    </cfRule>
    <cfRule type="expression" dxfId="574" priority="367" stopIfTrue="1">
      <formula>LEFT(M127,1)="4"</formula>
    </cfRule>
  </conditionalFormatting>
  <conditionalFormatting sqref="M135:M138">
    <cfRule type="expression" dxfId="573" priority="390" stopIfTrue="1">
      <formula>LEFT(M135,1)="3"</formula>
    </cfRule>
    <cfRule type="expression" dxfId="572" priority="391" stopIfTrue="1">
      <formula>LEFT(M135,1)="4"</formula>
    </cfRule>
  </conditionalFormatting>
  <conditionalFormatting sqref="M143:M146">
    <cfRule type="expression" dxfId="571" priority="414" stopIfTrue="1">
      <formula>LEFT(M143,1)="3"</formula>
    </cfRule>
    <cfRule type="expression" dxfId="570" priority="415" stopIfTrue="1">
      <formula>LEFT(M143,1)="4"</formula>
    </cfRule>
  </conditionalFormatting>
  <conditionalFormatting sqref="M151:M154">
    <cfRule type="expression" dxfId="569" priority="439" stopIfTrue="1">
      <formula>LEFT(M151,1)="4"</formula>
    </cfRule>
    <cfRule type="expression" dxfId="568" priority="438" stopIfTrue="1">
      <formula>LEFT(M151,1)="3"</formula>
    </cfRule>
  </conditionalFormatting>
  <conditionalFormatting sqref="M159:M162">
    <cfRule type="expression" dxfId="567" priority="463" stopIfTrue="1">
      <formula>LEFT(M159,1)="4"</formula>
    </cfRule>
    <cfRule type="expression" dxfId="566" priority="462" stopIfTrue="1">
      <formula>LEFT(M159,1)="3"</formula>
    </cfRule>
  </conditionalFormatting>
  <conditionalFormatting sqref="M167:M170">
    <cfRule type="expression" dxfId="565" priority="487" stopIfTrue="1">
      <formula>LEFT(M167,1)="4"</formula>
    </cfRule>
    <cfRule type="expression" dxfId="564" priority="486" stopIfTrue="1">
      <formula>LEFT(M167,1)="3"</formula>
    </cfRule>
  </conditionalFormatting>
  <conditionalFormatting sqref="M175:M178">
    <cfRule type="expression" dxfId="563" priority="581" stopIfTrue="1">
      <formula>LEFT(M175,1)="4"</formula>
    </cfRule>
    <cfRule type="expression" dxfId="562" priority="580" stopIfTrue="1">
      <formula>LEFT(M175,1)="3"</formula>
    </cfRule>
  </conditionalFormatting>
  <conditionalFormatting sqref="N10">
    <cfRule type="expression" dxfId="561" priority="2336" stopIfTrue="1">
      <formula>LEFT(N10,1)="6"</formula>
    </cfRule>
    <cfRule type="expression" dxfId="560" priority="2331" stopIfTrue="1">
      <formula>LEFT(N10,1)="1"</formula>
    </cfRule>
    <cfRule type="expression" dxfId="559" priority="2332" stopIfTrue="1">
      <formula>LEFT(N10,1)="2"</formula>
    </cfRule>
    <cfRule type="expression" dxfId="558" priority="2334" stopIfTrue="1">
      <formula>LEFT(N10,1)="4"</formula>
    </cfRule>
    <cfRule type="expression" dxfId="557" priority="2335" stopIfTrue="1">
      <formula>LEFT(N10,1)="5"</formula>
    </cfRule>
  </conditionalFormatting>
  <conditionalFormatting sqref="N11">
    <cfRule type="colorScale" priority="2281">
      <colorScale>
        <cfvo type="num" val="4"/>
        <cfvo type="num" val="6"/>
        <cfvo type="num" val="10"/>
        <color rgb="FF9CCF7F"/>
        <color rgb="FFFFEB84"/>
        <color rgb="FFC00000"/>
      </colorScale>
    </cfRule>
  </conditionalFormatting>
  <conditionalFormatting sqref="N12:N14">
    <cfRule type="colorScale" priority="26">
      <colorScale>
        <cfvo type="num" val="4"/>
        <cfvo type="num" val="6"/>
        <cfvo type="num" val="10"/>
        <color rgb="FF9CCF7F"/>
        <color rgb="FFFFEB84"/>
        <color rgb="FFC00000"/>
      </colorScale>
    </cfRule>
    <cfRule type="cellIs" dxfId="556" priority="27" stopIfTrue="1" operator="equal">
      <formula>""""""</formula>
    </cfRule>
  </conditionalFormatting>
  <conditionalFormatting sqref="N21">
    <cfRule type="expression" dxfId="555" priority="2248" stopIfTrue="1">
      <formula>LEFT(N21,1)="6"</formula>
    </cfRule>
    <cfRule type="expression" dxfId="554" priority="2247" stopIfTrue="1">
      <formula>LEFT(N21,1)="5"</formula>
    </cfRule>
    <cfRule type="expression" dxfId="553" priority="2246" stopIfTrue="1">
      <formula>LEFT(N21,1)="4"</formula>
    </cfRule>
    <cfRule type="expression" dxfId="552" priority="2244" stopIfTrue="1">
      <formula>LEFT(N21,1)="2"</formula>
    </cfRule>
    <cfRule type="expression" dxfId="551" priority="2243" stopIfTrue="1">
      <formula>LEFT(N21,1)="1"</formula>
    </cfRule>
  </conditionalFormatting>
  <conditionalFormatting sqref="N22">
    <cfRule type="colorScale" priority="2194">
      <colorScale>
        <cfvo type="num" val="4"/>
        <cfvo type="num" val="6"/>
        <cfvo type="num" val="10"/>
        <color rgb="FF9CCF7F"/>
        <color rgb="FFFFEB84"/>
        <color rgb="FFC00000"/>
      </colorScale>
    </cfRule>
  </conditionalFormatting>
  <conditionalFormatting sqref="N23:N25">
    <cfRule type="colorScale" priority="50">
      <colorScale>
        <cfvo type="num" val="4"/>
        <cfvo type="num" val="6"/>
        <cfvo type="num" val="10"/>
        <color rgb="FF9CCF7F"/>
        <color rgb="FFFFEB84"/>
        <color rgb="FFC00000"/>
      </colorScale>
    </cfRule>
    <cfRule type="cellIs" dxfId="550" priority="51" stopIfTrue="1" operator="equal">
      <formula>""""""</formula>
    </cfRule>
  </conditionalFormatting>
  <conditionalFormatting sqref="N29">
    <cfRule type="expression" dxfId="549" priority="2159" stopIfTrue="1">
      <formula>LEFT(N29,1)="2"</formula>
    </cfRule>
    <cfRule type="expression" dxfId="548" priority="2158" stopIfTrue="1">
      <formula>LEFT(N29,1)="1"</formula>
    </cfRule>
    <cfRule type="expression" dxfId="547" priority="2161" stopIfTrue="1">
      <formula>LEFT(N29,1)="4"</formula>
    </cfRule>
    <cfRule type="expression" dxfId="546" priority="2162" stopIfTrue="1">
      <formula>LEFT(N29,1)="5"</formula>
    </cfRule>
    <cfRule type="expression" dxfId="545" priority="2163" stopIfTrue="1">
      <formula>LEFT(N29,1)="6"</formula>
    </cfRule>
  </conditionalFormatting>
  <conditionalFormatting sqref="N30">
    <cfRule type="colorScale" priority="2109">
      <colorScale>
        <cfvo type="num" val="4"/>
        <cfvo type="num" val="6"/>
        <cfvo type="num" val="10"/>
        <color rgb="FF9CCF7F"/>
        <color rgb="FFFFEB84"/>
        <color rgb="FFC00000"/>
      </colorScale>
    </cfRule>
  </conditionalFormatting>
  <conditionalFormatting sqref="N31:N33">
    <cfRule type="cellIs" dxfId="544" priority="75" stopIfTrue="1" operator="equal">
      <formula>""""""</formula>
    </cfRule>
    <cfRule type="colorScale" priority="74">
      <colorScale>
        <cfvo type="num" val="4"/>
        <cfvo type="num" val="6"/>
        <cfvo type="num" val="10"/>
        <color rgb="FF9CCF7F"/>
        <color rgb="FFFFEB84"/>
        <color rgb="FFC00000"/>
      </colorScale>
    </cfRule>
  </conditionalFormatting>
  <conditionalFormatting sqref="N37">
    <cfRule type="expression" dxfId="543" priority="2074" stopIfTrue="1">
      <formula>LEFT(N37,1)="2"</formula>
    </cfRule>
    <cfRule type="expression" dxfId="542" priority="2078" stopIfTrue="1">
      <formula>LEFT(N37,1)="6"</formula>
    </cfRule>
    <cfRule type="expression" dxfId="541" priority="2073" stopIfTrue="1">
      <formula>LEFT(N37,1)="1"</formula>
    </cfRule>
    <cfRule type="expression" dxfId="540" priority="2076" stopIfTrue="1">
      <formula>LEFT(N37,1)="4"</formula>
    </cfRule>
    <cfRule type="expression" dxfId="539" priority="2077" stopIfTrue="1">
      <formula>LEFT(N37,1)="5"</formula>
    </cfRule>
  </conditionalFormatting>
  <conditionalFormatting sqref="N38">
    <cfRule type="colorScale" priority="2024">
      <colorScale>
        <cfvo type="num" val="4"/>
        <cfvo type="num" val="6"/>
        <cfvo type="num" val="10"/>
        <color rgb="FF9CCF7F"/>
        <color rgb="FFFFEB84"/>
        <color rgb="FFC00000"/>
      </colorScale>
    </cfRule>
  </conditionalFormatting>
  <conditionalFormatting sqref="N39:N41">
    <cfRule type="cellIs" dxfId="538" priority="99" stopIfTrue="1" operator="equal">
      <formula>""""""</formula>
    </cfRule>
    <cfRule type="colorScale" priority="98">
      <colorScale>
        <cfvo type="num" val="4"/>
        <cfvo type="num" val="6"/>
        <cfvo type="num" val="10"/>
        <color rgb="FF9CCF7F"/>
        <color rgb="FFFFEB84"/>
        <color rgb="FFC00000"/>
      </colorScale>
    </cfRule>
  </conditionalFormatting>
  <conditionalFormatting sqref="N46">
    <cfRule type="expression" dxfId="537" priority="1990" stopIfTrue="1">
      <formula>LEFT(N46,1)="5"</formula>
    </cfRule>
    <cfRule type="expression" dxfId="536" priority="1989" stopIfTrue="1">
      <formula>LEFT(N46,1)="4"</formula>
    </cfRule>
    <cfRule type="expression" dxfId="535" priority="1986" stopIfTrue="1">
      <formula>LEFT(N46,1)="1"</formula>
    </cfRule>
    <cfRule type="expression" dxfId="534" priority="1987" stopIfTrue="1">
      <formula>LEFT(N46,1)="2"</formula>
    </cfRule>
    <cfRule type="expression" dxfId="533" priority="1991" stopIfTrue="1">
      <formula>LEFT(N46,1)="6"</formula>
    </cfRule>
  </conditionalFormatting>
  <conditionalFormatting sqref="N47">
    <cfRule type="colorScale" priority="1997">
      <colorScale>
        <cfvo type="num" val="4"/>
        <cfvo type="num" val="6"/>
        <cfvo type="num" val="10"/>
        <color rgb="FF9CCF7F"/>
        <color rgb="FFFFEB84"/>
        <color rgb="FFC00000"/>
      </colorScale>
    </cfRule>
  </conditionalFormatting>
  <conditionalFormatting sqref="N48:N50">
    <cfRule type="cellIs" dxfId="532" priority="123" stopIfTrue="1" operator="equal">
      <formula>""""""</formula>
    </cfRule>
    <cfRule type="colorScale" priority="122">
      <colorScale>
        <cfvo type="num" val="4"/>
        <cfvo type="num" val="6"/>
        <cfvo type="num" val="10"/>
        <color rgb="FF9CCF7F"/>
        <color rgb="FFFFEB84"/>
        <color rgb="FFC00000"/>
      </colorScale>
    </cfRule>
  </conditionalFormatting>
  <conditionalFormatting sqref="N54">
    <cfRule type="expression" dxfId="531" priority="1890" stopIfTrue="1">
      <formula>LEFT(N54,1)="1"</formula>
    </cfRule>
    <cfRule type="expression" dxfId="530" priority="1891" stopIfTrue="1">
      <formula>LEFT(N54,1)="2"</formula>
    </cfRule>
    <cfRule type="expression" dxfId="529" priority="1894" stopIfTrue="1">
      <formula>LEFT(N54,1)="5"</formula>
    </cfRule>
    <cfRule type="expression" dxfId="528" priority="1893" stopIfTrue="1">
      <formula>LEFT(N54,1)="4"</formula>
    </cfRule>
    <cfRule type="expression" dxfId="527" priority="1895" stopIfTrue="1">
      <formula>LEFT(N54,1)="6"</formula>
    </cfRule>
  </conditionalFormatting>
  <conditionalFormatting sqref="N55">
    <cfRule type="colorScale" priority="1901">
      <colorScale>
        <cfvo type="num" val="4"/>
        <cfvo type="num" val="6"/>
        <cfvo type="num" val="10"/>
        <color rgb="FF9CCF7F"/>
        <color rgb="FFFFEB84"/>
        <color rgb="FFC00000"/>
      </colorScale>
    </cfRule>
  </conditionalFormatting>
  <conditionalFormatting sqref="N56:N58">
    <cfRule type="colorScale" priority="146">
      <colorScale>
        <cfvo type="num" val="4"/>
        <cfvo type="num" val="6"/>
        <cfvo type="num" val="10"/>
        <color rgb="FF9CCF7F"/>
        <color rgb="FFFFEB84"/>
        <color rgb="FFC00000"/>
      </colorScale>
    </cfRule>
    <cfRule type="cellIs" dxfId="526" priority="147" stopIfTrue="1" operator="equal">
      <formula>""""""</formula>
    </cfRule>
  </conditionalFormatting>
  <conditionalFormatting sqref="N62">
    <cfRule type="expression" dxfId="525" priority="1809" stopIfTrue="1">
      <formula>LEFT(N62,1)="4"</formula>
    </cfRule>
    <cfRule type="expression" dxfId="524" priority="1807" stopIfTrue="1">
      <formula>LEFT(N62,1)="2"</formula>
    </cfRule>
    <cfRule type="expression" dxfId="523" priority="1806" stopIfTrue="1">
      <formula>LEFT(N62,1)="1"</formula>
    </cfRule>
    <cfRule type="expression" dxfId="522" priority="1811" stopIfTrue="1">
      <formula>LEFT(N62,1)="6"</formula>
    </cfRule>
    <cfRule type="expression" dxfId="521" priority="1810" stopIfTrue="1">
      <formula>LEFT(N62,1)="5"</formula>
    </cfRule>
  </conditionalFormatting>
  <conditionalFormatting sqref="N63">
    <cfRule type="colorScale" priority="1817">
      <colorScale>
        <cfvo type="num" val="4"/>
        <cfvo type="num" val="6"/>
        <cfvo type="num" val="10"/>
        <color rgb="FF9CCF7F"/>
        <color rgb="FFFFEB84"/>
        <color rgb="FFC00000"/>
      </colorScale>
    </cfRule>
  </conditionalFormatting>
  <conditionalFormatting sqref="N64:N66">
    <cfRule type="cellIs" dxfId="520" priority="171" stopIfTrue="1" operator="equal">
      <formula>""""""</formula>
    </cfRule>
    <cfRule type="colorScale" priority="170">
      <colorScale>
        <cfvo type="num" val="4"/>
        <cfvo type="num" val="6"/>
        <cfvo type="num" val="10"/>
        <color rgb="FF9CCF7F"/>
        <color rgb="FFFFEB84"/>
        <color rgb="FFC00000"/>
      </colorScale>
    </cfRule>
  </conditionalFormatting>
  <conditionalFormatting sqref="N70">
    <cfRule type="expression" dxfId="519" priority="1726" stopIfTrue="1">
      <formula>LEFT(N70,1)="5"</formula>
    </cfRule>
    <cfRule type="expression" dxfId="518" priority="1725" stopIfTrue="1">
      <formula>LEFT(N70,1)="4"</formula>
    </cfRule>
    <cfRule type="expression" dxfId="517" priority="1727" stopIfTrue="1">
      <formula>LEFT(N70,1)="6"</formula>
    </cfRule>
    <cfRule type="expression" dxfId="516" priority="1722" stopIfTrue="1">
      <formula>LEFT(N70,1)="1"</formula>
    </cfRule>
    <cfRule type="expression" dxfId="515" priority="1723" stopIfTrue="1">
      <formula>LEFT(N70,1)="2"</formula>
    </cfRule>
  </conditionalFormatting>
  <conditionalFormatting sqref="N71">
    <cfRule type="colorScale" priority="1733">
      <colorScale>
        <cfvo type="num" val="4"/>
        <cfvo type="num" val="6"/>
        <cfvo type="num" val="10"/>
        <color rgb="FF9CCF7F"/>
        <color rgb="FFFFEB84"/>
        <color rgb="FFC00000"/>
      </colorScale>
    </cfRule>
  </conditionalFormatting>
  <conditionalFormatting sqref="N72:N74">
    <cfRule type="cellIs" dxfId="514" priority="195" stopIfTrue="1" operator="equal">
      <formula>""""""</formula>
    </cfRule>
    <cfRule type="colorScale" priority="194">
      <colorScale>
        <cfvo type="num" val="4"/>
        <cfvo type="num" val="6"/>
        <cfvo type="num" val="10"/>
        <color rgb="FF9CCF7F"/>
        <color rgb="FFFFEB84"/>
        <color rgb="FFC00000"/>
      </colorScale>
    </cfRule>
  </conditionalFormatting>
  <conditionalFormatting sqref="N78">
    <cfRule type="expression" dxfId="513" priority="1638" stopIfTrue="1">
      <formula>LEFT(N78,1)="1"</formula>
    </cfRule>
    <cfRule type="expression" dxfId="512" priority="1643" stopIfTrue="1">
      <formula>LEFT(N78,1)="6"</formula>
    </cfRule>
    <cfRule type="expression" dxfId="511" priority="1641" stopIfTrue="1">
      <formula>LEFT(N78,1)="4"</formula>
    </cfRule>
    <cfRule type="expression" dxfId="510" priority="1639" stopIfTrue="1">
      <formula>LEFT(N78,1)="2"</formula>
    </cfRule>
    <cfRule type="expression" dxfId="509" priority="1642" stopIfTrue="1">
      <formula>LEFT(N78,1)="5"</formula>
    </cfRule>
  </conditionalFormatting>
  <conditionalFormatting sqref="N79">
    <cfRule type="colorScale" priority="1649">
      <colorScale>
        <cfvo type="num" val="4"/>
        <cfvo type="num" val="6"/>
        <cfvo type="num" val="10"/>
        <color rgb="FF9CCF7F"/>
        <color rgb="FFFFEB84"/>
        <color rgb="FFC00000"/>
      </colorScale>
    </cfRule>
  </conditionalFormatting>
  <conditionalFormatting sqref="N80:N82">
    <cfRule type="cellIs" dxfId="508" priority="219" stopIfTrue="1" operator="equal">
      <formula>""""""</formula>
    </cfRule>
    <cfRule type="colorScale" priority="218">
      <colorScale>
        <cfvo type="num" val="4"/>
        <cfvo type="num" val="6"/>
        <cfvo type="num" val="10"/>
        <color rgb="FF9CCF7F"/>
        <color rgb="FFFFEB84"/>
        <color rgb="FFC00000"/>
      </colorScale>
    </cfRule>
  </conditionalFormatting>
  <conditionalFormatting sqref="N86">
    <cfRule type="expression" dxfId="507" priority="1555" stopIfTrue="1">
      <formula>LEFT(N86,1)="2"</formula>
    </cfRule>
    <cfRule type="expression" dxfId="506" priority="1559" stopIfTrue="1">
      <formula>LEFT(N86,1)="6"</formula>
    </cfRule>
    <cfRule type="expression" dxfId="505" priority="1557" stopIfTrue="1">
      <formula>LEFT(N86,1)="4"</formula>
    </cfRule>
    <cfRule type="expression" dxfId="504" priority="1554" stopIfTrue="1">
      <formula>LEFT(N86,1)="1"</formula>
    </cfRule>
    <cfRule type="expression" dxfId="503" priority="1558" stopIfTrue="1">
      <formula>LEFT(N86,1)="5"</formula>
    </cfRule>
  </conditionalFormatting>
  <conditionalFormatting sqref="N87">
    <cfRule type="colorScale" priority="1565">
      <colorScale>
        <cfvo type="num" val="4"/>
        <cfvo type="num" val="6"/>
        <cfvo type="num" val="10"/>
        <color rgb="FF9CCF7F"/>
        <color rgb="FFFFEB84"/>
        <color rgb="FFC00000"/>
      </colorScale>
    </cfRule>
  </conditionalFormatting>
  <conditionalFormatting sqref="N88:N90">
    <cfRule type="colorScale" priority="242">
      <colorScale>
        <cfvo type="num" val="4"/>
        <cfvo type="num" val="6"/>
        <cfvo type="num" val="10"/>
        <color rgb="FF9CCF7F"/>
        <color rgb="FFFFEB84"/>
        <color rgb="FFC00000"/>
      </colorScale>
    </cfRule>
    <cfRule type="cellIs" dxfId="502" priority="243" stopIfTrue="1" operator="equal">
      <formula>""""""</formula>
    </cfRule>
  </conditionalFormatting>
  <conditionalFormatting sqref="N94">
    <cfRule type="expression" dxfId="501" priority="1475" stopIfTrue="1">
      <formula>LEFT(N94,1)="6"</formula>
    </cfRule>
    <cfRule type="expression" dxfId="500" priority="1474" stopIfTrue="1">
      <formula>LEFT(N94,1)="5"</formula>
    </cfRule>
    <cfRule type="expression" dxfId="499" priority="1473" stopIfTrue="1">
      <formula>LEFT(N94,1)="4"</formula>
    </cfRule>
    <cfRule type="expression" dxfId="498" priority="1471" stopIfTrue="1">
      <formula>LEFT(N94,1)="2"</formula>
    </cfRule>
    <cfRule type="expression" dxfId="497" priority="1470" stopIfTrue="1">
      <formula>LEFT(N94,1)="1"</formula>
    </cfRule>
  </conditionalFormatting>
  <conditionalFormatting sqref="N95">
    <cfRule type="colorScale" priority="1481">
      <colorScale>
        <cfvo type="num" val="4"/>
        <cfvo type="num" val="6"/>
        <cfvo type="num" val="10"/>
        <color rgb="FF9CCF7F"/>
        <color rgb="FFFFEB84"/>
        <color rgb="FFC00000"/>
      </colorScale>
    </cfRule>
  </conditionalFormatting>
  <conditionalFormatting sqref="N96:N98">
    <cfRule type="cellIs" dxfId="496" priority="267" stopIfTrue="1" operator="equal">
      <formula>""""""</formula>
    </cfRule>
    <cfRule type="colorScale" priority="266">
      <colorScale>
        <cfvo type="num" val="4"/>
        <cfvo type="num" val="6"/>
        <cfvo type="num" val="10"/>
        <color rgb="FF9CCF7F"/>
        <color rgb="FFFFEB84"/>
        <color rgb="FFC00000"/>
      </colorScale>
    </cfRule>
  </conditionalFormatting>
  <conditionalFormatting sqref="N102">
    <cfRule type="expression" dxfId="495" priority="1387" stopIfTrue="1">
      <formula>LEFT(N102,1)="2"</formula>
    </cfRule>
    <cfRule type="expression" dxfId="494" priority="1386" stopIfTrue="1">
      <formula>LEFT(N102,1)="1"</formula>
    </cfRule>
    <cfRule type="expression" dxfId="493" priority="1391" stopIfTrue="1">
      <formula>LEFT(N102,1)="6"</formula>
    </cfRule>
    <cfRule type="expression" dxfId="492" priority="1390" stopIfTrue="1">
      <formula>LEFT(N102,1)="5"</formula>
    </cfRule>
    <cfRule type="expression" dxfId="491" priority="1389" stopIfTrue="1">
      <formula>LEFT(N102,1)="4"</formula>
    </cfRule>
  </conditionalFormatting>
  <conditionalFormatting sqref="N103">
    <cfRule type="colorScale" priority="1397">
      <colorScale>
        <cfvo type="num" val="4"/>
        <cfvo type="num" val="6"/>
        <cfvo type="num" val="10"/>
        <color rgb="FF9CCF7F"/>
        <color rgb="FFFFEB84"/>
        <color rgb="FFC00000"/>
      </colorScale>
    </cfRule>
  </conditionalFormatting>
  <conditionalFormatting sqref="N104:N106">
    <cfRule type="colorScale" priority="290">
      <colorScale>
        <cfvo type="num" val="4"/>
        <cfvo type="num" val="6"/>
        <cfvo type="num" val="10"/>
        <color rgb="FF9CCF7F"/>
        <color rgb="FFFFEB84"/>
        <color rgb="FFC00000"/>
      </colorScale>
    </cfRule>
    <cfRule type="cellIs" dxfId="490" priority="291" stopIfTrue="1" operator="equal">
      <formula>""""""</formula>
    </cfRule>
  </conditionalFormatting>
  <conditionalFormatting sqref="N110">
    <cfRule type="expression" dxfId="489" priority="1303" stopIfTrue="1">
      <formula>LEFT(N110,1)="2"</formula>
    </cfRule>
    <cfRule type="expression" dxfId="488" priority="1302" stopIfTrue="1">
      <formula>LEFT(N110,1)="1"</formula>
    </cfRule>
    <cfRule type="expression" dxfId="487" priority="1306" stopIfTrue="1">
      <formula>LEFT(N110,1)="5"</formula>
    </cfRule>
    <cfRule type="expression" dxfId="486" priority="1305" stopIfTrue="1">
      <formula>LEFT(N110,1)="4"</formula>
    </cfRule>
    <cfRule type="expression" dxfId="485" priority="1307" stopIfTrue="1">
      <formula>LEFT(N110,1)="6"</formula>
    </cfRule>
  </conditionalFormatting>
  <conditionalFormatting sqref="N111">
    <cfRule type="colorScale" priority="1313">
      <colorScale>
        <cfvo type="num" val="4"/>
        <cfvo type="num" val="6"/>
        <cfvo type="num" val="10"/>
        <color rgb="FF9CCF7F"/>
        <color rgb="FFFFEB84"/>
        <color rgb="FFC00000"/>
      </colorScale>
    </cfRule>
  </conditionalFormatting>
  <conditionalFormatting sqref="N112:N114">
    <cfRule type="colorScale" priority="314">
      <colorScale>
        <cfvo type="num" val="4"/>
        <cfvo type="num" val="6"/>
        <cfvo type="num" val="10"/>
        <color rgb="FF9CCF7F"/>
        <color rgb="FFFFEB84"/>
        <color rgb="FFC00000"/>
      </colorScale>
    </cfRule>
    <cfRule type="cellIs" dxfId="484" priority="315" stopIfTrue="1" operator="equal">
      <formula>""""""</formula>
    </cfRule>
  </conditionalFormatting>
  <conditionalFormatting sqref="N118">
    <cfRule type="expression" dxfId="483" priority="1218" stopIfTrue="1">
      <formula>LEFT(N118,1)="1"</formula>
    </cfRule>
    <cfRule type="expression" dxfId="482" priority="1221" stopIfTrue="1">
      <formula>LEFT(N118,1)="4"</formula>
    </cfRule>
    <cfRule type="expression" dxfId="481" priority="1219" stopIfTrue="1">
      <formula>LEFT(N118,1)="2"</formula>
    </cfRule>
    <cfRule type="expression" dxfId="480" priority="1222" stopIfTrue="1">
      <formula>LEFT(N118,1)="5"</formula>
    </cfRule>
    <cfRule type="expression" dxfId="479" priority="1223" stopIfTrue="1">
      <formula>LEFT(N118,1)="6"</formula>
    </cfRule>
  </conditionalFormatting>
  <conditionalFormatting sqref="N119">
    <cfRule type="colorScale" priority="1229">
      <colorScale>
        <cfvo type="num" val="4"/>
        <cfvo type="num" val="6"/>
        <cfvo type="num" val="10"/>
        <color rgb="FF9CCF7F"/>
        <color rgb="FFFFEB84"/>
        <color rgb="FFC00000"/>
      </colorScale>
    </cfRule>
  </conditionalFormatting>
  <conditionalFormatting sqref="N120:N122">
    <cfRule type="colorScale" priority="338">
      <colorScale>
        <cfvo type="num" val="4"/>
        <cfvo type="num" val="6"/>
        <cfvo type="num" val="10"/>
        <color rgb="FF9CCF7F"/>
        <color rgb="FFFFEB84"/>
        <color rgb="FFC00000"/>
      </colorScale>
    </cfRule>
    <cfRule type="cellIs" dxfId="478" priority="339" stopIfTrue="1" operator="equal">
      <formula>""""""</formula>
    </cfRule>
  </conditionalFormatting>
  <conditionalFormatting sqref="N126">
    <cfRule type="expression" dxfId="477" priority="1134" stopIfTrue="1">
      <formula>LEFT(N126,1)="1"</formula>
    </cfRule>
    <cfRule type="expression" dxfId="476" priority="1135" stopIfTrue="1">
      <formula>LEFT(N126,1)="2"</formula>
    </cfRule>
    <cfRule type="expression" dxfId="475" priority="1137" stopIfTrue="1">
      <formula>LEFT(N126,1)="4"</formula>
    </cfRule>
    <cfRule type="expression" dxfId="474" priority="1138" stopIfTrue="1">
      <formula>LEFT(N126,1)="5"</formula>
    </cfRule>
    <cfRule type="expression" dxfId="473" priority="1139" stopIfTrue="1">
      <formula>LEFT(N126,1)="6"</formula>
    </cfRule>
  </conditionalFormatting>
  <conditionalFormatting sqref="N127">
    <cfRule type="colorScale" priority="1145">
      <colorScale>
        <cfvo type="num" val="4"/>
        <cfvo type="num" val="6"/>
        <cfvo type="num" val="10"/>
        <color rgb="FF9CCF7F"/>
        <color rgb="FFFFEB84"/>
        <color rgb="FFC00000"/>
      </colorScale>
    </cfRule>
  </conditionalFormatting>
  <conditionalFormatting sqref="N128:N130">
    <cfRule type="colorScale" priority="362">
      <colorScale>
        <cfvo type="num" val="4"/>
        <cfvo type="num" val="6"/>
        <cfvo type="num" val="10"/>
        <color rgb="FF9CCF7F"/>
        <color rgb="FFFFEB84"/>
        <color rgb="FFC00000"/>
      </colorScale>
    </cfRule>
    <cfRule type="cellIs" dxfId="472" priority="363" stopIfTrue="1" operator="equal">
      <formula>""""""</formula>
    </cfRule>
  </conditionalFormatting>
  <conditionalFormatting sqref="N134">
    <cfRule type="expression" dxfId="471" priority="1055" stopIfTrue="1">
      <formula>LEFT(N134,1)="6"</formula>
    </cfRule>
    <cfRule type="expression" dxfId="470" priority="1054" stopIfTrue="1">
      <formula>LEFT(N134,1)="5"</formula>
    </cfRule>
    <cfRule type="expression" dxfId="469" priority="1053" stopIfTrue="1">
      <formula>LEFT(N134,1)="4"</formula>
    </cfRule>
    <cfRule type="expression" dxfId="468" priority="1051" stopIfTrue="1">
      <formula>LEFT(N134,1)="2"</formula>
    </cfRule>
    <cfRule type="expression" dxfId="467" priority="1050" stopIfTrue="1">
      <formula>LEFT(N134,1)="1"</formula>
    </cfRule>
  </conditionalFormatting>
  <conditionalFormatting sqref="N135">
    <cfRule type="colorScale" priority="1061">
      <colorScale>
        <cfvo type="num" val="4"/>
        <cfvo type="num" val="6"/>
        <cfvo type="num" val="10"/>
        <color rgb="FF9CCF7F"/>
        <color rgb="FFFFEB84"/>
        <color rgb="FFC00000"/>
      </colorScale>
    </cfRule>
  </conditionalFormatting>
  <conditionalFormatting sqref="N136:N138">
    <cfRule type="colorScale" priority="386">
      <colorScale>
        <cfvo type="num" val="4"/>
        <cfvo type="num" val="6"/>
        <cfvo type="num" val="10"/>
        <color rgb="FF9CCF7F"/>
        <color rgb="FFFFEB84"/>
        <color rgb="FFC00000"/>
      </colorScale>
    </cfRule>
    <cfRule type="cellIs" dxfId="466" priority="387" stopIfTrue="1" operator="equal">
      <formula>""""""</formula>
    </cfRule>
  </conditionalFormatting>
  <conditionalFormatting sqref="N142">
    <cfRule type="expression" dxfId="465" priority="966" stopIfTrue="1">
      <formula>LEFT(N142,1)="1"</formula>
    </cfRule>
    <cfRule type="expression" dxfId="464" priority="969" stopIfTrue="1">
      <formula>LEFT(N142,1)="4"</formula>
    </cfRule>
    <cfRule type="expression" dxfId="463" priority="970" stopIfTrue="1">
      <formula>LEFT(N142,1)="5"</formula>
    </cfRule>
    <cfRule type="expression" dxfId="462" priority="971" stopIfTrue="1">
      <formula>LEFT(N142,1)="6"</formula>
    </cfRule>
    <cfRule type="expression" dxfId="461" priority="967" stopIfTrue="1">
      <formula>LEFT(N142,1)="2"</formula>
    </cfRule>
  </conditionalFormatting>
  <conditionalFormatting sqref="N143">
    <cfRule type="colorScale" priority="977">
      <colorScale>
        <cfvo type="num" val="4"/>
        <cfvo type="num" val="6"/>
        <cfvo type="num" val="10"/>
        <color rgb="FF9CCF7F"/>
        <color rgb="FFFFEB84"/>
        <color rgb="FFC00000"/>
      </colorScale>
    </cfRule>
  </conditionalFormatting>
  <conditionalFormatting sqref="N144:N146">
    <cfRule type="colorScale" priority="410">
      <colorScale>
        <cfvo type="num" val="4"/>
        <cfvo type="num" val="6"/>
        <cfvo type="num" val="10"/>
        <color rgb="FF9CCF7F"/>
        <color rgb="FFFFEB84"/>
        <color rgb="FFC00000"/>
      </colorScale>
    </cfRule>
    <cfRule type="cellIs" dxfId="460" priority="411" stopIfTrue="1" operator="equal">
      <formula>""""""</formula>
    </cfRule>
  </conditionalFormatting>
  <conditionalFormatting sqref="N150">
    <cfRule type="expression" dxfId="459" priority="887" stopIfTrue="1">
      <formula>LEFT(N150,1)="6"</formula>
    </cfRule>
    <cfRule type="expression" dxfId="458" priority="886" stopIfTrue="1">
      <formula>LEFT(N150,1)="5"</formula>
    </cfRule>
    <cfRule type="expression" dxfId="457" priority="882" stopIfTrue="1">
      <formula>LEFT(N150,1)="1"</formula>
    </cfRule>
    <cfRule type="expression" dxfId="456" priority="883" stopIfTrue="1">
      <formula>LEFT(N150,1)="2"</formula>
    </cfRule>
    <cfRule type="expression" dxfId="455" priority="885" stopIfTrue="1">
      <formula>LEFT(N150,1)="4"</formula>
    </cfRule>
  </conditionalFormatting>
  <conditionalFormatting sqref="N151">
    <cfRule type="colorScale" priority="893">
      <colorScale>
        <cfvo type="num" val="4"/>
        <cfvo type="num" val="6"/>
        <cfvo type="num" val="10"/>
        <color rgb="FF9CCF7F"/>
        <color rgb="FFFFEB84"/>
        <color rgb="FFC00000"/>
      </colorScale>
    </cfRule>
  </conditionalFormatting>
  <conditionalFormatting sqref="N152:N154">
    <cfRule type="colorScale" priority="434">
      <colorScale>
        <cfvo type="num" val="4"/>
        <cfvo type="num" val="6"/>
        <cfvo type="num" val="10"/>
        <color rgb="FF9CCF7F"/>
        <color rgb="FFFFEB84"/>
        <color rgb="FFC00000"/>
      </colorScale>
    </cfRule>
    <cfRule type="cellIs" dxfId="454" priority="435" stopIfTrue="1" operator="equal">
      <formula>""""""</formula>
    </cfRule>
  </conditionalFormatting>
  <conditionalFormatting sqref="N158">
    <cfRule type="expression" dxfId="453" priority="801" stopIfTrue="1">
      <formula>LEFT(N158,1)="4"</formula>
    </cfRule>
    <cfRule type="expression" dxfId="452" priority="802" stopIfTrue="1">
      <formula>LEFT(N158,1)="5"</formula>
    </cfRule>
    <cfRule type="expression" dxfId="451" priority="798" stopIfTrue="1">
      <formula>LEFT(N158,1)="1"</formula>
    </cfRule>
    <cfRule type="expression" dxfId="450" priority="803" stopIfTrue="1">
      <formula>LEFT(N158,1)="6"</formula>
    </cfRule>
    <cfRule type="expression" dxfId="449" priority="799" stopIfTrue="1">
      <formula>LEFT(N158,1)="2"</formula>
    </cfRule>
  </conditionalFormatting>
  <conditionalFormatting sqref="N159">
    <cfRule type="colorScale" priority="809">
      <colorScale>
        <cfvo type="num" val="4"/>
        <cfvo type="num" val="6"/>
        <cfvo type="num" val="10"/>
        <color rgb="FF9CCF7F"/>
        <color rgb="FFFFEB84"/>
        <color rgb="FFC00000"/>
      </colorScale>
    </cfRule>
  </conditionalFormatting>
  <conditionalFormatting sqref="N160:N162">
    <cfRule type="colorScale" priority="458">
      <colorScale>
        <cfvo type="num" val="4"/>
        <cfvo type="num" val="6"/>
        <cfvo type="num" val="10"/>
        <color rgb="FF9CCF7F"/>
        <color rgb="FFFFEB84"/>
        <color rgb="FFC00000"/>
      </colorScale>
    </cfRule>
    <cfRule type="cellIs" dxfId="448" priority="459" stopIfTrue="1" operator="equal">
      <formula>""""""</formula>
    </cfRule>
  </conditionalFormatting>
  <conditionalFormatting sqref="N166">
    <cfRule type="expression" dxfId="447" priority="714" stopIfTrue="1">
      <formula>LEFT(N166,1)="1"</formula>
    </cfRule>
    <cfRule type="expression" dxfId="446" priority="719" stopIfTrue="1">
      <formula>LEFT(N166,1)="6"</formula>
    </cfRule>
    <cfRule type="expression" dxfId="445" priority="718" stopIfTrue="1">
      <formula>LEFT(N166,1)="5"</formula>
    </cfRule>
    <cfRule type="expression" dxfId="444" priority="717" stopIfTrue="1">
      <formula>LEFT(N166,1)="4"</formula>
    </cfRule>
    <cfRule type="expression" dxfId="443" priority="715" stopIfTrue="1">
      <formula>LEFT(N166,1)="2"</formula>
    </cfRule>
  </conditionalFormatting>
  <conditionalFormatting sqref="N167">
    <cfRule type="colorScale" priority="725">
      <colorScale>
        <cfvo type="num" val="4"/>
        <cfvo type="num" val="6"/>
        <cfvo type="num" val="10"/>
        <color rgb="FF9CCF7F"/>
        <color rgb="FFFFEB84"/>
        <color rgb="FFC00000"/>
      </colorScale>
    </cfRule>
  </conditionalFormatting>
  <conditionalFormatting sqref="N168:N170">
    <cfRule type="colorScale" priority="482">
      <colorScale>
        <cfvo type="num" val="4"/>
        <cfvo type="num" val="6"/>
        <cfvo type="num" val="10"/>
        <color rgb="FF9CCF7F"/>
        <color rgb="FFFFEB84"/>
        <color rgb="FFC00000"/>
      </colorScale>
    </cfRule>
    <cfRule type="cellIs" dxfId="442" priority="483" stopIfTrue="1" operator="equal">
      <formula>""""""</formula>
    </cfRule>
  </conditionalFormatting>
  <conditionalFormatting sqref="N174">
    <cfRule type="expression" dxfId="441" priority="634" stopIfTrue="1">
      <formula>LEFT(N174,1)="5"</formula>
    </cfRule>
    <cfRule type="expression" dxfId="440" priority="635" stopIfTrue="1">
      <formula>LEFT(N174,1)="6"</formula>
    </cfRule>
    <cfRule type="expression" dxfId="439" priority="631" stopIfTrue="1">
      <formula>LEFT(N174,1)="2"</formula>
    </cfRule>
    <cfRule type="expression" dxfId="438" priority="633" stopIfTrue="1">
      <formula>LEFT(N174,1)="4"</formula>
    </cfRule>
    <cfRule type="expression" dxfId="437" priority="630" stopIfTrue="1">
      <formula>LEFT(N174,1)="1"</formula>
    </cfRule>
  </conditionalFormatting>
  <conditionalFormatting sqref="N175">
    <cfRule type="colorScale" priority="641">
      <colorScale>
        <cfvo type="num" val="4"/>
        <cfvo type="num" val="6"/>
        <cfvo type="num" val="10"/>
        <color rgb="FF9CCF7F"/>
        <color rgb="FFFFEB84"/>
        <color rgb="FFC00000"/>
      </colorScale>
    </cfRule>
  </conditionalFormatting>
  <conditionalFormatting sqref="N176:N178">
    <cfRule type="colorScale" priority="576">
      <colorScale>
        <cfvo type="num" val="4"/>
        <cfvo type="num" val="6"/>
        <cfvo type="num" val="10"/>
        <color rgb="FF9CCF7F"/>
        <color rgb="FFFFEB84"/>
        <color rgb="FFC00000"/>
      </colorScale>
    </cfRule>
    <cfRule type="cellIs" dxfId="436" priority="577" stopIfTrue="1" operator="equal">
      <formula>""""""</formula>
    </cfRule>
  </conditionalFormatting>
  <conditionalFormatting sqref="N54:O54">
    <cfRule type="expression" dxfId="435" priority="1892" stopIfTrue="1">
      <formula>LEFT(N54,1)="3"</formula>
    </cfRule>
  </conditionalFormatting>
  <conditionalFormatting sqref="N62:O62">
    <cfRule type="expression" dxfId="434" priority="1808" stopIfTrue="1">
      <formula>LEFT(N62,1)="3"</formula>
    </cfRule>
  </conditionalFormatting>
  <conditionalFormatting sqref="N70:O70">
    <cfRule type="expression" dxfId="433" priority="1724" stopIfTrue="1">
      <formula>LEFT(N70,1)="3"</formula>
    </cfRule>
  </conditionalFormatting>
  <conditionalFormatting sqref="N78:O78">
    <cfRule type="expression" dxfId="432" priority="1640" stopIfTrue="1">
      <formula>LEFT(N78,1)="3"</formula>
    </cfRule>
  </conditionalFormatting>
  <conditionalFormatting sqref="N86:O86">
    <cfRule type="expression" dxfId="431" priority="1556" stopIfTrue="1">
      <formula>LEFT(N86,1)="3"</formula>
    </cfRule>
  </conditionalFormatting>
  <conditionalFormatting sqref="N94:O94">
    <cfRule type="expression" dxfId="430" priority="1472" stopIfTrue="1">
      <formula>LEFT(N94,1)="3"</formula>
    </cfRule>
  </conditionalFormatting>
  <conditionalFormatting sqref="N102:O102">
    <cfRule type="expression" dxfId="429" priority="1388" stopIfTrue="1">
      <formula>LEFT(N102,1)="3"</formula>
    </cfRule>
  </conditionalFormatting>
  <conditionalFormatting sqref="N110:O110">
    <cfRule type="expression" dxfId="428" priority="1304" stopIfTrue="1">
      <formula>LEFT(N110,1)="3"</formula>
    </cfRule>
  </conditionalFormatting>
  <conditionalFormatting sqref="N118:O118">
    <cfRule type="expression" dxfId="427" priority="1220" stopIfTrue="1">
      <formula>LEFT(N118,1)="3"</formula>
    </cfRule>
  </conditionalFormatting>
  <conditionalFormatting sqref="N126:O126">
    <cfRule type="expression" dxfId="426" priority="1136" stopIfTrue="1">
      <formula>LEFT(N126,1)="3"</formula>
    </cfRule>
  </conditionalFormatting>
  <conditionalFormatting sqref="N134:O134">
    <cfRule type="expression" dxfId="425" priority="1052" stopIfTrue="1">
      <formula>LEFT(N134,1)="3"</formula>
    </cfRule>
  </conditionalFormatting>
  <conditionalFormatting sqref="N142:O142">
    <cfRule type="expression" dxfId="424" priority="968" stopIfTrue="1">
      <formula>LEFT(N142,1)="3"</formula>
    </cfRule>
  </conditionalFormatting>
  <conditionalFormatting sqref="N150:O150">
    <cfRule type="expression" dxfId="423" priority="884" stopIfTrue="1">
      <formula>LEFT(N150,1)="3"</formula>
    </cfRule>
  </conditionalFormatting>
  <conditionalFormatting sqref="N158:O158">
    <cfRule type="expression" dxfId="422" priority="800" stopIfTrue="1">
      <formula>LEFT(N158,1)="3"</formula>
    </cfRule>
  </conditionalFormatting>
  <conditionalFormatting sqref="N166:O166">
    <cfRule type="expression" dxfId="421" priority="716" stopIfTrue="1">
      <formula>LEFT(N166,1)="3"</formula>
    </cfRule>
  </conditionalFormatting>
  <conditionalFormatting sqref="N174:O174">
    <cfRule type="expression" dxfId="420" priority="632" stopIfTrue="1">
      <formula>LEFT(N174,1)="3"</formula>
    </cfRule>
  </conditionalFormatting>
  <conditionalFormatting sqref="N10:P10">
    <cfRule type="expression" dxfId="419" priority="2333" stopIfTrue="1">
      <formula>LEFT(N10,1)="3"</formula>
    </cfRule>
  </conditionalFormatting>
  <conditionalFormatting sqref="N21:P21">
    <cfRule type="expression" dxfId="418" priority="2245" stopIfTrue="1">
      <formula>LEFT(N21,1)="3"</formula>
    </cfRule>
  </conditionalFormatting>
  <conditionalFormatting sqref="N29:P29">
    <cfRule type="expression" dxfId="417" priority="2160" stopIfTrue="1">
      <formula>LEFT(N29,1)="3"</formula>
    </cfRule>
  </conditionalFormatting>
  <conditionalFormatting sqref="N37:P37">
    <cfRule type="expression" dxfId="416" priority="2075" stopIfTrue="1">
      <formula>LEFT(N37,1)="3"</formula>
    </cfRule>
  </conditionalFormatting>
  <conditionalFormatting sqref="N46:P46">
    <cfRule type="expression" dxfId="415" priority="1988" stopIfTrue="1">
      <formula>LEFT(N46,1)="3"</formula>
    </cfRule>
  </conditionalFormatting>
  <conditionalFormatting sqref="O10">
    <cfRule type="expression" dxfId="414" priority="2346" stopIfTrue="1">
      <formula>LEFT(O10,1)="4"</formula>
    </cfRule>
    <cfRule type="expression" dxfId="413" priority="2347" stopIfTrue="1">
      <formula>LEFT(O10,1)="5"</formula>
    </cfRule>
  </conditionalFormatting>
  <conditionalFormatting sqref="O10:O11">
    <cfRule type="expression" dxfId="412" priority="2316" stopIfTrue="1">
      <formula>LEFT(O10,1)="2"</formula>
    </cfRule>
    <cfRule type="expression" dxfId="411" priority="2315" stopIfTrue="1">
      <formula>LEFT(O10,1)="1"</formula>
    </cfRule>
  </conditionalFormatting>
  <conditionalFormatting sqref="O11">
    <cfRule type="expression" dxfId="410" priority="2319" stopIfTrue="1">
      <formula>LEFT(O11,1)="5"</formula>
    </cfRule>
    <cfRule type="expression" dxfId="409" priority="2318" stopIfTrue="1">
      <formula>LEFT(O11,1)="4"</formula>
    </cfRule>
    <cfRule type="expression" dxfId="408" priority="2317" stopIfTrue="1">
      <formula>LEFT(O11,1)="3"</formula>
    </cfRule>
    <cfRule type="expression" dxfId="407" priority="2308" stopIfTrue="1">
      <formula>LEFT(O11,1)="1"</formula>
    </cfRule>
    <cfRule type="expression" dxfId="406" priority="2304" stopIfTrue="1">
      <formula>LEFT(O11,1)="5"</formula>
    </cfRule>
    <cfRule type="expression" dxfId="405" priority="2305" stopIfTrue="1">
      <formula>LEFT(O11,1)="4"</formula>
    </cfRule>
    <cfRule type="expression" dxfId="404" priority="2306" stopIfTrue="1">
      <formula>LEFT(O11,1)="3"</formula>
    </cfRule>
    <cfRule type="expression" dxfId="403" priority="2307" stopIfTrue="1">
      <formula>LEFT(O11,1)="2"</formula>
    </cfRule>
  </conditionalFormatting>
  <conditionalFormatting sqref="O12:O14">
    <cfRule type="expression" dxfId="402" priority="1" stopIfTrue="1">
      <formula>LEFT(O12,1)="3"</formula>
    </cfRule>
  </conditionalFormatting>
  <conditionalFormatting sqref="O21">
    <cfRule type="expression" dxfId="401" priority="2258" stopIfTrue="1">
      <formula>LEFT(O21,1)="4"</formula>
    </cfRule>
    <cfRule type="expression" dxfId="400" priority="2259" stopIfTrue="1">
      <formula>LEFT(O21,1)="5"</formula>
    </cfRule>
  </conditionalFormatting>
  <conditionalFormatting sqref="O21:O22">
    <cfRule type="expression" dxfId="399" priority="2227" stopIfTrue="1">
      <formula>LEFT(O21,1)="1"</formula>
    </cfRule>
    <cfRule type="expression" dxfId="398" priority="2228" stopIfTrue="1">
      <formula>LEFT(O21,1)="2"</formula>
    </cfRule>
  </conditionalFormatting>
  <conditionalFormatting sqref="O22">
    <cfRule type="expression" dxfId="397" priority="2216" stopIfTrue="1">
      <formula>LEFT(O22,1)="5"</formula>
    </cfRule>
    <cfRule type="expression" dxfId="396" priority="2217" stopIfTrue="1">
      <formula>LEFT(O22,1)="4"</formula>
    </cfRule>
    <cfRule type="expression" dxfId="395" priority="2218" stopIfTrue="1">
      <formula>LEFT(O22,1)="3"</formula>
    </cfRule>
    <cfRule type="expression" dxfId="394" priority="2220" stopIfTrue="1">
      <formula>LEFT(O22,1)="1"</formula>
    </cfRule>
    <cfRule type="expression" dxfId="393" priority="2219" stopIfTrue="1">
      <formula>LEFT(O22,1)="2"</formula>
    </cfRule>
    <cfRule type="expression" dxfId="392" priority="2230" stopIfTrue="1">
      <formula>LEFT(O22,1)="4"</formula>
    </cfRule>
    <cfRule type="expression" dxfId="391" priority="2231" stopIfTrue="1">
      <formula>LEFT(O22,1)="5"</formula>
    </cfRule>
    <cfRule type="expression" dxfId="390" priority="2229" stopIfTrue="1">
      <formula>LEFT(O22,1)="3"</formula>
    </cfRule>
  </conditionalFormatting>
  <conditionalFormatting sqref="O23:O25">
    <cfRule type="expression" dxfId="389" priority="73" stopIfTrue="1">
      <formula>LEFT(O23,1)="3"</formula>
    </cfRule>
  </conditionalFormatting>
  <conditionalFormatting sqref="O29">
    <cfRule type="expression" dxfId="388" priority="2174" stopIfTrue="1">
      <formula>LEFT(O29,1)="5"</formula>
    </cfRule>
    <cfRule type="expression" dxfId="387" priority="2173" stopIfTrue="1">
      <formula>LEFT(O29,1)="4"</formula>
    </cfRule>
  </conditionalFormatting>
  <conditionalFormatting sqref="O29:O30">
    <cfRule type="expression" dxfId="386" priority="2142" stopIfTrue="1">
      <formula>LEFT(O29,1)="1"</formula>
    </cfRule>
    <cfRule type="expression" dxfId="385" priority="2143" stopIfTrue="1">
      <formula>LEFT(O29,1)="2"</formula>
    </cfRule>
  </conditionalFormatting>
  <conditionalFormatting sqref="O30">
    <cfRule type="expression" dxfId="384" priority="2145" stopIfTrue="1">
      <formula>LEFT(O30,1)="4"</formula>
    </cfRule>
    <cfRule type="expression" dxfId="383" priority="2131" stopIfTrue="1">
      <formula>LEFT(O30,1)="5"</formula>
    </cfRule>
    <cfRule type="expression" dxfId="382" priority="2144" stopIfTrue="1">
      <formula>LEFT(O30,1)="3"</formula>
    </cfRule>
    <cfRule type="expression" dxfId="381" priority="2146" stopIfTrue="1">
      <formula>LEFT(O30,1)="5"</formula>
    </cfRule>
    <cfRule type="expression" dxfId="380" priority="2132" stopIfTrue="1">
      <formula>LEFT(O30,1)="4"</formula>
    </cfRule>
    <cfRule type="expression" dxfId="379" priority="2133" stopIfTrue="1">
      <formula>LEFT(O30,1)="3"</formula>
    </cfRule>
    <cfRule type="expression" dxfId="378" priority="2134" stopIfTrue="1">
      <formula>LEFT(O30,1)="2"</formula>
    </cfRule>
    <cfRule type="expression" dxfId="377" priority="2135" stopIfTrue="1">
      <formula>LEFT(O30,1)="1"</formula>
    </cfRule>
  </conditionalFormatting>
  <conditionalFormatting sqref="O31:O33">
    <cfRule type="expression" dxfId="376" priority="97" stopIfTrue="1">
      <formula>LEFT(O31,1)="3"</formula>
    </cfRule>
  </conditionalFormatting>
  <conditionalFormatting sqref="O37">
    <cfRule type="expression" dxfId="375" priority="2088" stopIfTrue="1">
      <formula>LEFT(O37,1)="4"</formula>
    </cfRule>
    <cfRule type="expression" dxfId="374" priority="2089" stopIfTrue="1">
      <formula>LEFT(O37,1)="5"</formula>
    </cfRule>
  </conditionalFormatting>
  <conditionalFormatting sqref="O37:O38">
    <cfRule type="expression" dxfId="373" priority="2057" stopIfTrue="1">
      <formula>LEFT(O37,1)="1"</formula>
    </cfRule>
    <cfRule type="expression" dxfId="372" priority="2058" stopIfTrue="1">
      <formula>LEFT(O37,1)="2"</formula>
    </cfRule>
  </conditionalFormatting>
  <conditionalFormatting sqref="O38">
    <cfRule type="expression" dxfId="371" priority="2046" stopIfTrue="1">
      <formula>LEFT(O38,1)="5"</formula>
    </cfRule>
    <cfRule type="expression" dxfId="370" priority="2059" stopIfTrue="1">
      <formula>LEFT(O38,1)="3"</formula>
    </cfRule>
    <cfRule type="expression" dxfId="369" priority="2060" stopIfTrue="1">
      <formula>LEFT(O38,1)="4"</formula>
    </cfRule>
    <cfRule type="expression" dxfId="368" priority="2061" stopIfTrue="1">
      <formula>LEFT(O38,1)="5"</formula>
    </cfRule>
    <cfRule type="expression" dxfId="367" priority="2049" stopIfTrue="1">
      <formula>LEFT(O38,1)="2"</formula>
    </cfRule>
    <cfRule type="expression" dxfId="366" priority="2050" stopIfTrue="1">
      <formula>LEFT(O38,1)="1"</formula>
    </cfRule>
    <cfRule type="expression" dxfId="365" priority="2048" stopIfTrue="1">
      <formula>LEFT(O38,1)="3"</formula>
    </cfRule>
    <cfRule type="expression" dxfId="364" priority="2047" stopIfTrue="1">
      <formula>LEFT(O38,1)="4"</formula>
    </cfRule>
  </conditionalFormatting>
  <conditionalFormatting sqref="O39:O41">
    <cfRule type="expression" dxfId="363" priority="121" stopIfTrue="1">
      <formula>LEFT(O39,1)="3"</formula>
    </cfRule>
  </conditionalFormatting>
  <conditionalFormatting sqref="O46">
    <cfRule type="expression" dxfId="362" priority="2806" stopIfTrue="1">
      <formula>LEFT(O46,1)="1"</formula>
    </cfRule>
    <cfRule type="expression" dxfId="361" priority="2002" stopIfTrue="1">
      <formula>LEFT(O46,1)="5"</formula>
    </cfRule>
    <cfRule type="expression" dxfId="360" priority="2001" stopIfTrue="1">
      <formula>LEFT(O46,1)="4"</formula>
    </cfRule>
  </conditionalFormatting>
  <conditionalFormatting sqref="O46:O47">
    <cfRule type="expression" dxfId="359" priority="1971" stopIfTrue="1">
      <formula>LEFT(O46,1)="2"</formula>
    </cfRule>
  </conditionalFormatting>
  <conditionalFormatting sqref="O47">
    <cfRule type="expression" dxfId="358" priority="1959" stopIfTrue="1">
      <formula>LEFT(O47,1)="5"</formula>
    </cfRule>
    <cfRule type="expression" dxfId="357" priority="1960" stopIfTrue="1">
      <formula>LEFT(O47,1)="4"</formula>
    </cfRule>
    <cfRule type="expression" dxfId="356" priority="1961" stopIfTrue="1">
      <formula>LEFT(O47,1)="3"</formula>
    </cfRule>
    <cfRule type="expression" dxfId="355" priority="1962" stopIfTrue="1">
      <formula>LEFT(O47,1)="2"</formula>
    </cfRule>
    <cfRule type="expression" dxfId="354" priority="1970" stopIfTrue="1">
      <formula>LEFT(O47,1)="1"</formula>
    </cfRule>
    <cfRule type="expression" dxfId="353" priority="1972" stopIfTrue="1">
      <formula>LEFT(O47,1)="3"</formula>
    </cfRule>
    <cfRule type="expression" dxfId="352" priority="1973" stopIfTrue="1">
      <formula>LEFT(O47,1)="4"</formula>
    </cfRule>
    <cfRule type="expression" dxfId="351" priority="1974" stopIfTrue="1">
      <formula>LEFT(O47,1)="5"</formula>
    </cfRule>
    <cfRule type="expression" dxfId="350" priority="1963" stopIfTrue="1">
      <formula>LEFT(O47,1)="1"</formula>
    </cfRule>
  </conditionalFormatting>
  <conditionalFormatting sqref="O48:O50">
    <cfRule type="expression" dxfId="349" priority="145" stopIfTrue="1">
      <formula>LEFT(O48,1)="3"</formula>
    </cfRule>
  </conditionalFormatting>
  <conditionalFormatting sqref="O54">
    <cfRule type="expression" dxfId="348" priority="1905" stopIfTrue="1">
      <formula>LEFT(O54,1)="4"</formula>
    </cfRule>
    <cfRule type="expression" dxfId="347" priority="1906" stopIfTrue="1">
      <formula>LEFT(O54,1)="5"</formula>
    </cfRule>
  </conditionalFormatting>
  <conditionalFormatting sqref="O54:O55">
    <cfRule type="expression" dxfId="346" priority="1875" stopIfTrue="1">
      <formula>LEFT(O54,1)="2"</formula>
    </cfRule>
  </conditionalFormatting>
  <conditionalFormatting sqref="O55">
    <cfRule type="expression" dxfId="345" priority="1864" stopIfTrue="1">
      <formula>LEFT(O55,1)="4"</formula>
    </cfRule>
    <cfRule type="expression" dxfId="344" priority="1877" stopIfTrue="1">
      <formula>LEFT(O55,1)="4"</formula>
    </cfRule>
    <cfRule type="expression" dxfId="343" priority="1878" stopIfTrue="1">
      <formula>LEFT(O55,1)="5"</formula>
    </cfRule>
    <cfRule type="expression" dxfId="342" priority="1865" stopIfTrue="1">
      <formula>LEFT(O55,1)="3"</formula>
    </cfRule>
    <cfRule type="expression" dxfId="341" priority="1863" stopIfTrue="1">
      <formula>LEFT(O55,1)="5"</formula>
    </cfRule>
    <cfRule type="expression" dxfId="340" priority="1866" stopIfTrue="1">
      <formula>LEFT(O55,1)="2"</formula>
    </cfRule>
    <cfRule type="expression" dxfId="339" priority="1867" stopIfTrue="1">
      <formula>LEFT(O55,1)="1"</formula>
    </cfRule>
    <cfRule type="expression" dxfId="338" priority="1874" stopIfTrue="1">
      <formula>LEFT(O55,1)="1"</formula>
    </cfRule>
    <cfRule type="expression" dxfId="337" priority="1876" stopIfTrue="1">
      <formula>LEFT(O55,1)="3"</formula>
    </cfRule>
  </conditionalFormatting>
  <conditionalFormatting sqref="O56:O58">
    <cfRule type="expression" dxfId="336" priority="169" stopIfTrue="1">
      <formula>LEFT(O56,1)="3"</formula>
    </cfRule>
  </conditionalFormatting>
  <conditionalFormatting sqref="O62">
    <cfRule type="expression" dxfId="335" priority="1821" stopIfTrue="1">
      <formula>LEFT(O62,1)="4"</formula>
    </cfRule>
    <cfRule type="expression" dxfId="334" priority="1822" stopIfTrue="1">
      <formula>LEFT(O62,1)="5"</formula>
    </cfRule>
  </conditionalFormatting>
  <conditionalFormatting sqref="O62:O63">
    <cfRule type="expression" dxfId="333" priority="1791" stopIfTrue="1">
      <formula>LEFT(O62,1)="2"</formula>
    </cfRule>
  </conditionalFormatting>
  <conditionalFormatting sqref="O63">
    <cfRule type="expression" dxfId="332" priority="1783" stopIfTrue="1">
      <formula>LEFT(O63,1)="1"</formula>
    </cfRule>
    <cfRule type="expression" dxfId="331" priority="1790" stopIfTrue="1">
      <formula>LEFT(O63,1)="1"</formula>
    </cfRule>
    <cfRule type="expression" dxfId="330" priority="1792" stopIfTrue="1">
      <formula>LEFT(O63,1)="3"</formula>
    </cfRule>
    <cfRule type="expression" dxfId="329" priority="1793" stopIfTrue="1">
      <formula>LEFT(O63,1)="4"</formula>
    </cfRule>
    <cfRule type="expression" dxfId="328" priority="1794" stopIfTrue="1">
      <formula>LEFT(O63,1)="5"</formula>
    </cfRule>
    <cfRule type="expression" dxfId="327" priority="1782" stopIfTrue="1">
      <formula>LEFT(O63,1)="2"</formula>
    </cfRule>
    <cfRule type="expression" dxfId="326" priority="1781" stopIfTrue="1">
      <formula>LEFT(O63,1)="3"</formula>
    </cfRule>
    <cfRule type="expression" dxfId="325" priority="1780" stopIfTrue="1">
      <formula>LEFT(O63,1)="4"</formula>
    </cfRule>
    <cfRule type="expression" dxfId="324" priority="1779" stopIfTrue="1">
      <formula>LEFT(O63,1)="5"</formula>
    </cfRule>
  </conditionalFormatting>
  <conditionalFormatting sqref="O64:O66">
    <cfRule type="expression" dxfId="323" priority="193" stopIfTrue="1">
      <formula>LEFT(O64,1)="3"</formula>
    </cfRule>
  </conditionalFormatting>
  <conditionalFormatting sqref="O70">
    <cfRule type="expression" dxfId="322" priority="1738" stopIfTrue="1">
      <formula>LEFT(O70,1)="5"</formula>
    </cfRule>
    <cfRule type="expression" dxfId="321" priority="1737" stopIfTrue="1">
      <formula>LEFT(O70,1)="4"</formula>
    </cfRule>
  </conditionalFormatting>
  <conditionalFormatting sqref="O70:O71">
    <cfRule type="expression" dxfId="320" priority="1707" stopIfTrue="1">
      <formula>LEFT(O70,1)="2"</formula>
    </cfRule>
  </conditionalFormatting>
  <conditionalFormatting sqref="O71">
    <cfRule type="expression" dxfId="319" priority="1697" stopIfTrue="1">
      <formula>LEFT(O71,1)="3"</formula>
    </cfRule>
    <cfRule type="expression" dxfId="318" priority="1695" stopIfTrue="1">
      <formula>LEFT(O71,1)="5"</formula>
    </cfRule>
    <cfRule type="expression" dxfId="317" priority="1696" stopIfTrue="1">
      <formula>LEFT(O71,1)="4"</formula>
    </cfRule>
    <cfRule type="expression" dxfId="316" priority="1698" stopIfTrue="1">
      <formula>LEFT(O71,1)="2"</formula>
    </cfRule>
    <cfRule type="expression" dxfId="315" priority="1710" stopIfTrue="1">
      <formula>LEFT(O71,1)="5"</formula>
    </cfRule>
    <cfRule type="expression" dxfId="314" priority="1709" stopIfTrue="1">
      <formula>LEFT(O71,1)="4"</formula>
    </cfRule>
    <cfRule type="expression" dxfId="313" priority="1708" stopIfTrue="1">
      <formula>LEFT(O71,1)="3"</formula>
    </cfRule>
    <cfRule type="expression" dxfId="312" priority="1706" stopIfTrue="1">
      <formula>LEFT(O71,1)="1"</formula>
    </cfRule>
    <cfRule type="expression" dxfId="311" priority="1699" stopIfTrue="1">
      <formula>LEFT(O71,1)="1"</formula>
    </cfRule>
  </conditionalFormatting>
  <conditionalFormatting sqref="O72:O74">
    <cfRule type="expression" dxfId="310" priority="217" stopIfTrue="1">
      <formula>LEFT(O72,1)="3"</formula>
    </cfRule>
  </conditionalFormatting>
  <conditionalFormatting sqref="O78">
    <cfRule type="expression" dxfId="309" priority="1654" stopIfTrue="1">
      <formula>LEFT(O78,1)="5"</formula>
    </cfRule>
    <cfRule type="expression" dxfId="308" priority="1653" stopIfTrue="1">
      <formula>LEFT(O78,1)="4"</formula>
    </cfRule>
  </conditionalFormatting>
  <conditionalFormatting sqref="O78:O79">
    <cfRule type="expression" dxfId="307" priority="1623" stopIfTrue="1">
      <formula>LEFT(O78,1)="2"</formula>
    </cfRule>
  </conditionalFormatting>
  <conditionalFormatting sqref="O79">
    <cfRule type="expression" dxfId="306" priority="1611" stopIfTrue="1">
      <formula>LEFT(O79,1)="5"</formula>
    </cfRule>
    <cfRule type="expression" dxfId="305" priority="1624" stopIfTrue="1">
      <formula>LEFT(O79,1)="3"</formula>
    </cfRule>
    <cfRule type="expression" dxfId="304" priority="1625" stopIfTrue="1">
      <formula>LEFT(O79,1)="4"</formula>
    </cfRule>
    <cfRule type="expression" dxfId="303" priority="1626" stopIfTrue="1">
      <formula>LEFT(O79,1)="5"</formula>
    </cfRule>
    <cfRule type="expression" dxfId="302" priority="1613" stopIfTrue="1">
      <formula>LEFT(O79,1)="3"</formula>
    </cfRule>
    <cfRule type="expression" dxfId="301" priority="1614" stopIfTrue="1">
      <formula>LEFT(O79,1)="2"</formula>
    </cfRule>
    <cfRule type="expression" dxfId="300" priority="1615" stopIfTrue="1">
      <formula>LEFT(O79,1)="1"</formula>
    </cfRule>
    <cfRule type="expression" dxfId="299" priority="1622" stopIfTrue="1">
      <formula>LEFT(O79,1)="1"</formula>
    </cfRule>
    <cfRule type="expression" dxfId="298" priority="1612" stopIfTrue="1">
      <formula>LEFT(O79,1)="4"</formula>
    </cfRule>
  </conditionalFormatting>
  <conditionalFormatting sqref="O80:O82">
    <cfRule type="expression" dxfId="297" priority="241" stopIfTrue="1">
      <formula>LEFT(O80,1)="3"</formula>
    </cfRule>
  </conditionalFormatting>
  <conditionalFormatting sqref="O86">
    <cfRule type="expression" dxfId="296" priority="1570" stopIfTrue="1">
      <formula>LEFT(O86,1)="5"</formula>
    </cfRule>
    <cfRule type="expression" dxfId="295" priority="1569" stopIfTrue="1">
      <formula>LEFT(O86,1)="4"</formula>
    </cfRule>
  </conditionalFormatting>
  <conditionalFormatting sqref="O86:O87">
    <cfRule type="expression" dxfId="294" priority="1539" stopIfTrue="1">
      <formula>LEFT(O86,1)="2"</formula>
    </cfRule>
  </conditionalFormatting>
  <conditionalFormatting sqref="O87">
    <cfRule type="expression" dxfId="293" priority="1530" stopIfTrue="1">
      <formula>LEFT(O87,1)="2"</formula>
    </cfRule>
    <cfRule type="expression" dxfId="292" priority="1529" stopIfTrue="1">
      <formula>LEFT(O87,1)="3"</formula>
    </cfRule>
    <cfRule type="expression" dxfId="291" priority="1540" stopIfTrue="1">
      <formula>LEFT(O87,1)="3"</formula>
    </cfRule>
    <cfRule type="expression" dxfId="290" priority="1542" stopIfTrue="1">
      <formula>LEFT(O87,1)="5"</formula>
    </cfRule>
    <cfRule type="expression" dxfId="289" priority="1541" stopIfTrue="1">
      <formula>LEFT(O87,1)="4"</formula>
    </cfRule>
    <cfRule type="expression" dxfId="288" priority="1527" stopIfTrue="1">
      <formula>LEFT(O87,1)="5"</formula>
    </cfRule>
    <cfRule type="expression" dxfId="287" priority="1528" stopIfTrue="1">
      <formula>LEFT(O87,1)="4"</formula>
    </cfRule>
    <cfRule type="expression" dxfId="286" priority="1538" stopIfTrue="1">
      <formula>LEFT(O87,1)="1"</formula>
    </cfRule>
    <cfRule type="expression" dxfId="285" priority="1531" stopIfTrue="1">
      <formula>LEFT(O87,1)="1"</formula>
    </cfRule>
  </conditionalFormatting>
  <conditionalFormatting sqref="O88:O90">
    <cfRule type="expression" dxfId="284" priority="265" stopIfTrue="1">
      <formula>LEFT(O88,1)="3"</formula>
    </cfRule>
  </conditionalFormatting>
  <conditionalFormatting sqref="O94">
    <cfRule type="expression" dxfId="283" priority="1485" stopIfTrue="1">
      <formula>LEFT(O94,1)="4"</formula>
    </cfRule>
    <cfRule type="expression" dxfId="282" priority="1486" stopIfTrue="1">
      <formula>LEFT(O94,1)="5"</formula>
    </cfRule>
  </conditionalFormatting>
  <conditionalFormatting sqref="O94:O95">
    <cfRule type="expression" dxfId="281" priority="1455" stopIfTrue="1">
      <formula>LEFT(O94,1)="2"</formula>
    </cfRule>
  </conditionalFormatting>
  <conditionalFormatting sqref="O95">
    <cfRule type="expression" dxfId="280" priority="1443" stopIfTrue="1">
      <formula>LEFT(O95,1)="5"</formula>
    </cfRule>
    <cfRule type="expression" dxfId="279" priority="1444" stopIfTrue="1">
      <formula>LEFT(O95,1)="4"</formula>
    </cfRule>
    <cfRule type="expression" dxfId="278" priority="1445" stopIfTrue="1">
      <formula>LEFT(O95,1)="3"</formula>
    </cfRule>
    <cfRule type="expression" dxfId="277" priority="1446" stopIfTrue="1">
      <formula>LEFT(O95,1)="2"</formula>
    </cfRule>
    <cfRule type="expression" dxfId="276" priority="1447" stopIfTrue="1">
      <formula>LEFT(O95,1)="1"</formula>
    </cfRule>
    <cfRule type="expression" dxfId="275" priority="1454" stopIfTrue="1">
      <formula>LEFT(O95,1)="1"</formula>
    </cfRule>
    <cfRule type="expression" dxfId="274" priority="1456" stopIfTrue="1">
      <formula>LEFT(O95,1)="3"</formula>
    </cfRule>
    <cfRule type="expression" dxfId="273" priority="1457" stopIfTrue="1">
      <formula>LEFT(O95,1)="4"</formula>
    </cfRule>
    <cfRule type="expression" dxfId="272" priority="1458" stopIfTrue="1">
      <formula>LEFT(O95,1)="5"</formula>
    </cfRule>
  </conditionalFormatting>
  <conditionalFormatting sqref="O96:O98">
    <cfRule type="expression" dxfId="271" priority="289" stopIfTrue="1">
      <formula>LEFT(O96,1)="3"</formula>
    </cfRule>
  </conditionalFormatting>
  <conditionalFormatting sqref="O102">
    <cfRule type="expression" dxfId="270" priority="1401" stopIfTrue="1">
      <formula>LEFT(O102,1)="4"</formula>
    </cfRule>
    <cfRule type="expression" dxfId="269" priority="1402" stopIfTrue="1">
      <formula>LEFT(O102,1)="5"</formula>
    </cfRule>
  </conditionalFormatting>
  <conditionalFormatting sqref="O102:O103">
    <cfRule type="expression" dxfId="268" priority="1371" stopIfTrue="1">
      <formula>LEFT(O102,1)="2"</formula>
    </cfRule>
  </conditionalFormatting>
  <conditionalFormatting sqref="O103">
    <cfRule type="expression" dxfId="267" priority="1360" stopIfTrue="1">
      <formula>LEFT(O103,1)="4"</formula>
    </cfRule>
    <cfRule type="expression" dxfId="266" priority="1362" stopIfTrue="1">
      <formula>LEFT(O103,1)="2"</formula>
    </cfRule>
    <cfRule type="expression" dxfId="265" priority="1363" stopIfTrue="1">
      <formula>LEFT(O103,1)="1"</formula>
    </cfRule>
    <cfRule type="expression" dxfId="264" priority="1370" stopIfTrue="1">
      <formula>LEFT(O103,1)="1"</formula>
    </cfRule>
    <cfRule type="expression" dxfId="263" priority="1372" stopIfTrue="1">
      <formula>LEFT(O103,1)="3"</formula>
    </cfRule>
    <cfRule type="expression" dxfId="262" priority="1373" stopIfTrue="1">
      <formula>LEFT(O103,1)="4"</formula>
    </cfRule>
    <cfRule type="expression" dxfId="261" priority="1361" stopIfTrue="1">
      <formula>LEFT(O103,1)="3"</formula>
    </cfRule>
    <cfRule type="expression" dxfId="260" priority="1374" stopIfTrue="1">
      <formula>LEFT(O103,1)="5"</formula>
    </cfRule>
    <cfRule type="expression" dxfId="259" priority="1359" stopIfTrue="1">
      <formula>LEFT(O103,1)="5"</formula>
    </cfRule>
  </conditionalFormatting>
  <conditionalFormatting sqref="O104:O106">
    <cfRule type="expression" dxfId="258" priority="313" stopIfTrue="1">
      <formula>LEFT(O104,1)="3"</formula>
    </cfRule>
  </conditionalFormatting>
  <conditionalFormatting sqref="O110">
    <cfRule type="expression" dxfId="257" priority="1318" stopIfTrue="1">
      <formula>LEFT(O110,1)="5"</formula>
    </cfRule>
    <cfRule type="expression" dxfId="256" priority="1317" stopIfTrue="1">
      <formula>LEFT(O110,1)="4"</formula>
    </cfRule>
  </conditionalFormatting>
  <conditionalFormatting sqref="O110:O111">
    <cfRule type="expression" dxfId="255" priority="1287" stopIfTrue="1">
      <formula>LEFT(O110,1)="2"</formula>
    </cfRule>
  </conditionalFormatting>
  <conditionalFormatting sqref="O111">
    <cfRule type="expression" dxfId="254" priority="1276" stopIfTrue="1">
      <formula>LEFT(O111,1)="4"</formula>
    </cfRule>
    <cfRule type="expression" dxfId="253" priority="1279" stopIfTrue="1">
      <formula>LEFT(O111,1)="1"</formula>
    </cfRule>
    <cfRule type="expression" dxfId="252" priority="1275" stopIfTrue="1">
      <formula>LEFT(O111,1)="5"</formula>
    </cfRule>
    <cfRule type="expression" dxfId="251" priority="1278" stopIfTrue="1">
      <formula>LEFT(O111,1)="2"</formula>
    </cfRule>
    <cfRule type="expression" dxfId="250" priority="1277" stopIfTrue="1">
      <formula>LEFT(O111,1)="3"</formula>
    </cfRule>
    <cfRule type="expression" dxfId="249" priority="1286" stopIfTrue="1">
      <formula>LEFT(O111,1)="1"</formula>
    </cfRule>
    <cfRule type="expression" dxfId="248" priority="1288" stopIfTrue="1">
      <formula>LEFT(O111,1)="3"</formula>
    </cfRule>
    <cfRule type="expression" dxfId="247" priority="1289" stopIfTrue="1">
      <formula>LEFT(O111,1)="4"</formula>
    </cfRule>
    <cfRule type="expression" dxfId="246" priority="1290" stopIfTrue="1">
      <formula>LEFT(O111,1)="5"</formula>
    </cfRule>
  </conditionalFormatting>
  <conditionalFormatting sqref="O112:O114">
    <cfRule type="expression" dxfId="245" priority="337" stopIfTrue="1">
      <formula>LEFT(O112,1)="3"</formula>
    </cfRule>
  </conditionalFormatting>
  <conditionalFormatting sqref="O118">
    <cfRule type="expression" dxfId="244" priority="1233" stopIfTrue="1">
      <formula>LEFT(O118,1)="4"</formula>
    </cfRule>
    <cfRule type="expression" dxfId="243" priority="1234" stopIfTrue="1">
      <formula>LEFT(O118,1)="5"</formula>
    </cfRule>
  </conditionalFormatting>
  <conditionalFormatting sqref="O118:O119">
    <cfRule type="expression" dxfId="242" priority="1203" stopIfTrue="1">
      <formula>LEFT(O118,1)="2"</formula>
    </cfRule>
  </conditionalFormatting>
  <conditionalFormatting sqref="O119">
    <cfRule type="expression" dxfId="241" priority="1195" stopIfTrue="1">
      <formula>LEFT(O119,1)="1"</formula>
    </cfRule>
    <cfRule type="expression" dxfId="240" priority="1194" stopIfTrue="1">
      <formula>LEFT(O119,1)="2"</formula>
    </cfRule>
    <cfRule type="expression" dxfId="239" priority="1193" stopIfTrue="1">
      <formula>LEFT(O119,1)="3"</formula>
    </cfRule>
    <cfRule type="expression" dxfId="238" priority="1192" stopIfTrue="1">
      <formula>LEFT(O119,1)="4"</formula>
    </cfRule>
    <cfRule type="expression" dxfId="237" priority="1191" stopIfTrue="1">
      <formula>LEFT(O119,1)="5"</formula>
    </cfRule>
    <cfRule type="expression" dxfId="236" priority="1202" stopIfTrue="1">
      <formula>LEFT(O119,1)="1"</formula>
    </cfRule>
    <cfRule type="expression" dxfId="235" priority="1204" stopIfTrue="1">
      <formula>LEFT(O119,1)="3"</formula>
    </cfRule>
    <cfRule type="expression" dxfId="234" priority="1205" stopIfTrue="1">
      <formula>LEFT(O119,1)="4"</formula>
    </cfRule>
    <cfRule type="expression" dxfId="233" priority="1206" stopIfTrue="1">
      <formula>LEFT(O119,1)="5"</formula>
    </cfRule>
  </conditionalFormatting>
  <conditionalFormatting sqref="O120:O122">
    <cfRule type="expression" dxfId="232" priority="361" stopIfTrue="1">
      <formula>LEFT(O120,1)="3"</formula>
    </cfRule>
  </conditionalFormatting>
  <conditionalFormatting sqref="O126">
    <cfRule type="expression" dxfId="231" priority="1150" stopIfTrue="1">
      <formula>LEFT(O126,1)="5"</formula>
    </cfRule>
    <cfRule type="expression" dxfId="230" priority="1149" stopIfTrue="1">
      <formula>LEFT(O126,1)="4"</formula>
    </cfRule>
  </conditionalFormatting>
  <conditionalFormatting sqref="O126:O127">
    <cfRule type="expression" dxfId="229" priority="1119" stopIfTrue="1">
      <formula>LEFT(O126,1)="2"</formula>
    </cfRule>
  </conditionalFormatting>
  <conditionalFormatting sqref="O127">
    <cfRule type="expression" dxfId="228" priority="1118" stopIfTrue="1">
      <formula>LEFT(O127,1)="1"</formula>
    </cfRule>
    <cfRule type="expression" dxfId="227" priority="1120" stopIfTrue="1">
      <formula>LEFT(O127,1)="3"</formula>
    </cfRule>
    <cfRule type="expression" dxfId="226" priority="1122" stopIfTrue="1">
      <formula>LEFT(O127,1)="5"</formula>
    </cfRule>
    <cfRule type="expression" dxfId="225" priority="1121" stopIfTrue="1">
      <formula>LEFT(O127,1)="4"</formula>
    </cfRule>
    <cfRule type="expression" dxfId="224" priority="1111" stopIfTrue="1">
      <formula>LEFT(O127,1)="1"</formula>
    </cfRule>
    <cfRule type="expression" dxfId="223" priority="1110" stopIfTrue="1">
      <formula>LEFT(O127,1)="2"</formula>
    </cfRule>
    <cfRule type="expression" dxfId="222" priority="1109" stopIfTrue="1">
      <formula>LEFT(O127,1)="3"</formula>
    </cfRule>
    <cfRule type="expression" dxfId="221" priority="1108" stopIfTrue="1">
      <formula>LEFT(O127,1)="4"</formula>
    </cfRule>
    <cfRule type="expression" dxfId="220" priority="1107" stopIfTrue="1">
      <formula>LEFT(O127,1)="5"</formula>
    </cfRule>
  </conditionalFormatting>
  <conditionalFormatting sqref="O128:O130">
    <cfRule type="expression" dxfId="219" priority="385" stopIfTrue="1">
      <formula>LEFT(O128,1)="3"</formula>
    </cfRule>
  </conditionalFormatting>
  <conditionalFormatting sqref="O134">
    <cfRule type="expression" dxfId="218" priority="1065" stopIfTrue="1">
      <formula>LEFT(O134,1)="4"</formula>
    </cfRule>
    <cfRule type="expression" dxfId="217" priority="1066" stopIfTrue="1">
      <formula>LEFT(O134,1)="5"</formula>
    </cfRule>
  </conditionalFormatting>
  <conditionalFormatting sqref="O134:O135">
    <cfRule type="expression" dxfId="216" priority="1035" stopIfTrue="1">
      <formula>LEFT(O134,1)="2"</formula>
    </cfRule>
  </conditionalFormatting>
  <conditionalFormatting sqref="O135">
    <cfRule type="expression" dxfId="215" priority="1038" stopIfTrue="1">
      <formula>LEFT(O135,1)="5"</formula>
    </cfRule>
    <cfRule type="expression" dxfId="214" priority="1037" stopIfTrue="1">
      <formula>LEFT(O135,1)="4"</formula>
    </cfRule>
    <cfRule type="expression" dxfId="213" priority="1036" stopIfTrue="1">
      <formula>LEFT(O135,1)="3"</formula>
    </cfRule>
    <cfRule type="expression" dxfId="212" priority="1027" stopIfTrue="1">
      <formula>LEFT(O135,1)="1"</formula>
    </cfRule>
    <cfRule type="expression" dxfId="211" priority="1034" stopIfTrue="1">
      <formula>LEFT(O135,1)="1"</formula>
    </cfRule>
    <cfRule type="expression" dxfId="210" priority="1026" stopIfTrue="1">
      <formula>LEFT(O135,1)="2"</formula>
    </cfRule>
    <cfRule type="expression" dxfId="209" priority="1025" stopIfTrue="1">
      <formula>LEFT(O135,1)="3"</formula>
    </cfRule>
    <cfRule type="expression" dxfId="208" priority="1024" stopIfTrue="1">
      <formula>LEFT(O135,1)="4"</formula>
    </cfRule>
    <cfRule type="expression" dxfId="207" priority="1023" stopIfTrue="1">
      <formula>LEFT(O135,1)="5"</formula>
    </cfRule>
  </conditionalFormatting>
  <conditionalFormatting sqref="O136:O138">
    <cfRule type="expression" dxfId="206" priority="409" stopIfTrue="1">
      <formula>LEFT(O136,1)="3"</formula>
    </cfRule>
  </conditionalFormatting>
  <conditionalFormatting sqref="O142">
    <cfRule type="expression" dxfId="205" priority="982" stopIfTrue="1">
      <formula>LEFT(O142,1)="5"</formula>
    </cfRule>
    <cfRule type="expression" dxfId="204" priority="981" stopIfTrue="1">
      <formula>LEFT(O142,1)="4"</formula>
    </cfRule>
  </conditionalFormatting>
  <conditionalFormatting sqref="O142:O143">
    <cfRule type="expression" dxfId="203" priority="951" stopIfTrue="1">
      <formula>LEFT(O142,1)="2"</formula>
    </cfRule>
  </conditionalFormatting>
  <conditionalFormatting sqref="O143">
    <cfRule type="expression" dxfId="202" priority="940" stopIfTrue="1">
      <formula>LEFT(O143,1)="4"</formula>
    </cfRule>
    <cfRule type="expression" dxfId="201" priority="953" stopIfTrue="1">
      <formula>LEFT(O143,1)="4"</formula>
    </cfRule>
    <cfRule type="expression" dxfId="200" priority="954" stopIfTrue="1">
      <formula>LEFT(O143,1)="5"</formula>
    </cfRule>
    <cfRule type="expression" dxfId="199" priority="941" stopIfTrue="1">
      <formula>LEFT(O143,1)="3"</formula>
    </cfRule>
    <cfRule type="expression" dxfId="198" priority="950" stopIfTrue="1">
      <formula>LEFT(O143,1)="1"</formula>
    </cfRule>
    <cfRule type="expression" dxfId="197" priority="939" stopIfTrue="1">
      <formula>LEFT(O143,1)="5"</formula>
    </cfRule>
    <cfRule type="expression" dxfId="196" priority="942" stopIfTrue="1">
      <formula>LEFT(O143,1)="2"</formula>
    </cfRule>
    <cfRule type="expression" dxfId="195" priority="952" stopIfTrue="1">
      <formula>LEFT(O143,1)="3"</formula>
    </cfRule>
    <cfRule type="expression" dxfId="194" priority="943" stopIfTrue="1">
      <formula>LEFT(O143,1)="1"</formula>
    </cfRule>
  </conditionalFormatting>
  <conditionalFormatting sqref="O144:O146">
    <cfRule type="expression" dxfId="193" priority="433" stopIfTrue="1">
      <formula>LEFT(O144,1)="3"</formula>
    </cfRule>
  </conditionalFormatting>
  <conditionalFormatting sqref="O150">
    <cfRule type="expression" dxfId="192" priority="897" stopIfTrue="1">
      <formula>LEFT(O150,1)="4"</formula>
    </cfRule>
    <cfRule type="expression" dxfId="191" priority="898" stopIfTrue="1">
      <formula>LEFT(O150,1)="5"</formula>
    </cfRule>
  </conditionalFormatting>
  <conditionalFormatting sqref="O150:O151">
    <cfRule type="expression" dxfId="190" priority="867" stopIfTrue="1">
      <formula>LEFT(O150,1)="2"</formula>
    </cfRule>
  </conditionalFormatting>
  <conditionalFormatting sqref="O151">
    <cfRule type="expression" dxfId="189" priority="866" stopIfTrue="1">
      <formula>LEFT(O151,1)="1"</formula>
    </cfRule>
    <cfRule type="expression" dxfId="188" priority="869" stopIfTrue="1">
      <formula>LEFT(O151,1)="4"</formula>
    </cfRule>
    <cfRule type="expression" dxfId="187" priority="868" stopIfTrue="1">
      <formula>LEFT(O151,1)="3"</formula>
    </cfRule>
    <cfRule type="expression" dxfId="186" priority="855" stopIfTrue="1">
      <formula>LEFT(O151,1)="5"</formula>
    </cfRule>
    <cfRule type="expression" dxfId="185" priority="856" stopIfTrue="1">
      <formula>LEFT(O151,1)="4"</formula>
    </cfRule>
    <cfRule type="expression" dxfId="184" priority="857" stopIfTrue="1">
      <formula>LEFT(O151,1)="3"</formula>
    </cfRule>
    <cfRule type="expression" dxfId="183" priority="858" stopIfTrue="1">
      <formula>LEFT(O151,1)="2"</formula>
    </cfRule>
    <cfRule type="expression" dxfId="182" priority="859" stopIfTrue="1">
      <formula>LEFT(O151,1)="1"</formula>
    </cfRule>
    <cfRule type="expression" dxfId="181" priority="870" stopIfTrue="1">
      <formula>LEFT(O151,1)="5"</formula>
    </cfRule>
  </conditionalFormatting>
  <conditionalFormatting sqref="O152:O154">
    <cfRule type="expression" dxfId="180" priority="457" stopIfTrue="1">
      <formula>LEFT(O152,1)="3"</formula>
    </cfRule>
  </conditionalFormatting>
  <conditionalFormatting sqref="O158">
    <cfRule type="expression" dxfId="179" priority="814" stopIfTrue="1">
      <formula>LEFT(O158,1)="5"</formula>
    </cfRule>
    <cfRule type="expression" dxfId="178" priority="813" stopIfTrue="1">
      <formula>LEFT(O158,1)="4"</formula>
    </cfRule>
  </conditionalFormatting>
  <conditionalFormatting sqref="O158:O159">
    <cfRule type="expression" dxfId="177" priority="783" stopIfTrue="1">
      <formula>LEFT(O158,1)="2"</formula>
    </cfRule>
  </conditionalFormatting>
  <conditionalFormatting sqref="O159">
    <cfRule type="expression" dxfId="176" priority="774" stopIfTrue="1">
      <formula>LEFT(O159,1)="2"</formula>
    </cfRule>
    <cfRule type="expression" dxfId="175" priority="775" stopIfTrue="1">
      <formula>LEFT(O159,1)="1"</formula>
    </cfRule>
    <cfRule type="expression" dxfId="174" priority="773" stopIfTrue="1">
      <formula>LEFT(O159,1)="3"</formula>
    </cfRule>
    <cfRule type="expression" dxfId="173" priority="772" stopIfTrue="1">
      <formula>LEFT(O159,1)="4"</formula>
    </cfRule>
    <cfRule type="expression" dxfId="172" priority="771" stopIfTrue="1">
      <formula>LEFT(O159,1)="5"</formula>
    </cfRule>
    <cfRule type="expression" dxfId="171" priority="784" stopIfTrue="1">
      <formula>LEFT(O159,1)="3"</formula>
    </cfRule>
    <cfRule type="expression" dxfId="170" priority="782" stopIfTrue="1">
      <formula>LEFT(O159,1)="1"</formula>
    </cfRule>
    <cfRule type="expression" dxfId="169" priority="786" stopIfTrue="1">
      <formula>LEFT(O159,1)="5"</formula>
    </cfRule>
    <cfRule type="expression" dxfId="168" priority="785" stopIfTrue="1">
      <formula>LEFT(O159,1)="4"</formula>
    </cfRule>
  </conditionalFormatting>
  <conditionalFormatting sqref="O160:O162">
    <cfRule type="expression" dxfId="167" priority="481" stopIfTrue="1">
      <formula>LEFT(O160,1)="3"</formula>
    </cfRule>
  </conditionalFormatting>
  <conditionalFormatting sqref="O166">
    <cfRule type="expression" dxfId="166" priority="730" stopIfTrue="1">
      <formula>LEFT(O166,1)="5"</formula>
    </cfRule>
    <cfRule type="expression" dxfId="165" priority="729" stopIfTrue="1">
      <formula>LEFT(O166,1)="4"</formula>
    </cfRule>
  </conditionalFormatting>
  <conditionalFormatting sqref="O166:O167">
    <cfRule type="expression" dxfId="164" priority="699" stopIfTrue="1">
      <formula>LEFT(O166,1)="2"</formula>
    </cfRule>
  </conditionalFormatting>
  <conditionalFormatting sqref="O167">
    <cfRule type="expression" dxfId="163" priority="691" stopIfTrue="1">
      <formula>LEFT(O167,1)="1"</formula>
    </cfRule>
    <cfRule type="expression" dxfId="162" priority="687" stopIfTrue="1">
      <formula>LEFT(O167,1)="5"</formula>
    </cfRule>
    <cfRule type="expression" dxfId="161" priority="700" stopIfTrue="1">
      <formula>LEFT(O167,1)="3"</formula>
    </cfRule>
    <cfRule type="expression" dxfId="160" priority="701" stopIfTrue="1">
      <formula>LEFT(O167,1)="4"</formula>
    </cfRule>
    <cfRule type="expression" dxfId="159" priority="698" stopIfTrue="1">
      <formula>LEFT(O167,1)="1"</formula>
    </cfRule>
    <cfRule type="expression" dxfId="158" priority="702" stopIfTrue="1">
      <formula>LEFT(O167,1)="5"</formula>
    </cfRule>
    <cfRule type="expression" dxfId="157" priority="690" stopIfTrue="1">
      <formula>LEFT(O167,1)="2"</formula>
    </cfRule>
    <cfRule type="expression" dxfId="156" priority="689" stopIfTrue="1">
      <formula>LEFT(O167,1)="3"</formula>
    </cfRule>
    <cfRule type="expression" dxfId="155" priority="688" stopIfTrue="1">
      <formula>LEFT(O167,1)="4"</formula>
    </cfRule>
  </conditionalFormatting>
  <conditionalFormatting sqref="O168:O170">
    <cfRule type="expression" dxfId="154" priority="505" stopIfTrue="1">
      <formula>LEFT(O168,1)="3"</formula>
    </cfRule>
  </conditionalFormatting>
  <conditionalFormatting sqref="O174">
    <cfRule type="expression" dxfId="153" priority="645" stopIfTrue="1">
      <formula>LEFT(O174,1)="4"</formula>
    </cfRule>
    <cfRule type="expression" dxfId="152" priority="646" stopIfTrue="1">
      <formula>LEFT(O174,1)="5"</formula>
    </cfRule>
  </conditionalFormatting>
  <conditionalFormatting sqref="O174:O175">
    <cfRule type="expression" dxfId="151" priority="615" stopIfTrue="1">
      <formula>LEFT(O174,1)="2"</formula>
    </cfRule>
  </conditionalFormatting>
  <conditionalFormatting sqref="O175">
    <cfRule type="expression" dxfId="150" priority="607" stopIfTrue="1">
      <formula>LEFT(O175,1)="1"</formula>
    </cfRule>
    <cfRule type="expression" dxfId="149" priority="616" stopIfTrue="1">
      <formula>LEFT(O175,1)="3"</formula>
    </cfRule>
    <cfRule type="expression" dxfId="148" priority="618" stopIfTrue="1">
      <formula>LEFT(O175,1)="5"</formula>
    </cfRule>
    <cfRule type="expression" dxfId="147" priority="617" stopIfTrue="1">
      <formula>LEFT(O175,1)="4"</formula>
    </cfRule>
    <cfRule type="expression" dxfId="146" priority="606" stopIfTrue="1">
      <formula>LEFT(O175,1)="2"</formula>
    </cfRule>
    <cfRule type="expression" dxfId="145" priority="605" stopIfTrue="1">
      <formula>LEFT(O175,1)="3"</formula>
    </cfRule>
    <cfRule type="expression" dxfId="144" priority="603" stopIfTrue="1">
      <formula>LEFT(O175,1)="5"</formula>
    </cfRule>
    <cfRule type="expression" dxfId="143" priority="604" stopIfTrue="1">
      <formula>LEFT(O175,1)="4"</formula>
    </cfRule>
    <cfRule type="expression" dxfId="142" priority="614" stopIfTrue="1">
      <formula>LEFT(O175,1)="1"</formula>
    </cfRule>
  </conditionalFormatting>
  <conditionalFormatting sqref="O176:O178">
    <cfRule type="expression" dxfId="141" priority="642" stopIfTrue="1">
      <formula>LEFT(O176,1)="3"</formula>
    </cfRule>
  </conditionalFormatting>
  <conditionalFormatting sqref="P10">
    <cfRule type="expression" dxfId="140" priority="2342" stopIfTrue="1">
      <formula>LEFT(P10,1)="6"</formula>
    </cfRule>
    <cfRule type="expression" dxfId="139" priority="2341" stopIfTrue="1">
      <formula>LEFT(P10,1)="5"</formula>
    </cfRule>
    <cfRule type="expression" dxfId="138" priority="2340" stopIfTrue="1">
      <formula>LEFT(P10,1)="4"</formula>
    </cfRule>
  </conditionalFormatting>
  <conditionalFormatting sqref="P10:P11">
    <cfRule type="expression" dxfId="137" priority="2309" stopIfTrue="1">
      <formula>LEFT(P10,1)="1"</formula>
    </cfRule>
    <cfRule type="expression" dxfId="136" priority="2310" stopIfTrue="1">
      <formula>LEFT(P10,1)="2"</formula>
    </cfRule>
  </conditionalFormatting>
  <conditionalFormatting sqref="P11">
    <cfRule type="expression" dxfId="135" priority="2314" stopIfTrue="1">
      <formula>LEFT(P11,1)="6"</formula>
    </cfRule>
    <cfRule type="expression" dxfId="134" priority="2313" stopIfTrue="1">
      <formula>LEFT(P11,1)="5"</formula>
    </cfRule>
    <cfRule type="expression" dxfId="133" priority="2312" stopIfTrue="1">
      <formula>LEFT(P11,1)="4"</formula>
    </cfRule>
    <cfRule type="expression" dxfId="132" priority="2311" stopIfTrue="1">
      <formula>LEFT(P11,1)="3"</formula>
    </cfRule>
  </conditionalFormatting>
  <conditionalFormatting sqref="P21">
    <cfRule type="expression" dxfId="131" priority="2254" stopIfTrue="1">
      <formula>LEFT(P21,1)="6"</formula>
    </cfRule>
    <cfRule type="expression" dxfId="130" priority="2253" stopIfTrue="1">
      <formula>LEFT(P21,1)="5"</formula>
    </cfRule>
    <cfRule type="expression" dxfId="129" priority="2252" stopIfTrue="1">
      <formula>LEFT(P21,1)="4"</formula>
    </cfRule>
  </conditionalFormatting>
  <conditionalFormatting sqref="P21:P22">
    <cfRule type="expression" dxfId="128" priority="2221" stopIfTrue="1">
      <formula>LEFT(P21,1)="1"</formula>
    </cfRule>
    <cfRule type="expression" dxfId="127" priority="2222" stopIfTrue="1">
      <formula>LEFT(P21,1)="2"</formula>
    </cfRule>
  </conditionalFormatting>
  <conditionalFormatting sqref="P22">
    <cfRule type="expression" dxfId="126" priority="2226" stopIfTrue="1">
      <formula>LEFT(P22,1)="6"</formula>
    </cfRule>
    <cfRule type="expression" dxfId="125" priority="2225" stopIfTrue="1">
      <formula>LEFT(P22,1)="5"</formula>
    </cfRule>
    <cfRule type="expression" dxfId="124" priority="2224" stopIfTrue="1">
      <formula>LEFT(P22,1)="4"</formula>
    </cfRule>
    <cfRule type="expression" dxfId="123" priority="2223" stopIfTrue="1">
      <formula>LEFT(P22,1)="3"</formula>
    </cfRule>
  </conditionalFormatting>
  <conditionalFormatting sqref="P29">
    <cfRule type="expression" dxfId="122" priority="2167" stopIfTrue="1">
      <formula>LEFT(P29,1)="4"</formula>
    </cfRule>
    <cfRule type="expression" dxfId="121" priority="2168" stopIfTrue="1">
      <formula>LEFT(P29,1)="5"</formula>
    </cfRule>
    <cfRule type="expression" dxfId="120" priority="2169" stopIfTrue="1">
      <formula>LEFT(P29,1)="6"</formula>
    </cfRule>
  </conditionalFormatting>
  <conditionalFormatting sqref="P29:P30">
    <cfRule type="expression" dxfId="119" priority="2137" stopIfTrue="1">
      <formula>LEFT(P29,1)="2"</formula>
    </cfRule>
    <cfRule type="expression" dxfId="118" priority="2136" stopIfTrue="1">
      <formula>LEFT(P29,1)="1"</formula>
    </cfRule>
  </conditionalFormatting>
  <conditionalFormatting sqref="P30">
    <cfRule type="expression" dxfId="117" priority="2141" stopIfTrue="1">
      <formula>LEFT(P30,1)="6"</formula>
    </cfRule>
    <cfRule type="expression" dxfId="116" priority="2140" stopIfTrue="1">
      <formula>LEFT(P30,1)="5"</formula>
    </cfRule>
    <cfRule type="expression" dxfId="115" priority="2139" stopIfTrue="1">
      <formula>LEFT(P30,1)="4"</formula>
    </cfRule>
    <cfRule type="expression" dxfId="114" priority="2138" stopIfTrue="1">
      <formula>LEFT(P30,1)="3"</formula>
    </cfRule>
  </conditionalFormatting>
  <conditionalFormatting sqref="P37">
    <cfRule type="expression" dxfId="113" priority="2082" stopIfTrue="1">
      <formula>LEFT(P37,1)="4"</formula>
    </cfRule>
    <cfRule type="expression" dxfId="112" priority="2083" stopIfTrue="1">
      <formula>LEFT(P37,1)="5"</formula>
    </cfRule>
    <cfRule type="expression" dxfId="111" priority="2084" stopIfTrue="1">
      <formula>LEFT(P37,1)="6"</formula>
    </cfRule>
  </conditionalFormatting>
  <conditionalFormatting sqref="P37:P38">
    <cfRule type="expression" dxfId="110" priority="2051" stopIfTrue="1">
      <formula>LEFT(P37,1)="1"</formula>
    </cfRule>
    <cfRule type="expression" dxfId="109" priority="2052" stopIfTrue="1">
      <formula>LEFT(P37,1)="2"</formula>
    </cfRule>
  </conditionalFormatting>
  <conditionalFormatting sqref="P38">
    <cfRule type="expression" dxfId="108" priority="2053" stopIfTrue="1">
      <formula>LEFT(P38,1)="3"</formula>
    </cfRule>
    <cfRule type="expression" dxfId="107" priority="2054" stopIfTrue="1">
      <formula>LEFT(P38,1)="4"</formula>
    </cfRule>
    <cfRule type="expression" dxfId="106" priority="2055" stopIfTrue="1">
      <formula>LEFT(P38,1)="5"</formula>
    </cfRule>
    <cfRule type="expression" dxfId="105" priority="2056" stopIfTrue="1">
      <formula>LEFT(P38,1)="6"</formula>
    </cfRule>
  </conditionalFormatting>
  <conditionalFormatting sqref="P46">
    <cfRule type="expression" dxfId="104" priority="1996" stopIfTrue="1">
      <formula>LEFT(P46,1)="5"</formula>
    </cfRule>
    <cfRule type="expression" dxfId="103" priority="1995" stopIfTrue="1">
      <formula>LEFT(P46,1)="4"</formula>
    </cfRule>
    <cfRule type="expression" dxfId="102" priority="2807" stopIfTrue="1">
      <formula>LEFT(P46,1)="6"</formula>
    </cfRule>
  </conditionalFormatting>
  <conditionalFormatting sqref="P46:P47">
    <cfRule type="expression" dxfId="101" priority="1964" stopIfTrue="1">
      <formula>LEFT(P46,1)="1"</formula>
    </cfRule>
    <cfRule type="expression" dxfId="100" priority="1965" stopIfTrue="1">
      <formula>LEFT(P46,1)="2"</formula>
    </cfRule>
  </conditionalFormatting>
  <conditionalFormatting sqref="P47">
    <cfRule type="expression" dxfId="99" priority="1966" stopIfTrue="1">
      <formula>LEFT(P47,1)="3"</formula>
    </cfRule>
    <cfRule type="expression" dxfId="98" priority="1969" stopIfTrue="1">
      <formula>LEFT(P47,1)="6"</formula>
    </cfRule>
    <cfRule type="expression" dxfId="97" priority="1967" stopIfTrue="1">
      <formula>LEFT(P47,1)="4"</formula>
    </cfRule>
    <cfRule type="expression" dxfId="96" priority="1968" stopIfTrue="1">
      <formula>LEFT(P47,1)="5"</formula>
    </cfRule>
  </conditionalFormatting>
  <conditionalFormatting sqref="P54:P55">
    <cfRule type="expression" dxfId="95" priority="1869" stopIfTrue="1">
      <formula>LEFT(P54,1)="2"</formula>
    </cfRule>
    <cfRule type="expression" dxfId="94" priority="1872" stopIfTrue="1">
      <formula>LEFT(P54,1)="5"</formula>
    </cfRule>
    <cfRule type="expression" dxfId="93" priority="1871" stopIfTrue="1">
      <formula>LEFT(P54,1)="4"</formula>
    </cfRule>
    <cfRule type="expression" dxfId="92" priority="1870" stopIfTrue="1">
      <formula>LEFT(P54,1)="3"</formula>
    </cfRule>
    <cfRule type="expression" dxfId="91" priority="1868" stopIfTrue="1">
      <formula>LEFT(P54,1)="1"</formula>
    </cfRule>
  </conditionalFormatting>
  <conditionalFormatting sqref="P55">
    <cfRule type="expression" dxfId="90" priority="1873" stopIfTrue="1">
      <formula>LEFT(P55,1)="6"</formula>
    </cfRule>
  </conditionalFormatting>
  <conditionalFormatting sqref="P62:P63">
    <cfRule type="expression" dxfId="89" priority="1788" stopIfTrue="1">
      <formula>LEFT(P62,1)="5"</formula>
    </cfRule>
    <cfRule type="expression" dxfId="88" priority="1784" stopIfTrue="1">
      <formula>LEFT(P62,1)="1"</formula>
    </cfRule>
    <cfRule type="expression" dxfId="87" priority="1785" stopIfTrue="1">
      <formula>LEFT(P62,1)="2"</formula>
    </cfRule>
    <cfRule type="expression" dxfId="86" priority="1786" stopIfTrue="1">
      <formula>LEFT(P62,1)="3"</formula>
    </cfRule>
    <cfRule type="expression" dxfId="85" priority="1787" stopIfTrue="1">
      <formula>LEFT(P62,1)="4"</formula>
    </cfRule>
  </conditionalFormatting>
  <conditionalFormatting sqref="P63">
    <cfRule type="expression" dxfId="84" priority="1789" stopIfTrue="1">
      <formula>LEFT(P63,1)="6"</formula>
    </cfRule>
  </conditionalFormatting>
  <conditionalFormatting sqref="P70:P71">
    <cfRule type="expression" dxfId="83" priority="1702" stopIfTrue="1">
      <formula>LEFT(P70,1)="3"</formula>
    </cfRule>
    <cfRule type="expression" dxfId="82" priority="1703" stopIfTrue="1">
      <formula>LEFT(P70,1)="4"</formula>
    </cfRule>
    <cfRule type="expression" dxfId="81" priority="1704" stopIfTrue="1">
      <formula>LEFT(P70,1)="5"</formula>
    </cfRule>
    <cfRule type="expression" dxfId="80" priority="1701" stopIfTrue="1">
      <formula>LEFT(P70,1)="2"</formula>
    </cfRule>
    <cfRule type="expression" dxfId="79" priority="1700" stopIfTrue="1">
      <formula>LEFT(P70,1)="1"</formula>
    </cfRule>
  </conditionalFormatting>
  <conditionalFormatting sqref="P71">
    <cfRule type="expression" dxfId="78" priority="1705" stopIfTrue="1">
      <formula>LEFT(P71,1)="6"</formula>
    </cfRule>
  </conditionalFormatting>
  <conditionalFormatting sqref="P78:P79">
    <cfRule type="expression" dxfId="77" priority="1620" stopIfTrue="1">
      <formula>LEFT(P78,1)="5"</formula>
    </cfRule>
    <cfRule type="expression" dxfId="76" priority="1616" stopIfTrue="1">
      <formula>LEFT(P78,1)="1"</formula>
    </cfRule>
    <cfRule type="expression" dxfId="75" priority="1618" stopIfTrue="1">
      <formula>LEFT(P78,1)="3"</formula>
    </cfRule>
    <cfRule type="expression" dxfId="74" priority="1617" stopIfTrue="1">
      <formula>LEFT(P78,1)="2"</formula>
    </cfRule>
    <cfRule type="expression" dxfId="73" priority="1619" stopIfTrue="1">
      <formula>LEFT(P78,1)="4"</formula>
    </cfRule>
  </conditionalFormatting>
  <conditionalFormatting sqref="P79">
    <cfRule type="expression" dxfId="72" priority="1621" stopIfTrue="1">
      <formula>LEFT(P79,1)="6"</formula>
    </cfRule>
  </conditionalFormatting>
  <conditionalFormatting sqref="P86:P87">
    <cfRule type="expression" dxfId="71" priority="1532" stopIfTrue="1">
      <formula>LEFT(P86,1)="1"</formula>
    </cfRule>
    <cfRule type="expression" dxfId="70" priority="1533" stopIfTrue="1">
      <formula>LEFT(P86,1)="2"</formula>
    </cfRule>
    <cfRule type="expression" dxfId="69" priority="1536" stopIfTrue="1">
      <formula>LEFT(P86,1)="5"</formula>
    </cfRule>
    <cfRule type="expression" dxfId="68" priority="1535" stopIfTrue="1">
      <formula>LEFT(P86,1)="4"</formula>
    </cfRule>
    <cfRule type="expression" dxfId="67" priority="1534" stopIfTrue="1">
      <formula>LEFT(P86,1)="3"</formula>
    </cfRule>
  </conditionalFormatting>
  <conditionalFormatting sqref="P87">
    <cfRule type="expression" dxfId="66" priority="1537" stopIfTrue="1">
      <formula>LEFT(P87,1)="6"</formula>
    </cfRule>
  </conditionalFormatting>
  <conditionalFormatting sqref="P94:P95">
    <cfRule type="expression" dxfId="65" priority="1448" stopIfTrue="1">
      <formula>LEFT(P94,1)="1"</formula>
    </cfRule>
    <cfRule type="expression" dxfId="64" priority="1451" stopIfTrue="1">
      <formula>LEFT(P94,1)="4"</formula>
    </cfRule>
    <cfRule type="expression" dxfId="63" priority="1450" stopIfTrue="1">
      <formula>LEFT(P94,1)="3"</formula>
    </cfRule>
    <cfRule type="expression" dxfId="62" priority="1452" stopIfTrue="1">
      <formula>LEFT(P94,1)="5"</formula>
    </cfRule>
    <cfRule type="expression" dxfId="61" priority="1449" stopIfTrue="1">
      <formula>LEFT(P94,1)="2"</formula>
    </cfRule>
  </conditionalFormatting>
  <conditionalFormatting sqref="P95">
    <cfRule type="expression" dxfId="60" priority="1453" stopIfTrue="1">
      <formula>LEFT(P95,1)="6"</formula>
    </cfRule>
  </conditionalFormatting>
  <conditionalFormatting sqref="P102:P103">
    <cfRule type="expression" dxfId="59" priority="1364" stopIfTrue="1">
      <formula>LEFT(P102,1)="1"</formula>
    </cfRule>
    <cfRule type="expression" dxfId="58" priority="1365" stopIfTrue="1">
      <formula>LEFT(P102,1)="2"</formula>
    </cfRule>
    <cfRule type="expression" dxfId="57" priority="1368" stopIfTrue="1">
      <formula>LEFT(P102,1)="5"</formula>
    </cfRule>
    <cfRule type="expression" dxfId="56" priority="1366" stopIfTrue="1">
      <formula>LEFT(P102,1)="3"</formula>
    </cfRule>
    <cfRule type="expression" dxfId="55" priority="1367" stopIfTrue="1">
      <formula>LEFT(P102,1)="4"</formula>
    </cfRule>
  </conditionalFormatting>
  <conditionalFormatting sqref="P103">
    <cfRule type="expression" dxfId="54" priority="1369" stopIfTrue="1">
      <formula>LEFT(P103,1)="6"</formula>
    </cfRule>
  </conditionalFormatting>
  <conditionalFormatting sqref="P110:P111">
    <cfRule type="expression" dxfId="53" priority="1280" stopIfTrue="1">
      <formula>LEFT(P110,1)="1"</formula>
    </cfRule>
    <cfRule type="expression" dxfId="52" priority="1281" stopIfTrue="1">
      <formula>LEFT(P110,1)="2"</formula>
    </cfRule>
    <cfRule type="expression" dxfId="51" priority="1282" stopIfTrue="1">
      <formula>LEFT(P110,1)="3"</formula>
    </cfRule>
    <cfRule type="expression" dxfId="50" priority="1283" stopIfTrue="1">
      <formula>LEFT(P110,1)="4"</formula>
    </cfRule>
    <cfRule type="expression" dxfId="49" priority="1284" stopIfTrue="1">
      <formula>LEFT(P110,1)="5"</formula>
    </cfRule>
  </conditionalFormatting>
  <conditionalFormatting sqref="P111">
    <cfRule type="expression" dxfId="48" priority="1285" stopIfTrue="1">
      <formula>LEFT(P111,1)="6"</formula>
    </cfRule>
  </conditionalFormatting>
  <conditionalFormatting sqref="P118:P119">
    <cfRule type="expression" dxfId="47" priority="1196" stopIfTrue="1">
      <formula>LEFT(P118,1)="1"</formula>
    </cfRule>
    <cfRule type="expression" dxfId="46" priority="1198" stopIfTrue="1">
      <formula>LEFT(P118,1)="3"</formula>
    </cfRule>
    <cfRule type="expression" dxfId="45" priority="1199" stopIfTrue="1">
      <formula>LEFT(P118,1)="4"</formula>
    </cfRule>
    <cfRule type="expression" dxfId="44" priority="1200" stopIfTrue="1">
      <formula>LEFT(P118,1)="5"</formula>
    </cfRule>
    <cfRule type="expression" dxfId="43" priority="1197" stopIfTrue="1">
      <formula>LEFT(P118,1)="2"</formula>
    </cfRule>
  </conditionalFormatting>
  <conditionalFormatting sqref="P119">
    <cfRule type="expression" dxfId="42" priority="1201" stopIfTrue="1">
      <formula>LEFT(P119,1)="6"</formula>
    </cfRule>
  </conditionalFormatting>
  <conditionalFormatting sqref="P126:P127">
    <cfRule type="expression" dxfId="41" priority="1113" stopIfTrue="1">
      <formula>LEFT(P126,1)="2"</formula>
    </cfRule>
    <cfRule type="expression" dxfId="40" priority="1116" stopIfTrue="1">
      <formula>LEFT(P126,1)="5"</formula>
    </cfRule>
    <cfRule type="expression" dxfId="39" priority="1114" stopIfTrue="1">
      <formula>LEFT(P126,1)="3"</formula>
    </cfRule>
    <cfRule type="expression" dxfId="38" priority="1115" stopIfTrue="1">
      <formula>LEFT(P126,1)="4"</formula>
    </cfRule>
    <cfRule type="expression" dxfId="37" priority="1112" stopIfTrue="1">
      <formula>LEFT(P126,1)="1"</formula>
    </cfRule>
  </conditionalFormatting>
  <conditionalFormatting sqref="P127">
    <cfRule type="expression" dxfId="36" priority="1117" stopIfTrue="1">
      <formula>LEFT(P127,1)="6"</formula>
    </cfRule>
  </conditionalFormatting>
  <conditionalFormatting sqref="P134:P135">
    <cfRule type="expression" dxfId="35" priority="1029" stopIfTrue="1">
      <formula>LEFT(P134,1)="2"</formula>
    </cfRule>
    <cfRule type="expression" dxfId="34" priority="1030" stopIfTrue="1">
      <formula>LEFT(P134,1)="3"</formula>
    </cfRule>
    <cfRule type="expression" dxfId="33" priority="1028" stopIfTrue="1">
      <formula>LEFT(P134,1)="1"</formula>
    </cfRule>
    <cfRule type="expression" dxfId="32" priority="1032" stopIfTrue="1">
      <formula>LEFT(P134,1)="5"</formula>
    </cfRule>
    <cfRule type="expression" dxfId="31" priority="1031" stopIfTrue="1">
      <formula>LEFT(P134,1)="4"</formula>
    </cfRule>
  </conditionalFormatting>
  <conditionalFormatting sqref="P135">
    <cfRule type="expression" dxfId="30" priority="1033" stopIfTrue="1">
      <formula>LEFT(P135,1)="6"</formula>
    </cfRule>
  </conditionalFormatting>
  <conditionalFormatting sqref="P142:P143">
    <cfRule type="expression" dxfId="29" priority="947" stopIfTrue="1">
      <formula>LEFT(P142,1)="4"</formula>
    </cfRule>
    <cfRule type="expression" dxfId="28" priority="945" stopIfTrue="1">
      <formula>LEFT(P142,1)="2"</formula>
    </cfRule>
    <cfRule type="expression" dxfId="27" priority="946" stopIfTrue="1">
      <formula>LEFT(P142,1)="3"</formula>
    </cfRule>
    <cfRule type="expression" dxfId="26" priority="948" stopIfTrue="1">
      <formula>LEFT(P142,1)="5"</formula>
    </cfRule>
    <cfRule type="expression" dxfId="25" priority="944" stopIfTrue="1">
      <formula>LEFT(P142,1)="1"</formula>
    </cfRule>
  </conditionalFormatting>
  <conditionalFormatting sqref="P143">
    <cfRule type="expression" dxfId="24" priority="949" stopIfTrue="1">
      <formula>LEFT(P143,1)="6"</formula>
    </cfRule>
  </conditionalFormatting>
  <conditionalFormatting sqref="P150:P151">
    <cfRule type="expression" dxfId="23" priority="860" stopIfTrue="1">
      <formula>LEFT(P150,1)="1"</formula>
    </cfRule>
    <cfRule type="expression" dxfId="22" priority="864" stopIfTrue="1">
      <formula>LEFT(P150,1)="5"</formula>
    </cfRule>
    <cfRule type="expression" dxfId="21" priority="863" stopIfTrue="1">
      <formula>LEFT(P150,1)="4"</formula>
    </cfRule>
    <cfRule type="expression" dxfId="20" priority="862" stopIfTrue="1">
      <formula>LEFT(P150,1)="3"</formula>
    </cfRule>
    <cfRule type="expression" dxfId="19" priority="861" stopIfTrue="1">
      <formula>LEFT(P150,1)="2"</formula>
    </cfRule>
  </conditionalFormatting>
  <conditionalFormatting sqref="P151">
    <cfRule type="expression" dxfId="18" priority="865" stopIfTrue="1">
      <formula>LEFT(P151,1)="6"</formula>
    </cfRule>
  </conditionalFormatting>
  <conditionalFormatting sqref="P158:P159">
    <cfRule type="expression" dxfId="17" priority="778" stopIfTrue="1">
      <formula>LEFT(P158,1)="3"</formula>
    </cfRule>
    <cfRule type="expression" dxfId="16" priority="777" stopIfTrue="1">
      <formula>LEFT(P158,1)="2"</formula>
    </cfRule>
    <cfRule type="expression" dxfId="15" priority="780" stopIfTrue="1">
      <formula>LEFT(P158,1)="5"</formula>
    </cfRule>
    <cfRule type="expression" dxfId="14" priority="779" stopIfTrue="1">
      <formula>LEFT(P158,1)="4"</formula>
    </cfRule>
    <cfRule type="expression" dxfId="13" priority="776" stopIfTrue="1">
      <formula>LEFT(P158,1)="1"</formula>
    </cfRule>
  </conditionalFormatting>
  <conditionalFormatting sqref="P159">
    <cfRule type="expression" dxfId="12" priority="781" stopIfTrue="1">
      <formula>LEFT(P159,1)="6"</formula>
    </cfRule>
  </conditionalFormatting>
  <conditionalFormatting sqref="P166:P167">
    <cfRule type="expression" dxfId="11" priority="696" stopIfTrue="1">
      <formula>LEFT(P166,1)="5"</formula>
    </cfRule>
    <cfRule type="expression" dxfId="10" priority="692" stopIfTrue="1">
      <formula>LEFT(P166,1)="1"</formula>
    </cfRule>
    <cfRule type="expression" dxfId="9" priority="693" stopIfTrue="1">
      <formula>LEFT(P166,1)="2"</formula>
    </cfRule>
    <cfRule type="expression" dxfId="8" priority="695" stopIfTrue="1">
      <formula>LEFT(P166,1)="4"</formula>
    </cfRule>
    <cfRule type="expression" dxfId="7" priority="694" stopIfTrue="1">
      <formula>LEFT(P166,1)="3"</formula>
    </cfRule>
  </conditionalFormatting>
  <conditionalFormatting sqref="P167">
    <cfRule type="expression" dxfId="6" priority="697" stopIfTrue="1">
      <formula>LEFT(P167,1)="6"</formula>
    </cfRule>
  </conditionalFormatting>
  <conditionalFormatting sqref="P174:P175">
    <cfRule type="expression" dxfId="5" priority="610" stopIfTrue="1">
      <formula>LEFT(P174,1)="3"</formula>
    </cfRule>
    <cfRule type="expression" dxfId="4" priority="609" stopIfTrue="1">
      <formula>LEFT(P174,1)="2"</formula>
    </cfRule>
    <cfRule type="expression" dxfId="3" priority="612" stopIfTrue="1">
      <formula>LEFT(P174,1)="5"</formula>
    </cfRule>
    <cfRule type="expression" dxfId="2" priority="611" stopIfTrue="1">
      <formula>LEFT(P174,1)="4"</formula>
    </cfRule>
    <cfRule type="expression" dxfId="1" priority="608" stopIfTrue="1">
      <formula>LEFT(P174,1)="1"</formula>
    </cfRule>
  </conditionalFormatting>
  <conditionalFormatting sqref="P175">
    <cfRule type="expression" dxfId="0" priority="613" stopIfTrue="1">
      <formula>LEFT(P175,1)="6"</formula>
    </cfRule>
  </conditionalFormatting>
  <dataValidations count="8">
    <dataValidation type="list" allowBlank="1" showInputMessage="1" showErrorMessage="1" sqref="D15" xr:uid="{00000000-0002-0000-0700-000000000000}">
      <formula1>$C$182:$C$212</formula1>
    </dataValidation>
    <dataValidation type="list" allowBlank="1" showInputMessage="1" showErrorMessage="1" sqref="H15 L15" xr:uid="{00000000-0002-0000-0700-000001000000}">
      <formula1>$D$182:$D$187</formula1>
    </dataValidation>
    <dataValidation type="list" allowBlank="1" showInputMessage="1" showErrorMessage="1" sqref="I15 M15" xr:uid="{00000000-0002-0000-0700-000002000000}">
      <formula1>$E$182:$E$185</formula1>
    </dataValidation>
    <dataValidation type="list" allowBlank="1" showInputMessage="1" showErrorMessage="1" sqref="O15" xr:uid="{00000000-0002-0000-0700-000003000000}">
      <formula1>G$182:G$186</formula1>
    </dataValidation>
    <dataValidation type="list" allowBlank="1" showInputMessage="1" showErrorMessage="1" sqref="D176:D178 D168:D170 D160:D162 D152:D154 D144:D146 D136:D138 D128:D130 D120:D122 D112:D114 D104:D106 D96:D98 D88:D90 D80:D82 D72:D74 D64:D66 D56:D58 D48:D50 D39:D41 D31:D33 D23:D25 D12:D14" xr:uid="{00000000-0002-0000-0700-000004000000}">
      <formula1>$C$183:$C$213</formula1>
    </dataValidation>
    <dataValidation type="list" allowBlank="1" showInputMessage="1" showErrorMessage="1" sqref="L23:L25 H176:H178 L168:L170 L160:L162 L152:L154 L144:L146 L136:L138 L128:L130 L120:L122 L112:L114 L104:L106 L96:L98 L88:L90 L80:L82 L72:L74 L64:L66 L56:L58 L48:L50 L39:L41 L31:L33 L176:L178 H168:H170 H160:H162 H152:H154 H144:H146 H136:H138 H128:H130 H120:H122 H112:H114 H104:H106 H96:H98 H88:H90 H80:H82 H72:H74 H64:H66 H56:H58 H48:H50 H39:H41 H31:H33 H23:H25 H12:H14 L12:L14" xr:uid="{00000000-0002-0000-0700-000005000000}">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I31:I33 M31:M33 I23:I25 M23:M25 I12:I14 M12:M14" xr:uid="{00000000-0002-0000-0700-000006000000}">
      <formula1>$E$183:$E$186</formula1>
    </dataValidation>
    <dataValidation type="list" allowBlank="1" showInputMessage="1" showErrorMessage="1" sqref="O176:O178 O168:O170 O160:O162 O152:O154 O144:O146 O136:O138 O128:O130 O120:O122 O112:O114 O104:O106 O96:O98 O88:O90 O80:O82 O72:O74 O64:O66 O56:O58 O48:O50 O39:O41 O31:O33 O23:O25 O12:O14" xr:uid="{00000000-0002-0000-0700-000007000000}">
      <formula1>$G$183:$G$187</formula1>
    </dataValidation>
  </dataValidations>
  <hyperlinks>
    <hyperlink ref="B4:P4" location="'7 - Risk Register'!C182" display="The pre-set risk categories, as well as definitions of impact, proximity, and likelihood, can be found at the bottom of this tab (click this link to jump to them)." xr:uid="{00000000-0004-0000-0700-000001000000}"/>
  </hyperlink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2003"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513"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571"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574"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570"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568"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569"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567"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565"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566"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564"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562"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563"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561"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559"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560"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555"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553"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554"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552"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550"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551"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549"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547"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548"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546"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544"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545"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543"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541"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542"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540"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538"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539"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537"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535"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536"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534"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532"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533"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531"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529"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530"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528"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526"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527"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510"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523"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524"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522"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520"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521"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511"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517"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518"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516"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514"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515"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276"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2004"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tabColor theme="9"/>
  </sheetPr>
  <dimension ref="A1:J37"/>
  <sheetViews>
    <sheetView showGridLines="0" showZeros="0" zoomScale="80" zoomScaleNormal="80" workbookViewId="0">
      <selection activeCell="C18" sqref="C18:D18"/>
    </sheetView>
  </sheetViews>
  <sheetFormatPr defaultRowHeight="15"/>
  <cols>
    <col min="1" max="1" width="6.5703125" customWidth="1"/>
    <col min="2" max="2" width="61.42578125" customWidth="1"/>
    <col min="3" max="3" width="68.5703125" customWidth="1"/>
    <col min="4" max="4" width="13.5703125" customWidth="1"/>
    <col min="5" max="5" width="5.42578125" customWidth="1"/>
    <col min="16" max="16" width="5.5703125" customWidth="1"/>
    <col min="19" max="19" width="18.5703125" customWidth="1"/>
    <col min="20" max="20" width="21.5703125" customWidth="1"/>
    <col min="21" max="21" width="6.42578125" customWidth="1"/>
    <col min="23" max="23" width="16.42578125" customWidth="1"/>
    <col min="24" max="24" width="27.42578125" customWidth="1"/>
    <col min="25" max="25" width="6.5703125" customWidth="1"/>
  </cols>
  <sheetData>
    <row r="1" spans="1:4" ht="15.75" thickBot="1">
      <c r="C1" t="s">
        <v>462</v>
      </c>
    </row>
    <row r="2" spans="1:4" ht="20.25" customHeight="1" thickBot="1">
      <c r="B2" s="125" t="s">
        <v>463</v>
      </c>
      <c r="C2" s="126" t="s">
        <v>21</v>
      </c>
      <c r="D2" s="127"/>
    </row>
    <row r="3" spans="1:4" ht="55.5" customHeight="1">
      <c r="B3" s="875" t="s">
        <v>464</v>
      </c>
      <c r="C3" s="876"/>
      <c r="D3" s="877"/>
    </row>
    <row r="4" spans="1:4" ht="50.25" customHeight="1" thickBot="1">
      <c r="B4" s="889" t="str">
        <f>IF('2 - Project Admin'!E7 = "Town_Deal", "For Towns Deals, Town Board is required have sight of these performance reporting returns, and the opportunity to feed into them, before they are submitted to DLUHC.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Towns Deals, Town Board is required have sight of these performance reporting returns, and the opportunity to feed into them, before they are submitted to DLUHC. The Town Board chair should sign in the appropriate box below.</v>
      </c>
      <c r="C4" s="890"/>
      <c r="D4" s="891"/>
    </row>
    <row r="5" spans="1:4" ht="16.5" customHeight="1" thickBot="1">
      <c r="B5" s="39"/>
      <c r="C5" s="39"/>
      <c r="D5" s="9"/>
    </row>
    <row r="6" spans="1:4" s="2" customFormat="1" ht="18.75" thickBot="1">
      <c r="B6" s="886" t="s">
        <v>465</v>
      </c>
      <c r="C6" s="887"/>
      <c r="D6" s="888"/>
    </row>
    <row r="7" spans="1:4" ht="40.5" customHeight="1" thickBot="1">
      <c r="B7" s="883" t="s">
        <v>466</v>
      </c>
      <c r="C7" s="884"/>
      <c r="D7" s="885"/>
    </row>
    <row r="8" spans="1:4" ht="30" customHeight="1" thickBot="1">
      <c r="A8" s="1"/>
      <c r="B8" s="16" t="s">
        <v>467</v>
      </c>
      <c r="C8" s="878" t="s">
        <v>44</v>
      </c>
      <c r="D8" s="879"/>
    </row>
    <row r="9" spans="1:4" ht="30" customHeight="1" thickBot="1">
      <c r="A9" s="1"/>
      <c r="B9" s="17" t="s">
        <v>468</v>
      </c>
      <c r="C9" s="878" t="s">
        <v>469</v>
      </c>
      <c r="D9" s="879"/>
    </row>
    <row r="10" spans="1:4" ht="165" customHeight="1" thickBot="1">
      <c r="A10" s="1"/>
      <c r="B10" s="18" t="s">
        <v>470</v>
      </c>
      <c r="C10" s="748" t="s">
        <v>471</v>
      </c>
      <c r="D10" s="880"/>
    </row>
    <row r="11" spans="1:4" ht="30" customHeight="1" thickBot="1">
      <c r="A11" s="1"/>
      <c r="B11" s="17" t="s">
        <v>472</v>
      </c>
      <c r="C11" s="881">
        <v>45565</v>
      </c>
      <c r="D11" s="882"/>
    </row>
    <row r="12" spans="1:4" ht="15.75" thickBot="1">
      <c r="A12" s="1"/>
      <c r="B12" s="3"/>
      <c r="C12" s="3"/>
      <c r="D12" s="9"/>
    </row>
    <row r="13" spans="1:4" ht="21" customHeight="1" thickBot="1">
      <c r="A13" s="1"/>
      <c r="B13" s="886" t="str">
        <f xml:space="preserve"> IF('2 - Project Admin'!E7="Town_Deal", "Town Board Chair", "FHSF: Programme Senior Responsible Owner (SRO)")</f>
        <v>Town Board Chair</v>
      </c>
      <c r="C13" s="887"/>
      <c r="D13" s="888"/>
    </row>
    <row r="14" spans="1:4" ht="34.5" customHeight="1" thickBot="1">
      <c r="A14" s="1"/>
      <c r="B14" s="883" t="s">
        <v>473</v>
      </c>
      <c r="C14" s="884"/>
      <c r="D14" s="885"/>
    </row>
    <row r="15" spans="1:4" ht="30" customHeight="1" thickBot="1">
      <c r="A15" s="1"/>
      <c r="B15" s="16" t="s">
        <v>467</v>
      </c>
      <c r="C15" s="878" t="s">
        <v>474</v>
      </c>
      <c r="D15" s="879"/>
    </row>
    <row r="16" spans="1:4" ht="30" customHeight="1" thickBot="1">
      <c r="A16" s="1"/>
      <c r="B16" s="17" t="s">
        <v>468</v>
      </c>
      <c r="C16" s="878" t="s">
        <v>475</v>
      </c>
      <c r="D16" s="879"/>
    </row>
    <row r="17" spans="1:10" ht="165" customHeight="1" thickBot="1">
      <c r="A17" s="1"/>
      <c r="B17" s="18" t="s">
        <v>470</v>
      </c>
      <c r="C17" s="748" t="s">
        <v>471</v>
      </c>
      <c r="D17" s="880"/>
    </row>
    <row r="18" spans="1:10" ht="30" customHeight="1" thickBot="1">
      <c r="A18" s="1"/>
      <c r="B18" s="17" t="s">
        <v>472</v>
      </c>
      <c r="C18" s="881">
        <v>45565</v>
      </c>
      <c r="D18" s="882"/>
    </row>
    <row r="19" spans="1:10" s="2" customFormat="1" ht="15.75" thickBot="1"/>
    <row r="20" spans="1:10" ht="15.75" customHeight="1" thickBot="1">
      <c r="B20" s="872"/>
      <c r="C20" s="873"/>
      <c r="D20" s="874"/>
    </row>
    <row r="21" spans="1:10" ht="15" customHeight="1">
      <c r="B21" s="513"/>
      <c r="C21" s="514"/>
      <c r="D21" s="429"/>
      <c r="E21" s="33">
        <f>C21</f>
        <v>0</v>
      </c>
    </row>
    <row r="22" spans="1:10" ht="15" customHeight="1">
      <c r="B22" s="515"/>
      <c r="C22" s="518"/>
      <c r="D22" s="430"/>
      <c r="E22" s="33">
        <f>C22</f>
        <v>0</v>
      </c>
    </row>
    <row r="23" spans="1:10" ht="15" customHeight="1">
      <c r="B23" s="515"/>
      <c r="C23" s="518"/>
      <c r="D23" s="431"/>
      <c r="E23" s="33">
        <f>C23</f>
        <v>0</v>
      </c>
    </row>
    <row r="24" spans="1:10" ht="15" customHeight="1">
      <c r="B24" s="515"/>
      <c r="C24" s="518"/>
      <c r="D24" s="431"/>
      <c r="E24" s="33"/>
    </row>
    <row r="25" spans="1:10" ht="15" customHeight="1">
      <c r="B25" s="515"/>
      <c r="C25" s="518"/>
      <c r="D25" s="519"/>
      <c r="E25" s="33"/>
    </row>
    <row r="26" spans="1:10" ht="15" customHeight="1">
      <c r="B26" s="515"/>
      <c r="C26" s="518"/>
      <c r="D26" s="433"/>
      <c r="E26" s="33">
        <f>D26</f>
        <v>0</v>
      </c>
    </row>
    <row r="27" spans="1:10" ht="15" customHeight="1">
      <c r="B27" s="515"/>
      <c r="C27" s="518"/>
      <c r="D27" s="434"/>
      <c r="E27" s="33">
        <f>D27</f>
        <v>0</v>
      </c>
    </row>
    <row r="28" spans="1:10" ht="15" customHeight="1">
      <c r="B28" s="515"/>
      <c r="C28" s="518"/>
      <c r="D28" s="430"/>
      <c r="E28" s="33">
        <f>D28</f>
        <v>0</v>
      </c>
    </row>
    <row r="29" spans="1:10" ht="15.75" customHeight="1" thickBot="1">
      <c r="B29" s="516"/>
      <c r="C29" s="517"/>
      <c r="D29" s="432"/>
    </row>
    <row r="30" spans="1:10" ht="48.75" customHeight="1">
      <c r="B30" s="871"/>
      <c r="C30" s="871"/>
      <c r="D30" s="871"/>
    </row>
    <row r="31" spans="1:10">
      <c r="B31" s="9"/>
      <c r="C31" s="9"/>
      <c r="D31" s="9"/>
    </row>
    <row r="32" spans="1:10">
      <c r="B32" s="249" t="s">
        <v>27</v>
      </c>
      <c r="C32" s="249" t="s">
        <v>27</v>
      </c>
      <c r="D32" s="250" t="s">
        <v>27</v>
      </c>
      <c r="E32" s="128"/>
      <c r="F32" s="128"/>
      <c r="G32" s="128"/>
      <c r="H32" s="128"/>
      <c r="I32" s="128"/>
      <c r="J32" s="128"/>
    </row>
    <row r="35" spans="3:3">
      <c r="C35" s="36"/>
    </row>
    <row r="36" spans="3:3">
      <c r="C36" s="36"/>
    </row>
    <row r="37" spans="3:3">
      <c r="C37" s="36"/>
    </row>
  </sheetData>
  <sheetProtection algorithmName="SHA-512" hashValue="zHs033bU0JH5n9S1Etc8ZEKx8tajRxrfsOCcoE5ohAe+hiF0vfv3QTZYE5sHqjsZwTwJVaOxtEhnlFHvMvia8A==" saltValue="rtC6whHtaOCWkiRWMIUlZw==" spinCount="100000" sheet="1" objects="1" scenarios="1"/>
  <protectedRanges>
    <protectedRange sqref="C8:C11 C17:C19" name="Approval 1"/>
    <protectedRange sqref="C15:C16" name="Approval 1_2"/>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00000000-0002-0000-0800-000000000000}">
      <formula1>44652</formula1>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dimension ref="A1:F173"/>
  <sheetViews>
    <sheetView topLeftCell="A32" workbookViewId="0">
      <selection activeCell="H41" sqref="H41"/>
    </sheetView>
  </sheetViews>
  <sheetFormatPr defaultRowHeight="15"/>
  <cols>
    <col min="1" max="1" width="10.5703125" bestFit="1" customWidth="1"/>
    <col min="2" max="2" width="35.42578125" bestFit="1" customWidth="1"/>
    <col min="3" max="3" width="42.42578125" bestFit="1" customWidth="1"/>
    <col min="4" max="4" width="12.42578125" customWidth="1"/>
    <col min="6" max="6" width="40.5703125" bestFit="1" customWidth="1"/>
  </cols>
  <sheetData>
    <row r="1" spans="1:6">
      <c r="A1" s="11" t="s">
        <v>476</v>
      </c>
      <c r="B1" s="11" t="s">
        <v>477</v>
      </c>
      <c r="C1" s="11" t="s">
        <v>478</v>
      </c>
      <c r="D1" s="11" t="s">
        <v>479</v>
      </c>
      <c r="E1" s="11"/>
      <c r="F1" s="526" t="s">
        <v>480</v>
      </c>
    </row>
    <row r="2" spans="1:6">
      <c r="A2" s="11" t="s">
        <v>481</v>
      </c>
      <c r="B2" t="s">
        <v>482</v>
      </c>
      <c r="C2" t="s">
        <v>483</v>
      </c>
      <c r="D2">
        <f t="shared" ref="D2:D33" si="0">COUNTIF(F:F,C2)</f>
        <v>1</v>
      </c>
      <c r="F2" t="s">
        <v>484</v>
      </c>
    </row>
    <row r="3" spans="1:6">
      <c r="A3" s="11" t="s">
        <v>481</v>
      </c>
      <c r="B3" t="s">
        <v>485</v>
      </c>
      <c r="C3" t="s">
        <v>486</v>
      </c>
      <c r="D3">
        <f t="shared" si="0"/>
        <v>1</v>
      </c>
      <c r="F3" t="s">
        <v>487</v>
      </c>
    </row>
    <row r="4" spans="1:6">
      <c r="A4" s="11" t="s">
        <v>477</v>
      </c>
      <c r="B4" t="s">
        <v>488</v>
      </c>
      <c r="C4" t="s">
        <v>489</v>
      </c>
      <c r="D4">
        <f t="shared" si="0"/>
        <v>1</v>
      </c>
      <c r="F4" t="s">
        <v>483</v>
      </c>
    </row>
    <row r="5" spans="1:6">
      <c r="A5" s="11" t="s">
        <v>477</v>
      </c>
      <c r="B5" t="s">
        <v>490</v>
      </c>
      <c r="C5" t="s">
        <v>491</v>
      </c>
      <c r="D5">
        <f t="shared" si="0"/>
        <v>1</v>
      </c>
      <c r="F5" t="s">
        <v>491</v>
      </c>
    </row>
    <row r="6" spans="1:6">
      <c r="A6" s="11" t="s">
        <v>477</v>
      </c>
      <c r="B6" t="s">
        <v>492</v>
      </c>
      <c r="C6" t="s">
        <v>493</v>
      </c>
      <c r="D6">
        <f t="shared" si="0"/>
        <v>1</v>
      </c>
      <c r="F6" t="s">
        <v>494</v>
      </c>
    </row>
    <row r="7" spans="1:6">
      <c r="A7" s="11" t="s">
        <v>481</v>
      </c>
      <c r="B7" t="s">
        <v>492</v>
      </c>
      <c r="C7" t="s">
        <v>493</v>
      </c>
      <c r="D7">
        <f t="shared" si="0"/>
        <v>1</v>
      </c>
      <c r="F7" t="s">
        <v>495</v>
      </c>
    </row>
    <row r="8" spans="1:6">
      <c r="A8" s="11" t="s">
        <v>477</v>
      </c>
      <c r="B8" t="s">
        <v>496</v>
      </c>
      <c r="C8" t="s">
        <v>497</v>
      </c>
      <c r="D8">
        <f t="shared" si="0"/>
        <v>1</v>
      </c>
      <c r="F8" t="s">
        <v>498</v>
      </c>
    </row>
    <row r="9" spans="1:6">
      <c r="A9" s="11" t="s">
        <v>481</v>
      </c>
      <c r="B9" t="s">
        <v>496</v>
      </c>
      <c r="C9" t="s">
        <v>497</v>
      </c>
      <c r="D9">
        <f t="shared" si="0"/>
        <v>1</v>
      </c>
      <c r="F9" t="s">
        <v>499</v>
      </c>
    </row>
    <row r="10" spans="1:6">
      <c r="A10" s="11" t="s">
        <v>481</v>
      </c>
      <c r="B10" t="s">
        <v>500</v>
      </c>
      <c r="C10" t="s">
        <v>501</v>
      </c>
      <c r="D10">
        <f t="shared" si="0"/>
        <v>1</v>
      </c>
      <c r="F10" t="s">
        <v>502</v>
      </c>
    </row>
    <row r="11" spans="1:6">
      <c r="A11" s="11" t="s">
        <v>477</v>
      </c>
      <c r="B11" t="s">
        <v>503</v>
      </c>
      <c r="C11" t="s">
        <v>495</v>
      </c>
      <c r="D11">
        <f t="shared" si="0"/>
        <v>1</v>
      </c>
      <c r="F11" t="s">
        <v>504</v>
      </c>
    </row>
    <row r="12" spans="1:6">
      <c r="A12" s="11" t="s">
        <v>477</v>
      </c>
      <c r="B12" t="s">
        <v>505</v>
      </c>
      <c r="C12" t="s">
        <v>506</v>
      </c>
      <c r="D12">
        <f t="shared" si="0"/>
        <v>1</v>
      </c>
      <c r="F12" t="s">
        <v>507</v>
      </c>
    </row>
    <row r="13" spans="1:6">
      <c r="A13" s="11" t="s">
        <v>477</v>
      </c>
      <c r="B13" t="s">
        <v>508</v>
      </c>
      <c r="C13" t="s">
        <v>509</v>
      </c>
      <c r="D13">
        <f t="shared" si="0"/>
        <v>1</v>
      </c>
      <c r="F13" t="s">
        <v>510</v>
      </c>
    </row>
    <row r="14" spans="1:6">
      <c r="A14" s="11" t="s">
        <v>481</v>
      </c>
      <c r="B14" t="s">
        <v>511</v>
      </c>
      <c r="C14" t="s">
        <v>509</v>
      </c>
      <c r="D14">
        <f t="shared" si="0"/>
        <v>1</v>
      </c>
      <c r="F14" t="s">
        <v>512</v>
      </c>
    </row>
    <row r="15" spans="1:6">
      <c r="A15" s="11" t="s">
        <v>477</v>
      </c>
      <c r="B15" t="s">
        <v>513</v>
      </c>
      <c r="C15" t="s">
        <v>498</v>
      </c>
      <c r="D15">
        <f t="shared" si="0"/>
        <v>1</v>
      </c>
      <c r="F15" t="s">
        <v>514</v>
      </c>
    </row>
    <row r="16" spans="1:6">
      <c r="A16" s="11" t="s">
        <v>477</v>
      </c>
      <c r="B16" t="s">
        <v>515</v>
      </c>
      <c r="C16" t="s">
        <v>499</v>
      </c>
      <c r="D16">
        <f t="shared" si="0"/>
        <v>1</v>
      </c>
      <c r="F16" t="s">
        <v>516</v>
      </c>
    </row>
    <row r="17" spans="1:6">
      <c r="A17" s="11" t="s">
        <v>477</v>
      </c>
      <c r="B17" t="s">
        <v>517</v>
      </c>
      <c r="C17" t="s">
        <v>502</v>
      </c>
      <c r="D17">
        <f t="shared" si="0"/>
        <v>1</v>
      </c>
      <c r="F17" t="s">
        <v>518</v>
      </c>
    </row>
    <row r="18" spans="1:6">
      <c r="A18" s="11" t="s">
        <v>477</v>
      </c>
      <c r="B18" t="s">
        <v>519</v>
      </c>
      <c r="C18" t="s">
        <v>520</v>
      </c>
      <c r="D18">
        <f t="shared" si="0"/>
        <v>1</v>
      </c>
      <c r="F18" t="s">
        <v>521</v>
      </c>
    </row>
    <row r="19" spans="1:6">
      <c r="A19" s="11" t="s">
        <v>481</v>
      </c>
      <c r="B19" t="s">
        <v>522</v>
      </c>
      <c r="C19" t="s">
        <v>523</v>
      </c>
      <c r="D19">
        <f t="shared" si="0"/>
        <v>1</v>
      </c>
      <c r="F19" t="s">
        <v>524</v>
      </c>
    </row>
    <row r="20" spans="1:6">
      <c r="A20" s="11" t="s">
        <v>477</v>
      </c>
      <c r="B20" t="s">
        <v>525</v>
      </c>
      <c r="C20" t="s">
        <v>512</v>
      </c>
      <c r="D20">
        <f t="shared" si="0"/>
        <v>1</v>
      </c>
      <c r="F20" t="s">
        <v>526</v>
      </c>
    </row>
    <row r="21" spans="1:6">
      <c r="A21" s="11" t="s">
        <v>477</v>
      </c>
      <c r="B21" t="s">
        <v>527</v>
      </c>
      <c r="C21" t="s">
        <v>528</v>
      </c>
      <c r="D21">
        <f t="shared" si="0"/>
        <v>1</v>
      </c>
      <c r="F21" t="s">
        <v>529</v>
      </c>
    </row>
    <row r="22" spans="1:6">
      <c r="A22" s="11" t="s">
        <v>481</v>
      </c>
      <c r="B22" t="s">
        <v>530</v>
      </c>
      <c r="C22" t="s">
        <v>531</v>
      </c>
      <c r="D22">
        <f t="shared" si="0"/>
        <v>1</v>
      </c>
      <c r="F22" t="s">
        <v>532</v>
      </c>
    </row>
    <row r="23" spans="1:6">
      <c r="A23" s="11" t="s">
        <v>477</v>
      </c>
      <c r="B23" t="s">
        <v>533</v>
      </c>
      <c r="C23" t="s">
        <v>532</v>
      </c>
      <c r="D23">
        <f t="shared" si="0"/>
        <v>1</v>
      </c>
      <c r="F23" t="s">
        <v>534</v>
      </c>
    </row>
    <row r="24" spans="1:6">
      <c r="A24" s="11" t="s">
        <v>477</v>
      </c>
      <c r="B24" t="s">
        <v>535</v>
      </c>
      <c r="C24" t="s">
        <v>536</v>
      </c>
      <c r="D24">
        <f t="shared" si="0"/>
        <v>1</v>
      </c>
      <c r="F24" t="s">
        <v>536</v>
      </c>
    </row>
    <row r="25" spans="1:6">
      <c r="A25" s="11" t="s">
        <v>481</v>
      </c>
      <c r="B25" t="s">
        <v>537</v>
      </c>
      <c r="C25" t="s">
        <v>536</v>
      </c>
      <c r="D25">
        <f t="shared" si="0"/>
        <v>1</v>
      </c>
      <c r="F25" t="s">
        <v>538</v>
      </c>
    </row>
    <row r="26" spans="1:6">
      <c r="A26" s="11" t="s">
        <v>477</v>
      </c>
      <c r="B26" t="s">
        <v>539</v>
      </c>
      <c r="C26" t="s">
        <v>540</v>
      </c>
      <c r="D26">
        <f t="shared" si="0"/>
        <v>1</v>
      </c>
      <c r="F26" t="s">
        <v>541</v>
      </c>
    </row>
    <row r="27" spans="1:6">
      <c r="A27" s="11" t="s">
        <v>481</v>
      </c>
      <c r="B27" t="s">
        <v>542</v>
      </c>
      <c r="C27" t="s">
        <v>543</v>
      </c>
      <c r="D27">
        <f t="shared" si="0"/>
        <v>1</v>
      </c>
      <c r="F27" t="s">
        <v>544</v>
      </c>
    </row>
    <row r="28" spans="1:6">
      <c r="A28" s="11" t="s">
        <v>477</v>
      </c>
      <c r="B28" t="s">
        <v>545</v>
      </c>
      <c r="C28" t="s">
        <v>546</v>
      </c>
      <c r="D28">
        <f t="shared" si="0"/>
        <v>1</v>
      </c>
      <c r="F28" t="s">
        <v>547</v>
      </c>
    </row>
    <row r="29" spans="1:6">
      <c r="A29" s="11" t="s">
        <v>477</v>
      </c>
      <c r="B29" t="s">
        <v>548</v>
      </c>
      <c r="C29" t="s">
        <v>549</v>
      </c>
      <c r="D29">
        <f t="shared" si="0"/>
        <v>1</v>
      </c>
      <c r="F29" t="s">
        <v>523</v>
      </c>
    </row>
    <row r="30" spans="1:6">
      <c r="A30" s="11" t="s">
        <v>477</v>
      </c>
      <c r="B30" t="s">
        <v>550</v>
      </c>
      <c r="C30" t="s">
        <v>536</v>
      </c>
      <c r="D30">
        <f t="shared" si="0"/>
        <v>1</v>
      </c>
      <c r="F30" t="s">
        <v>497</v>
      </c>
    </row>
    <row r="31" spans="1:6">
      <c r="A31" s="11" t="s">
        <v>477</v>
      </c>
      <c r="B31" t="s">
        <v>551</v>
      </c>
      <c r="C31" t="s">
        <v>529</v>
      </c>
      <c r="D31">
        <f t="shared" si="0"/>
        <v>1</v>
      </c>
      <c r="F31" t="s">
        <v>552</v>
      </c>
    </row>
    <row r="32" spans="1:6">
      <c r="A32" s="11" t="s">
        <v>481</v>
      </c>
      <c r="B32" t="s">
        <v>553</v>
      </c>
      <c r="C32" t="s">
        <v>554</v>
      </c>
      <c r="D32">
        <f t="shared" si="0"/>
        <v>1</v>
      </c>
      <c r="F32" t="s">
        <v>555</v>
      </c>
    </row>
    <row r="33" spans="1:6">
      <c r="A33" s="11" t="s">
        <v>477</v>
      </c>
      <c r="B33" t="s">
        <v>556</v>
      </c>
      <c r="C33" t="s">
        <v>557</v>
      </c>
      <c r="D33">
        <f t="shared" si="0"/>
        <v>1</v>
      </c>
      <c r="F33" t="s">
        <v>528</v>
      </c>
    </row>
    <row r="34" spans="1:6">
      <c r="A34" s="11" t="s">
        <v>477</v>
      </c>
      <c r="B34" t="s">
        <v>558</v>
      </c>
      <c r="C34" t="s">
        <v>534</v>
      </c>
      <c r="D34">
        <f t="shared" ref="D34:D65" si="1">COUNTIF(F:F,C34)</f>
        <v>1</v>
      </c>
      <c r="F34" t="s">
        <v>559</v>
      </c>
    </row>
    <row r="35" spans="1:6">
      <c r="A35" s="11" t="s">
        <v>477</v>
      </c>
      <c r="B35" t="s">
        <v>560</v>
      </c>
      <c r="C35" t="s">
        <v>516</v>
      </c>
      <c r="D35">
        <f t="shared" si="1"/>
        <v>1</v>
      </c>
      <c r="F35" t="s">
        <v>561</v>
      </c>
    </row>
    <row r="36" spans="1:6">
      <c r="A36" s="11" t="s">
        <v>481</v>
      </c>
      <c r="B36" t="s">
        <v>560</v>
      </c>
      <c r="C36" t="s">
        <v>516</v>
      </c>
      <c r="D36">
        <f t="shared" si="1"/>
        <v>1</v>
      </c>
      <c r="F36" t="s">
        <v>562</v>
      </c>
    </row>
    <row r="37" spans="1:6">
      <c r="A37" s="11" t="s">
        <v>477</v>
      </c>
      <c r="B37" t="s">
        <v>563</v>
      </c>
      <c r="C37" t="s">
        <v>538</v>
      </c>
      <c r="D37">
        <f t="shared" si="1"/>
        <v>1</v>
      </c>
      <c r="F37" t="s">
        <v>564</v>
      </c>
    </row>
    <row r="38" spans="1:6">
      <c r="A38" s="11" t="s">
        <v>477</v>
      </c>
      <c r="B38" t="s">
        <v>565</v>
      </c>
      <c r="C38" t="s">
        <v>494</v>
      </c>
      <c r="D38">
        <f t="shared" si="1"/>
        <v>1</v>
      </c>
      <c r="F38" t="s">
        <v>566</v>
      </c>
    </row>
    <row r="39" spans="1:6">
      <c r="A39" s="11" t="s">
        <v>481</v>
      </c>
      <c r="B39" t="s">
        <v>567</v>
      </c>
      <c r="C39" t="s">
        <v>541</v>
      </c>
      <c r="D39">
        <f t="shared" si="1"/>
        <v>1</v>
      </c>
      <c r="F39" t="s">
        <v>568</v>
      </c>
    </row>
    <row r="40" spans="1:6">
      <c r="A40" s="11" t="s">
        <v>477</v>
      </c>
      <c r="B40" t="s">
        <v>569</v>
      </c>
      <c r="C40" t="s">
        <v>570</v>
      </c>
      <c r="D40">
        <f t="shared" si="1"/>
        <v>1</v>
      </c>
      <c r="F40" t="s">
        <v>571</v>
      </c>
    </row>
    <row r="41" spans="1:6">
      <c r="A41" s="11" t="s">
        <v>477</v>
      </c>
      <c r="B41" t="s">
        <v>572</v>
      </c>
      <c r="C41" t="s">
        <v>544</v>
      </c>
      <c r="D41">
        <f t="shared" si="1"/>
        <v>1</v>
      </c>
      <c r="F41" t="s">
        <v>573</v>
      </c>
    </row>
    <row r="42" spans="1:6">
      <c r="A42" s="11" t="s">
        <v>481</v>
      </c>
      <c r="B42" t="s">
        <v>574</v>
      </c>
      <c r="C42" t="s">
        <v>547</v>
      </c>
      <c r="D42">
        <f t="shared" si="1"/>
        <v>1</v>
      </c>
      <c r="F42" t="s">
        <v>575</v>
      </c>
    </row>
    <row r="43" spans="1:6">
      <c r="A43" s="11" t="s">
        <v>477</v>
      </c>
      <c r="B43" t="s">
        <v>576</v>
      </c>
      <c r="C43" t="s">
        <v>523</v>
      </c>
      <c r="D43">
        <f t="shared" si="1"/>
        <v>1</v>
      </c>
      <c r="F43" t="s">
        <v>577</v>
      </c>
    </row>
    <row r="44" spans="1:6">
      <c r="A44" s="11" t="s">
        <v>481</v>
      </c>
      <c r="B44" t="s">
        <v>578</v>
      </c>
      <c r="C44" t="s">
        <v>512</v>
      </c>
      <c r="D44">
        <f t="shared" si="1"/>
        <v>1</v>
      </c>
      <c r="F44" t="s">
        <v>579</v>
      </c>
    </row>
    <row r="45" spans="1:6">
      <c r="A45" s="11" t="s">
        <v>481</v>
      </c>
      <c r="B45" t="s">
        <v>580</v>
      </c>
      <c r="C45" t="s">
        <v>498</v>
      </c>
      <c r="D45">
        <f t="shared" si="1"/>
        <v>1</v>
      </c>
      <c r="F45" t="s">
        <v>581</v>
      </c>
    </row>
    <row r="46" spans="1:6">
      <c r="A46" s="11" t="s">
        <v>481</v>
      </c>
      <c r="B46" t="s">
        <v>582</v>
      </c>
      <c r="C46" t="s">
        <v>554</v>
      </c>
      <c r="D46">
        <f t="shared" si="1"/>
        <v>1</v>
      </c>
      <c r="F46" t="s">
        <v>531</v>
      </c>
    </row>
    <row r="47" spans="1:6">
      <c r="A47" s="11" t="s">
        <v>477</v>
      </c>
      <c r="B47" t="s">
        <v>583</v>
      </c>
      <c r="C47" t="s">
        <v>520</v>
      </c>
      <c r="D47">
        <f t="shared" si="1"/>
        <v>1</v>
      </c>
      <c r="F47" t="s">
        <v>584</v>
      </c>
    </row>
    <row r="48" spans="1:6">
      <c r="A48" s="11" t="s">
        <v>477</v>
      </c>
      <c r="B48" t="s">
        <v>585</v>
      </c>
      <c r="C48" t="s">
        <v>483</v>
      </c>
      <c r="D48">
        <f t="shared" si="1"/>
        <v>1</v>
      </c>
      <c r="F48" s="527" t="s">
        <v>586</v>
      </c>
    </row>
    <row r="49" spans="1:6">
      <c r="A49" s="11" t="s">
        <v>477</v>
      </c>
      <c r="B49" t="s">
        <v>587</v>
      </c>
      <c r="C49" t="s">
        <v>555</v>
      </c>
      <c r="D49">
        <f t="shared" si="1"/>
        <v>1</v>
      </c>
      <c r="F49" t="s">
        <v>588</v>
      </c>
    </row>
    <row r="50" spans="1:6">
      <c r="A50" s="11" t="s">
        <v>481</v>
      </c>
      <c r="B50" t="s">
        <v>589</v>
      </c>
      <c r="C50" t="s">
        <v>590</v>
      </c>
      <c r="D50">
        <f t="shared" si="1"/>
        <v>1</v>
      </c>
      <c r="F50" t="s">
        <v>591</v>
      </c>
    </row>
    <row r="51" spans="1:6">
      <c r="A51" s="11" t="s">
        <v>477</v>
      </c>
      <c r="B51" t="s">
        <v>592</v>
      </c>
      <c r="C51" t="s">
        <v>593</v>
      </c>
      <c r="D51">
        <f t="shared" si="1"/>
        <v>1</v>
      </c>
      <c r="F51" t="s">
        <v>570</v>
      </c>
    </row>
    <row r="52" spans="1:6">
      <c r="A52" s="11" t="s">
        <v>477</v>
      </c>
      <c r="B52" t="s">
        <v>594</v>
      </c>
      <c r="C52" t="s">
        <v>566</v>
      </c>
      <c r="D52">
        <f t="shared" si="1"/>
        <v>1</v>
      </c>
      <c r="F52" t="s">
        <v>595</v>
      </c>
    </row>
    <row r="53" spans="1:6">
      <c r="A53" s="11" t="s">
        <v>481</v>
      </c>
      <c r="B53" t="s">
        <v>594</v>
      </c>
      <c r="C53" t="s">
        <v>566</v>
      </c>
      <c r="D53">
        <f t="shared" si="1"/>
        <v>1</v>
      </c>
      <c r="F53" t="s">
        <v>596</v>
      </c>
    </row>
    <row r="54" spans="1:6">
      <c r="A54" s="11" t="s">
        <v>477</v>
      </c>
      <c r="B54" t="s">
        <v>597</v>
      </c>
      <c r="C54" t="s">
        <v>598</v>
      </c>
      <c r="D54">
        <f t="shared" si="1"/>
        <v>1</v>
      </c>
      <c r="F54" t="s">
        <v>599</v>
      </c>
    </row>
    <row r="55" spans="1:6">
      <c r="A55" s="11" t="s">
        <v>481</v>
      </c>
      <c r="B55" t="s">
        <v>600</v>
      </c>
      <c r="C55" t="s">
        <v>598</v>
      </c>
      <c r="D55">
        <f t="shared" si="1"/>
        <v>1</v>
      </c>
      <c r="F55" t="s">
        <v>543</v>
      </c>
    </row>
    <row r="56" spans="1:6">
      <c r="A56" s="11" t="s">
        <v>481</v>
      </c>
      <c r="B56" t="s">
        <v>601</v>
      </c>
      <c r="C56" t="s">
        <v>512</v>
      </c>
      <c r="D56">
        <f t="shared" si="1"/>
        <v>1</v>
      </c>
      <c r="F56" t="s">
        <v>602</v>
      </c>
    </row>
    <row r="57" spans="1:6">
      <c r="A57" s="11" t="s">
        <v>477</v>
      </c>
      <c r="B57" t="s">
        <v>603</v>
      </c>
      <c r="C57" t="s">
        <v>573</v>
      </c>
      <c r="D57">
        <f t="shared" si="1"/>
        <v>1</v>
      </c>
      <c r="F57" t="s">
        <v>604</v>
      </c>
    </row>
    <row r="58" spans="1:6">
      <c r="A58" s="11" t="s">
        <v>477</v>
      </c>
      <c r="B58" t="s">
        <v>605</v>
      </c>
      <c r="C58" t="s">
        <v>577</v>
      </c>
      <c r="D58">
        <f t="shared" si="1"/>
        <v>1</v>
      </c>
      <c r="F58" t="s">
        <v>606</v>
      </c>
    </row>
    <row r="59" spans="1:6">
      <c r="A59" s="11" t="s">
        <v>477</v>
      </c>
      <c r="B59" t="s">
        <v>607</v>
      </c>
      <c r="C59" t="s">
        <v>579</v>
      </c>
      <c r="D59">
        <f t="shared" si="1"/>
        <v>1</v>
      </c>
      <c r="F59" t="s">
        <v>608</v>
      </c>
    </row>
    <row r="60" spans="1:6">
      <c r="A60" s="11" t="s">
        <v>481</v>
      </c>
      <c r="B60" t="s">
        <v>609</v>
      </c>
      <c r="C60" t="s">
        <v>484</v>
      </c>
      <c r="D60">
        <f t="shared" si="1"/>
        <v>1</v>
      </c>
      <c r="F60" t="s">
        <v>486</v>
      </c>
    </row>
    <row r="61" spans="1:6">
      <c r="A61" s="11" t="s">
        <v>477</v>
      </c>
      <c r="B61" t="s">
        <v>610</v>
      </c>
      <c r="C61" t="s">
        <v>581</v>
      </c>
      <c r="D61">
        <f t="shared" si="1"/>
        <v>1</v>
      </c>
      <c r="F61" t="s">
        <v>549</v>
      </c>
    </row>
    <row r="62" spans="1:6">
      <c r="A62" s="11" t="s">
        <v>481</v>
      </c>
      <c r="B62" t="s">
        <v>611</v>
      </c>
      <c r="C62" t="s">
        <v>510</v>
      </c>
      <c r="D62">
        <f t="shared" si="1"/>
        <v>1</v>
      </c>
      <c r="F62" t="s">
        <v>598</v>
      </c>
    </row>
    <row r="63" spans="1:6">
      <c r="A63" s="11" t="s">
        <v>477</v>
      </c>
      <c r="B63" t="s">
        <v>586</v>
      </c>
      <c r="C63" t="s">
        <v>588</v>
      </c>
      <c r="D63">
        <f t="shared" si="1"/>
        <v>1</v>
      </c>
      <c r="F63" t="s">
        <v>612</v>
      </c>
    </row>
    <row r="64" spans="1:6">
      <c r="A64" s="11" t="s">
        <v>477</v>
      </c>
      <c r="B64" t="s">
        <v>613</v>
      </c>
      <c r="C64" t="s">
        <v>504</v>
      </c>
      <c r="D64">
        <f t="shared" si="1"/>
        <v>1</v>
      </c>
      <c r="F64" t="s">
        <v>557</v>
      </c>
    </row>
    <row r="65" spans="1:6">
      <c r="A65" s="11" t="s">
        <v>481</v>
      </c>
      <c r="B65" t="s">
        <v>614</v>
      </c>
      <c r="C65" t="s">
        <v>615</v>
      </c>
      <c r="D65">
        <f t="shared" si="1"/>
        <v>1</v>
      </c>
      <c r="F65" t="s">
        <v>616</v>
      </c>
    </row>
    <row r="66" spans="1:6">
      <c r="A66" s="11" t="s">
        <v>477</v>
      </c>
      <c r="B66" t="s">
        <v>617</v>
      </c>
      <c r="C66" t="s">
        <v>608</v>
      </c>
      <c r="D66">
        <f t="shared" ref="D66:D97" si="2">COUNTIF(F:F,C66)</f>
        <v>1</v>
      </c>
      <c r="F66" t="s">
        <v>509</v>
      </c>
    </row>
    <row r="67" spans="1:6">
      <c r="A67" s="11" t="s">
        <v>477</v>
      </c>
      <c r="B67" t="s">
        <v>618</v>
      </c>
      <c r="C67" t="s">
        <v>591</v>
      </c>
      <c r="D67">
        <f t="shared" si="2"/>
        <v>1</v>
      </c>
      <c r="F67" t="s">
        <v>619</v>
      </c>
    </row>
    <row r="68" spans="1:6">
      <c r="A68" s="11" t="s">
        <v>481</v>
      </c>
      <c r="B68" t="s">
        <v>620</v>
      </c>
      <c r="C68" t="s">
        <v>621</v>
      </c>
      <c r="D68">
        <f t="shared" si="2"/>
        <v>1</v>
      </c>
      <c r="F68" t="s">
        <v>622</v>
      </c>
    </row>
    <row r="69" spans="1:6">
      <c r="A69" s="11" t="s">
        <v>477</v>
      </c>
      <c r="B69" t="s">
        <v>623</v>
      </c>
      <c r="C69" t="s">
        <v>487</v>
      </c>
      <c r="D69">
        <f t="shared" si="2"/>
        <v>1</v>
      </c>
      <c r="F69" t="s">
        <v>624</v>
      </c>
    </row>
    <row r="70" spans="1:6">
      <c r="A70" s="11" t="s">
        <v>481</v>
      </c>
      <c r="B70" t="s">
        <v>625</v>
      </c>
      <c r="C70" t="s">
        <v>564</v>
      </c>
      <c r="D70">
        <f t="shared" si="2"/>
        <v>1</v>
      </c>
      <c r="F70" t="s">
        <v>626</v>
      </c>
    </row>
    <row r="71" spans="1:6">
      <c r="A71" s="11" t="s">
        <v>481</v>
      </c>
      <c r="B71" t="s">
        <v>627</v>
      </c>
      <c r="C71" t="s">
        <v>628</v>
      </c>
      <c r="D71">
        <f t="shared" si="2"/>
        <v>1</v>
      </c>
      <c r="F71" t="s">
        <v>629</v>
      </c>
    </row>
    <row r="72" spans="1:6">
      <c r="A72" s="11" t="s">
        <v>477</v>
      </c>
      <c r="B72" t="s">
        <v>630</v>
      </c>
      <c r="C72" t="s">
        <v>631</v>
      </c>
      <c r="D72">
        <f t="shared" si="2"/>
        <v>1</v>
      </c>
      <c r="F72" t="s">
        <v>632</v>
      </c>
    </row>
    <row r="73" spans="1:6">
      <c r="A73" s="11" t="s">
        <v>477</v>
      </c>
      <c r="B73" t="s">
        <v>633</v>
      </c>
      <c r="C73" t="s">
        <v>524</v>
      </c>
      <c r="D73">
        <f t="shared" si="2"/>
        <v>1</v>
      </c>
      <c r="F73" t="s">
        <v>634</v>
      </c>
    </row>
    <row r="74" spans="1:6">
      <c r="A74" s="11" t="s">
        <v>481</v>
      </c>
      <c r="B74" t="s">
        <v>635</v>
      </c>
      <c r="C74" t="s">
        <v>636</v>
      </c>
      <c r="D74">
        <f t="shared" si="2"/>
        <v>1</v>
      </c>
      <c r="F74" t="s">
        <v>637</v>
      </c>
    </row>
    <row r="75" spans="1:6">
      <c r="A75" s="11" t="s">
        <v>477</v>
      </c>
      <c r="B75" t="s">
        <v>638</v>
      </c>
      <c r="C75" t="s">
        <v>561</v>
      </c>
      <c r="D75">
        <f t="shared" si="2"/>
        <v>1</v>
      </c>
      <c r="F75" t="s">
        <v>554</v>
      </c>
    </row>
    <row r="76" spans="1:6">
      <c r="A76" s="11" t="s">
        <v>477</v>
      </c>
      <c r="B76" t="s">
        <v>639</v>
      </c>
      <c r="C76" t="s">
        <v>514</v>
      </c>
      <c r="D76">
        <f t="shared" si="2"/>
        <v>1</v>
      </c>
      <c r="F76" t="s">
        <v>640</v>
      </c>
    </row>
    <row r="77" spans="1:6">
      <c r="A77" s="11" t="s">
        <v>477</v>
      </c>
      <c r="B77" t="s">
        <v>641</v>
      </c>
      <c r="C77" t="s">
        <v>559</v>
      </c>
      <c r="D77">
        <f t="shared" si="2"/>
        <v>1</v>
      </c>
      <c r="F77" t="s">
        <v>636</v>
      </c>
    </row>
    <row r="78" spans="1:6">
      <c r="A78" s="11" t="s">
        <v>477</v>
      </c>
      <c r="B78" t="s">
        <v>642</v>
      </c>
      <c r="C78" t="s">
        <v>552</v>
      </c>
      <c r="D78">
        <f t="shared" si="2"/>
        <v>1</v>
      </c>
      <c r="F78" t="s">
        <v>643</v>
      </c>
    </row>
    <row r="79" spans="1:6">
      <c r="A79" s="11" t="s">
        <v>477</v>
      </c>
      <c r="B79" t="s">
        <v>644</v>
      </c>
      <c r="C79" t="s">
        <v>599</v>
      </c>
      <c r="D79">
        <f t="shared" si="2"/>
        <v>1</v>
      </c>
      <c r="F79" t="s">
        <v>645</v>
      </c>
    </row>
    <row r="80" spans="1:6">
      <c r="A80" s="11" t="s">
        <v>481</v>
      </c>
      <c r="B80" t="s">
        <v>646</v>
      </c>
      <c r="C80" t="s">
        <v>562</v>
      </c>
      <c r="D80">
        <f t="shared" si="2"/>
        <v>1</v>
      </c>
      <c r="F80" t="s">
        <v>647</v>
      </c>
    </row>
    <row r="81" spans="1:6">
      <c r="A81" s="11" t="s">
        <v>477</v>
      </c>
      <c r="B81" t="s">
        <v>648</v>
      </c>
      <c r="C81" t="s">
        <v>649</v>
      </c>
      <c r="D81">
        <f t="shared" si="2"/>
        <v>1</v>
      </c>
      <c r="F81" t="s">
        <v>650</v>
      </c>
    </row>
    <row r="82" spans="1:6">
      <c r="A82" s="11" t="s">
        <v>481</v>
      </c>
      <c r="B82" t="s">
        <v>651</v>
      </c>
      <c r="C82" t="s">
        <v>536</v>
      </c>
      <c r="D82">
        <f t="shared" si="2"/>
        <v>1</v>
      </c>
      <c r="F82" t="s">
        <v>652</v>
      </c>
    </row>
    <row r="83" spans="1:6">
      <c r="A83" s="11" t="s">
        <v>477</v>
      </c>
      <c r="B83" t="s">
        <v>653</v>
      </c>
      <c r="C83" t="s">
        <v>602</v>
      </c>
      <c r="D83">
        <f t="shared" si="2"/>
        <v>1</v>
      </c>
      <c r="F83" t="s">
        <v>654</v>
      </c>
    </row>
    <row r="84" spans="1:6">
      <c r="A84" s="11" t="s">
        <v>481</v>
      </c>
      <c r="B84" t="s">
        <v>655</v>
      </c>
      <c r="C84" t="s">
        <v>602</v>
      </c>
      <c r="D84">
        <f t="shared" si="2"/>
        <v>1</v>
      </c>
      <c r="F84" t="s">
        <v>656</v>
      </c>
    </row>
    <row r="85" spans="1:6">
      <c r="A85" s="11" t="s">
        <v>477</v>
      </c>
      <c r="B85" t="s">
        <v>657</v>
      </c>
      <c r="C85" t="s">
        <v>536</v>
      </c>
      <c r="D85">
        <f t="shared" si="2"/>
        <v>1</v>
      </c>
      <c r="F85" t="s">
        <v>520</v>
      </c>
    </row>
    <row r="86" spans="1:6">
      <c r="A86" s="11" t="s">
        <v>477</v>
      </c>
      <c r="B86" t="s">
        <v>658</v>
      </c>
      <c r="C86" t="s">
        <v>604</v>
      </c>
      <c r="D86">
        <f t="shared" si="2"/>
        <v>1</v>
      </c>
      <c r="F86" t="s">
        <v>621</v>
      </c>
    </row>
    <row r="87" spans="1:6">
      <c r="A87" s="11" t="s">
        <v>477</v>
      </c>
      <c r="B87" t="s">
        <v>659</v>
      </c>
      <c r="C87" s="525" t="s">
        <v>660</v>
      </c>
      <c r="D87">
        <f t="shared" si="2"/>
        <v>0</v>
      </c>
      <c r="F87" t="s">
        <v>590</v>
      </c>
    </row>
    <row r="88" spans="1:6">
      <c r="A88" s="11" t="s">
        <v>477</v>
      </c>
      <c r="B88" t="s">
        <v>661</v>
      </c>
      <c r="C88" t="s">
        <v>632</v>
      </c>
      <c r="D88">
        <f t="shared" si="2"/>
        <v>1</v>
      </c>
      <c r="F88" t="s">
        <v>631</v>
      </c>
    </row>
    <row r="89" spans="1:6">
      <c r="A89" s="11" t="s">
        <v>481</v>
      </c>
      <c r="B89" t="s">
        <v>662</v>
      </c>
      <c r="C89" t="s">
        <v>493</v>
      </c>
      <c r="D89">
        <f t="shared" si="2"/>
        <v>1</v>
      </c>
      <c r="F89" t="s">
        <v>663</v>
      </c>
    </row>
    <row r="90" spans="1:6">
      <c r="A90" s="11" t="s">
        <v>477</v>
      </c>
      <c r="B90" t="s">
        <v>664</v>
      </c>
      <c r="C90" t="s">
        <v>606</v>
      </c>
      <c r="D90">
        <f t="shared" si="2"/>
        <v>1</v>
      </c>
      <c r="F90" t="s">
        <v>665</v>
      </c>
    </row>
    <row r="91" spans="1:6">
      <c r="A91" s="11" t="s">
        <v>477</v>
      </c>
      <c r="B91" t="s">
        <v>666</v>
      </c>
      <c r="C91" t="s">
        <v>608</v>
      </c>
      <c r="D91">
        <f t="shared" si="2"/>
        <v>1</v>
      </c>
      <c r="F91" t="s">
        <v>667</v>
      </c>
    </row>
    <row r="92" spans="1:6">
      <c r="A92" s="11" t="s">
        <v>481</v>
      </c>
      <c r="B92" t="s">
        <v>668</v>
      </c>
      <c r="C92" t="s">
        <v>608</v>
      </c>
      <c r="D92">
        <f t="shared" si="2"/>
        <v>1</v>
      </c>
      <c r="F92" t="s">
        <v>669</v>
      </c>
    </row>
    <row r="93" spans="1:6">
      <c r="A93" s="11" t="s">
        <v>477</v>
      </c>
      <c r="B93" t="s">
        <v>670</v>
      </c>
      <c r="C93" t="s">
        <v>595</v>
      </c>
      <c r="D93">
        <f t="shared" si="2"/>
        <v>1</v>
      </c>
      <c r="F93" t="s">
        <v>671</v>
      </c>
    </row>
    <row r="94" spans="1:6">
      <c r="A94" s="11" t="s">
        <v>481</v>
      </c>
      <c r="B94" t="s">
        <v>670</v>
      </c>
      <c r="C94" t="s">
        <v>595</v>
      </c>
      <c r="D94">
        <f t="shared" si="2"/>
        <v>1</v>
      </c>
      <c r="F94" t="s">
        <v>546</v>
      </c>
    </row>
    <row r="95" spans="1:6">
      <c r="A95" s="11" t="s">
        <v>481</v>
      </c>
      <c r="B95" t="s">
        <v>672</v>
      </c>
      <c r="C95" t="s">
        <v>673</v>
      </c>
      <c r="D95">
        <f t="shared" si="2"/>
        <v>1</v>
      </c>
      <c r="F95" t="s">
        <v>674</v>
      </c>
    </row>
    <row r="96" spans="1:6">
      <c r="A96" s="11" t="s">
        <v>481</v>
      </c>
      <c r="B96" t="s">
        <v>675</v>
      </c>
      <c r="C96" t="s">
        <v>616</v>
      </c>
      <c r="D96">
        <f t="shared" si="2"/>
        <v>1</v>
      </c>
      <c r="F96" t="s">
        <v>676</v>
      </c>
    </row>
    <row r="97" spans="1:6">
      <c r="A97" s="11" t="s">
        <v>477</v>
      </c>
      <c r="B97" t="s">
        <v>677</v>
      </c>
      <c r="C97" t="s">
        <v>678</v>
      </c>
      <c r="D97">
        <f t="shared" si="2"/>
        <v>1</v>
      </c>
      <c r="F97" t="s">
        <v>679</v>
      </c>
    </row>
    <row r="98" spans="1:6">
      <c r="A98" s="11" t="s">
        <v>481</v>
      </c>
      <c r="B98" t="s">
        <v>677</v>
      </c>
      <c r="C98" t="s">
        <v>678</v>
      </c>
      <c r="D98">
        <f t="shared" ref="D98:D129" si="3">COUNTIF(F:F,C98)</f>
        <v>1</v>
      </c>
      <c r="F98" t="s">
        <v>680</v>
      </c>
    </row>
    <row r="99" spans="1:6">
      <c r="A99" s="11" t="s">
        <v>477</v>
      </c>
      <c r="B99" t="s">
        <v>681</v>
      </c>
      <c r="C99" t="s">
        <v>619</v>
      </c>
      <c r="D99">
        <f t="shared" si="3"/>
        <v>1</v>
      </c>
      <c r="F99" t="s">
        <v>673</v>
      </c>
    </row>
    <row r="100" spans="1:6">
      <c r="A100" s="11" t="s">
        <v>481</v>
      </c>
      <c r="B100" t="s">
        <v>682</v>
      </c>
      <c r="C100" t="s">
        <v>622</v>
      </c>
      <c r="D100">
        <f t="shared" si="3"/>
        <v>1</v>
      </c>
      <c r="F100" t="s">
        <v>683</v>
      </c>
    </row>
    <row r="101" spans="1:6">
      <c r="A101" s="11" t="s">
        <v>477</v>
      </c>
      <c r="B101" t="s">
        <v>684</v>
      </c>
      <c r="C101" t="s">
        <v>626</v>
      </c>
      <c r="D101">
        <f t="shared" si="3"/>
        <v>1</v>
      </c>
      <c r="F101" t="s">
        <v>649</v>
      </c>
    </row>
    <row r="102" spans="1:6">
      <c r="A102" s="11" t="s">
        <v>481</v>
      </c>
      <c r="B102" t="s">
        <v>685</v>
      </c>
      <c r="C102" t="s">
        <v>624</v>
      </c>
      <c r="D102">
        <f t="shared" si="3"/>
        <v>1</v>
      </c>
      <c r="F102" t="s">
        <v>593</v>
      </c>
    </row>
    <row r="103" spans="1:6">
      <c r="A103" s="11" t="s">
        <v>481</v>
      </c>
      <c r="B103" t="s">
        <v>686</v>
      </c>
      <c r="C103" s="525" t="s">
        <v>687</v>
      </c>
      <c r="D103">
        <f t="shared" si="3"/>
        <v>0</v>
      </c>
      <c r="F103" t="s">
        <v>688</v>
      </c>
    </row>
    <row r="104" spans="1:6">
      <c r="A104" s="11" t="s">
        <v>477</v>
      </c>
      <c r="B104" t="s">
        <v>689</v>
      </c>
      <c r="C104" t="s">
        <v>629</v>
      </c>
      <c r="D104">
        <f t="shared" si="3"/>
        <v>1</v>
      </c>
      <c r="F104" t="s">
        <v>690</v>
      </c>
    </row>
    <row r="105" spans="1:6">
      <c r="A105" s="11" t="s">
        <v>481</v>
      </c>
      <c r="B105" t="s">
        <v>689</v>
      </c>
      <c r="C105" t="s">
        <v>629</v>
      </c>
      <c r="D105">
        <f t="shared" si="3"/>
        <v>1</v>
      </c>
      <c r="F105" t="s">
        <v>540</v>
      </c>
    </row>
    <row r="106" spans="1:6">
      <c r="A106" s="11" t="s">
        <v>481</v>
      </c>
      <c r="B106" t="s">
        <v>691</v>
      </c>
      <c r="C106" t="s">
        <v>688</v>
      </c>
      <c r="D106">
        <f t="shared" si="3"/>
        <v>1</v>
      </c>
      <c r="F106" t="s">
        <v>506</v>
      </c>
    </row>
    <row r="107" spans="1:6">
      <c r="A107" s="11" t="s">
        <v>477</v>
      </c>
      <c r="B107" t="s">
        <v>692</v>
      </c>
      <c r="C107" t="s">
        <v>532</v>
      </c>
      <c r="D107">
        <f t="shared" si="3"/>
        <v>1</v>
      </c>
      <c r="F107" t="s">
        <v>693</v>
      </c>
    </row>
    <row r="108" spans="1:6">
      <c r="A108" s="11" t="s">
        <v>481</v>
      </c>
      <c r="B108" t="s">
        <v>692</v>
      </c>
      <c r="C108" t="s">
        <v>532</v>
      </c>
      <c r="D108">
        <f t="shared" si="3"/>
        <v>1</v>
      </c>
      <c r="F108" t="s">
        <v>694</v>
      </c>
    </row>
    <row r="109" spans="1:6">
      <c r="A109" s="11" t="s">
        <v>477</v>
      </c>
      <c r="B109" t="s">
        <v>695</v>
      </c>
      <c r="C109" t="s">
        <v>634</v>
      </c>
      <c r="D109">
        <f t="shared" si="3"/>
        <v>1</v>
      </c>
      <c r="F109" t="s">
        <v>628</v>
      </c>
    </row>
    <row r="110" spans="1:6">
      <c r="A110" s="11" t="s">
        <v>481</v>
      </c>
      <c r="B110" t="s">
        <v>696</v>
      </c>
      <c r="C110" t="s">
        <v>637</v>
      </c>
      <c r="D110">
        <f t="shared" si="3"/>
        <v>1</v>
      </c>
      <c r="F110" t="s">
        <v>678</v>
      </c>
    </row>
    <row r="111" spans="1:6">
      <c r="A111" s="11" t="s">
        <v>477</v>
      </c>
      <c r="B111" t="s">
        <v>697</v>
      </c>
      <c r="C111" t="s">
        <v>640</v>
      </c>
      <c r="D111">
        <f t="shared" si="3"/>
        <v>1</v>
      </c>
      <c r="F111" t="s">
        <v>489</v>
      </c>
    </row>
    <row r="112" spans="1:6">
      <c r="A112" s="11" t="s">
        <v>481</v>
      </c>
      <c r="B112" t="s">
        <v>698</v>
      </c>
      <c r="C112" s="525" t="s">
        <v>699</v>
      </c>
      <c r="D112">
        <f t="shared" si="3"/>
        <v>0</v>
      </c>
      <c r="F112" t="s">
        <v>700</v>
      </c>
    </row>
    <row r="113" spans="1:6">
      <c r="A113" s="11" t="s">
        <v>481</v>
      </c>
      <c r="B113" t="s">
        <v>701</v>
      </c>
      <c r="C113" t="s">
        <v>649</v>
      </c>
      <c r="D113">
        <f t="shared" si="3"/>
        <v>1</v>
      </c>
      <c r="F113" t="s">
        <v>702</v>
      </c>
    </row>
    <row r="114" spans="1:6">
      <c r="A114" s="11" t="s">
        <v>477</v>
      </c>
      <c r="B114" t="s">
        <v>703</v>
      </c>
      <c r="C114" t="s">
        <v>636</v>
      </c>
      <c r="D114">
        <f t="shared" si="3"/>
        <v>1</v>
      </c>
      <c r="F114" t="s">
        <v>493</v>
      </c>
    </row>
    <row r="115" spans="1:6">
      <c r="A115" s="11" t="s">
        <v>477</v>
      </c>
      <c r="B115" t="s">
        <v>704</v>
      </c>
      <c r="C115" t="s">
        <v>643</v>
      </c>
      <c r="D115">
        <f t="shared" si="3"/>
        <v>1</v>
      </c>
      <c r="F115" t="s">
        <v>501</v>
      </c>
    </row>
    <row r="116" spans="1:6">
      <c r="A116" s="11" t="s">
        <v>477</v>
      </c>
      <c r="B116" t="s">
        <v>705</v>
      </c>
      <c r="C116" t="s">
        <v>645</v>
      </c>
      <c r="D116">
        <f t="shared" si="3"/>
        <v>1</v>
      </c>
      <c r="F116" t="s">
        <v>615</v>
      </c>
    </row>
    <row r="117" spans="1:6">
      <c r="A117" s="11" t="s">
        <v>481</v>
      </c>
      <c r="B117" t="s">
        <v>706</v>
      </c>
      <c r="C117" t="s">
        <v>645</v>
      </c>
      <c r="D117">
        <f t="shared" si="3"/>
        <v>1</v>
      </c>
    </row>
    <row r="118" spans="1:6">
      <c r="A118" s="11" t="s">
        <v>477</v>
      </c>
      <c r="B118" t="s">
        <v>707</v>
      </c>
      <c r="C118" t="s">
        <v>647</v>
      </c>
      <c r="D118">
        <f t="shared" si="3"/>
        <v>1</v>
      </c>
    </row>
    <row r="119" spans="1:6">
      <c r="A119" s="11" t="s">
        <v>481</v>
      </c>
      <c r="B119" t="s">
        <v>707</v>
      </c>
      <c r="C119" t="s">
        <v>647</v>
      </c>
      <c r="D119">
        <f t="shared" si="3"/>
        <v>1</v>
      </c>
    </row>
    <row r="120" spans="1:6">
      <c r="A120" s="11" t="s">
        <v>477</v>
      </c>
      <c r="B120" t="s">
        <v>708</v>
      </c>
      <c r="C120" t="s">
        <v>652</v>
      </c>
      <c r="D120">
        <f t="shared" si="3"/>
        <v>1</v>
      </c>
    </row>
    <row r="121" spans="1:6">
      <c r="A121" s="11" t="s">
        <v>477</v>
      </c>
      <c r="B121" t="s">
        <v>709</v>
      </c>
      <c r="C121" t="s">
        <v>568</v>
      </c>
      <c r="D121">
        <f t="shared" si="3"/>
        <v>1</v>
      </c>
    </row>
    <row r="122" spans="1:6">
      <c r="A122" s="11" t="s">
        <v>481</v>
      </c>
      <c r="B122" t="s">
        <v>710</v>
      </c>
      <c r="C122" t="s">
        <v>702</v>
      </c>
      <c r="D122">
        <f t="shared" si="3"/>
        <v>1</v>
      </c>
    </row>
    <row r="123" spans="1:6">
      <c r="A123" s="11" t="s">
        <v>477</v>
      </c>
      <c r="B123" t="s">
        <v>711</v>
      </c>
      <c r="C123" t="s">
        <v>616</v>
      </c>
      <c r="D123">
        <f t="shared" si="3"/>
        <v>1</v>
      </c>
    </row>
    <row r="124" spans="1:6">
      <c r="A124" s="11" t="s">
        <v>477</v>
      </c>
      <c r="B124" t="s">
        <v>712</v>
      </c>
      <c r="C124" t="s">
        <v>612</v>
      </c>
      <c r="D124">
        <f t="shared" si="3"/>
        <v>1</v>
      </c>
    </row>
    <row r="125" spans="1:6">
      <c r="A125" s="11" t="s">
        <v>481</v>
      </c>
      <c r="B125" t="s">
        <v>712</v>
      </c>
      <c r="C125" t="s">
        <v>612</v>
      </c>
      <c r="D125">
        <f t="shared" si="3"/>
        <v>1</v>
      </c>
    </row>
    <row r="126" spans="1:6">
      <c r="A126" s="11" t="s">
        <v>481</v>
      </c>
      <c r="B126" t="s">
        <v>713</v>
      </c>
      <c r="C126" t="s">
        <v>656</v>
      </c>
      <c r="D126">
        <f t="shared" si="3"/>
        <v>1</v>
      </c>
    </row>
    <row r="127" spans="1:6">
      <c r="A127" s="11" t="s">
        <v>477</v>
      </c>
      <c r="B127" t="s">
        <v>714</v>
      </c>
      <c r="C127" t="s">
        <v>504</v>
      </c>
      <c r="D127">
        <f t="shared" si="3"/>
        <v>1</v>
      </c>
    </row>
    <row r="128" spans="1:6">
      <c r="A128" s="11" t="s">
        <v>477</v>
      </c>
      <c r="B128" t="s">
        <v>715</v>
      </c>
      <c r="C128" t="s">
        <v>552</v>
      </c>
      <c r="D128">
        <f t="shared" si="3"/>
        <v>1</v>
      </c>
    </row>
    <row r="129" spans="1:4">
      <c r="A129" s="11" t="s">
        <v>477</v>
      </c>
      <c r="B129" t="s">
        <v>716</v>
      </c>
      <c r="C129" t="s">
        <v>652</v>
      </c>
      <c r="D129">
        <f t="shared" si="3"/>
        <v>1</v>
      </c>
    </row>
    <row r="130" spans="1:4">
      <c r="A130" s="11" t="s">
        <v>481</v>
      </c>
      <c r="B130" t="s">
        <v>717</v>
      </c>
      <c r="C130" t="s">
        <v>663</v>
      </c>
      <c r="D130">
        <f t="shared" ref="D130:D161" si="4">COUNTIF(F:F,C130)</f>
        <v>1</v>
      </c>
    </row>
    <row r="131" spans="1:4">
      <c r="A131" s="11" t="s">
        <v>477</v>
      </c>
      <c r="B131" t="s">
        <v>718</v>
      </c>
      <c r="C131" t="s">
        <v>654</v>
      </c>
      <c r="D131">
        <f t="shared" si="4"/>
        <v>1</v>
      </c>
    </row>
    <row r="132" spans="1:4">
      <c r="A132" s="11" t="s">
        <v>477</v>
      </c>
      <c r="B132" t="s">
        <v>719</v>
      </c>
      <c r="C132" t="s">
        <v>667</v>
      </c>
      <c r="D132">
        <f t="shared" si="4"/>
        <v>1</v>
      </c>
    </row>
    <row r="133" spans="1:4">
      <c r="A133" s="11" t="s">
        <v>477</v>
      </c>
      <c r="B133" t="s">
        <v>720</v>
      </c>
      <c r="C133" t="s">
        <v>532</v>
      </c>
      <c r="D133">
        <f t="shared" si="4"/>
        <v>1</v>
      </c>
    </row>
    <row r="134" spans="1:4">
      <c r="A134" s="11" t="s">
        <v>481</v>
      </c>
      <c r="B134" t="s">
        <v>721</v>
      </c>
      <c r="C134" t="s">
        <v>584</v>
      </c>
      <c r="D134">
        <f t="shared" si="4"/>
        <v>1</v>
      </c>
    </row>
    <row r="135" spans="1:4">
      <c r="A135" s="11" t="s">
        <v>481</v>
      </c>
      <c r="B135" t="s">
        <v>722</v>
      </c>
      <c r="C135" t="s">
        <v>669</v>
      </c>
      <c r="D135">
        <f t="shared" si="4"/>
        <v>1</v>
      </c>
    </row>
    <row r="136" spans="1:4">
      <c r="A136" s="11" t="s">
        <v>477</v>
      </c>
      <c r="B136" t="s">
        <v>723</v>
      </c>
      <c r="C136" t="s">
        <v>544</v>
      </c>
      <c r="D136">
        <f t="shared" si="4"/>
        <v>1</v>
      </c>
    </row>
    <row r="137" spans="1:4">
      <c r="A137" s="11" t="s">
        <v>477</v>
      </c>
      <c r="B137" t="s">
        <v>724</v>
      </c>
      <c r="C137" t="s">
        <v>507</v>
      </c>
      <c r="D137">
        <f t="shared" si="4"/>
        <v>1</v>
      </c>
    </row>
    <row r="138" spans="1:4">
      <c r="A138" s="11" t="s">
        <v>477</v>
      </c>
      <c r="B138" t="s">
        <v>725</v>
      </c>
      <c r="C138" t="s">
        <v>493</v>
      </c>
      <c r="D138">
        <f t="shared" si="4"/>
        <v>1</v>
      </c>
    </row>
    <row r="139" spans="1:4">
      <c r="A139" s="11" t="s">
        <v>477</v>
      </c>
      <c r="B139" t="s">
        <v>726</v>
      </c>
      <c r="C139" t="s">
        <v>671</v>
      </c>
      <c r="D139">
        <f t="shared" si="4"/>
        <v>1</v>
      </c>
    </row>
    <row r="140" spans="1:4">
      <c r="A140" s="11" t="s">
        <v>481</v>
      </c>
      <c r="B140" t="s">
        <v>727</v>
      </c>
      <c r="C140" t="s">
        <v>546</v>
      </c>
      <c r="D140">
        <f t="shared" si="4"/>
        <v>1</v>
      </c>
    </row>
    <row r="141" spans="1:4">
      <c r="A141" s="11" t="s">
        <v>477</v>
      </c>
      <c r="B141" t="s">
        <v>728</v>
      </c>
      <c r="C141" t="s">
        <v>656</v>
      </c>
      <c r="D141">
        <f t="shared" si="4"/>
        <v>1</v>
      </c>
    </row>
    <row r="142" spans="1:4">
      <c r="A142" s="11" t="s">
        <v>481</v>
      </c>
      <c r="B142" t="s">
        <v>729</v>
      </c>
      <c r="C142" t="s">
        <v>674</v>
      </c>
      <c r="D142">
        <f t="shared" si="4"/>
        <v>1</v>
      </c>
    </row>
    <row r="143" spans="1:4">
      <c r="A143" s="11" t="s">
        <v>481</v>
      </c>
      <c r="B143" t="s">
        <v>730</v>
      </c>
      <c r="C143" t="s">
        <v>690</v>
      </c>
      <c r="D143">
        <f t="shared" si="4"/>
        <v>1</v>
      </c>
    </row>
    <row r="144" spans="1:4">
      <c r="A144" s="11" t="s">
        <v>481</v>
      </c>
      <c r="B144" t="s">
        <v>731</v>
      </c>
      <c r="C144" t="s">
        <v>676</v>
      </c>
      <c r="D144">
        <f t="shared" si="4"/>
        <v>1</v>
      </c>
    </row>
    <row r="145" spans="1:4">
      <c r="A145" s="11" t="s">
        <v>481</v>
      </c>
      <c r="B145" t="s">
        <v>732</v>
      </c>
      <c r="C145" t="s">
        <v>596</v>
      </c>
      <c r="D145">
        <f t="shared" si="4"/>
        <v>1</v>
      </c>
    </row>
    <row r="146" spans="1:4">
      <c r="A146" s="11" t="s">
        <v>481</v>
      </c>
      <c r="B146" t="s">
        <v>733</v>
      </c>
      <c r="C146" t="s">
        <v>487</v>
      </c>
      <c r="D146">
        <f t="shared" si="4"/>
        <v>1</v>
      </c>
    </row>
    <row r="147" spans="1:4">
      <c r="A147" s="11" t="s">
        <v>477</v>
      </c>
      <c r="B147" t="s">
        <v>734</v>
      </c>
      <c r="C147" t="s">
        <v>679</v>
      </c>
      <c r="D147">
        <f t="shared" si="4"/>
        <v>1</v>
      </c>
    </row>
    <row r="148" spans="1:4">
      <c r="A148" s="11" t="s">
        <v>481</v>
      </c>
      <c r="B148" t="s">
        <v>734</v>
      </c>
      <c r="C148" t="s">
        <v>679</v>
      </c>
      <c r="D148">
        <f t="shared" si="4"/>
        <v>1</v>
      </c>
    </row>
    <row r="149" spans="1:4">
      <c r="A149" s="11" t="s">
        <v>481</v>
      </c>
      <c r="B149" t="s">
        <v>735</v>
      </c>
      <c r="C149" t="s">
        <v>680</v>
      </c>
      <c r="D149">
        <f t="shared" si="4"/>
        <v>1</v>
      </c>
    </row>
    <row r="150" spans="1:4">
      <c r="A150" s="11" t="s">
        <v>481</v>
      </c>
      <c r="B150" t="s">
        <v>736</v>
      </c>
      <c r="C150" t="s">
        <v>520</v>
      </c>
      <c r="D150">
        <f t="shared" si="4"/>
        <v>1</v>
      </c>
    </row>
    <row r="151" spans="1:4">
      <c r="A151" s="11" t="s">
        <v>477</v>
      </c>
      <c r="B151" t="s">
        <v>737</v>
      </c>
      <c r="C151" t="s">
        <v>683</v>
      </c>
      <c r="D151">
        <f t="shared" si="4"/>
        <v>1</v>
      </c>
    </row>
    <row r="152" spans="1:4">
      <c r="A152" s="11" t="s">
        <v>477</v>
      </c>
      <c r="B152" t="s">
        <v>738</v>
      </c>
      <c r="C152" t="s">
        <v>674</v>
      </c>
      <c r="D152">
        <f t="shared" si="4"/>
        <v>1</v>
      </c>
    </row>
    <row r="153" spans="1:4">
      <c r="A153" s="11" t="s">
        <v>477</v>
      </c>
      <c r="B153" t="s">
        <v>739</v>
      </c>
      <c r="C153" t="s">
        <v>593</v>
      </c>
      <c r="D153">
        <f t="shared" si="4"/>
        <v>1</v>
      </c>
    </row>
    <row r="154" spans="1:4">
      <c r="A154" s="11" t="s">
        <v>477</v>
      </c>
      <c r="B154" t="s">
        <v>740</v>
      </c>
      <c r="C154" t="s">
        <v>512</v>
      </c>
      <c r="D154">
        <f t="shared" si="4"/>
        <v>1</v>
      </c>
    </row>
    <row r="155" spans="1:4">
      <c r="A155" s="11" t="s">
        <v>477</v>
      </c>
      <c r="B155" t="s">
        <v>741</v>
      </c>
      <c r="C155" t="s">
        <v>688</v>
      </c>
      <c r="D155">
        <f t="shared" si="4"/>
        <v>1</v>
      </c>
    </row>
    <row r="156" spans="1:4">
      <c r="A156" s="11" t="s">
        <v>481</v>
      </c>
      <c r="B156" t="s">
        <v>742</v>
      </c>
      <c r="C156" s="525" t="s">
        <v>743</v>
      </c>
      <c r="D156">
        <f t="shared" si="4"/>
        <v>0</v>
      </c>
    </row>
    <row r="157" spans="1:4">
      <c r="A157" s="11" t="s">
        <v>481</v>
      </c>
      <c r="B157" t="s">
        <v>744</v>
      </c>
      <c r="C157" t="s">
        <v>702</v>
      </c>
      <c r="D157">
        <f t="shared" si="4"/>
        <v>1</v>
      </c>
    </row>
    <row r="158" spans="1:4">
      <c r="A158" s="11" t="s">
        <v>477</v>
      </c>
      <c r="B158" t="s">
        <v>745</v>
      </c>
      <c r="C158" t="s">
        <v>532</v>
      </c>
      <c r="D158">
        <f t="shared" si="4"/>
        <v>1</v>
      </c>
    </row>
    <row r="159" spans="1:4">
      <c r="A159" s="11" t="s">
        <v>477</v>
      </c>
      <c r="B159" t="s">
        <v>746</v>
      </c>
      <c r="C159" t="s">
        <v>540</v>
      </c>
      <c r="D159">
        <f t="shared" si="4"/>
        <v>1</v>
      </c>
    </row>
    <row r="160" spans="1:4">
      <c r="A160" s="11" t="s">
        <v>477</v>
      </c>
      <c r="B160" t="s">
        <v>747</v>
      </c>
      <c r="C160" t="s">
        <v>506</v>
      </c>
      <c r="D160">
        <f t="shared" si="4"/>
        <v>1</v>
      </c>
    </row>
    <row r="161" spans="1:4">
      <c r="A161" s="11" t="s">
        <v>481</v>
      </c>
      <c r="B161" t="s">
        <v>747</v>
      </c>
      <c r="C161" t="s">
        <v>506</v>
      </c>
      <c r="D161">
        <f t="shared" si="4"/>
        <v>1</v>
      </c>
    </row>
    <row r="162" spans="1:4">
      <c r="A162" s="11" t="s">
        <v>477</v>
      </c>
      <c r="B162" t="s">
        <v>748</v>
      </c>
      <c r="C162" t="s">
        <v>694</v>
      </c>
      <c r="D162">
        <f t="shared" ref="D162:D173" si="5">COUNTIF(F:F,C162)</f>
        <v>1</v>
      </c>
    </row>
    <row r="163" spans="1:4">
      <c r="A163" s="11" t="s">
        <v>481</v>
      </c>
      <c r="B163" t="s">
        <v>749</v>
      </c>
      <c r="C163" s="525" t="s">
        <v>750</v>
      </c>
      <c r="D163">
        <f t="shared" si="5"/>
        <v>0</v>
      </c>
    </row>
    <row r="164" spans="1:4">
      <c r="A164" s="11" t="s">
        <v>477</v>
      </c>
      <c r="B164" t="s">
        <v>751</v>
      </c>
      <c r="C164" t="s">
        <v>652</v>
      </c>
      <c r="D164">
        <f t="shared" si="5"/>
        <v>1</v>
      </c>
    </row>
    <row r="165" spans="1:4">
      <c r="A165" s="11" t="s">
        <v>477</v>
      </c>
      <c r="B165" t="s">
        <v>752</v>
      </c>
      <c r="C165" t="s">
        <v>616</v>
      </c>
      <c r="D165">
        <f t="shared" si="5"/>
        <v>1</v>
      </c>
    </row>
    <row r="166" spans="1:4">
      <c r="A166" s="11" t="s">
        <v>481</v>
      </c>
      <c r="B166" t="s">
        <v>753</v>
      </c>
      <c r="C166" t="s">
        <v>700</v>
      </c>
      <c r="D166">
        <f t="shared" si="5"/>
        <v>1</v>
      </c>
    </row>
    <row r="167" spans="1:4">
      <c r="A167" s="11" t="s">
        <v>481</v>
      </c>
      <c r="B167" t="s">
        <v>754</v>
      </c>
      <c r="C167" t="s">
        <v>518</v>
      </c>
      <c r="D167">
        <f t="shared" si="5"/>
        <v>1</v>
      </c>
    </row>
    <row r="168" spans="1:4">
      <c r="A168" s="11" t="s">
        <v>477</v>
      </c>
      <c r="B168" t="s">
        <v>755</v>
      </c>
      <c r="C168" t="s">
        <v>526</v>
      </c>
      <c r="D168">
        <f t="shared" si="5"/>
        <v>1</v>
      </c>
    </row>
    <row r="169" spans="1:4">
      <c r="A169" s="11" t="s">
        <v>481</v>
      </c>
      <c r="B169" t="s">
        <v>756</v>
      </c>
      <c r="C169" t="s">
        <v>526</v>
      </c>
      <c r="D169">
        <f t="shared" si="5"/>
        <v>1</v>
      </c>
    </row>
    <row r="170" spans="1:4">
      <c r="A170" s="11" t="s">
        <v>481</v>
      </c>
      <c r="B170" t="s">
        <v>757</v>
      </c>
      <c r="C170" t="s">
        <v>650</v>
      </c>
      <c r="D170">
        <f t="shared" si="5"/>
        <v>1</v>
      </c>
    </row>
    <row r="171" spans="1:4">
      <c r="A171" s="11" t="s">
        <v>477</v>
      </c>
      <c r="B171" t="s">
        <v>37</v>
      </c>
      <c r="C171" t="s">
        <v>501</v>
      </c>
      <c r="D171">
        <f t="shared" si="5"/>
        <v>1</v>
      </c>
    </row>
    <row r="172" spans="1:4">
      <c r="A172" s="11" t="s">
        <v>477</v>
      </c>
      <c r="B172" t="s">
        <v>758</v>
      </c>
      <c r="C172" t="s">
        <v>536</v>
      </c>
      <c r="D172">
        <f t="shared" si="5"/>
        <v>1</v>
      </c>
    </row>
    <row r="173" spans="1:4">
      <c r="A173" s="11" t="s">
        <v>481</v>
      </c>
      <c r="B173" t="s">
        <v>759</v>
      </c>
      <c r="C173" t="s">
        <v>520</v>
      </c>
      <c r="D173">
        <f t="shared" si="5"/>
        <v>1</v>
      </c>
    </row>
  </sheetData>
  <autoFilter ref="A1:D173" xr:uid="{00000000-0009-0000-0000-000009000000}"/>
  <sortState xmlns:xlrd2="http://schemas.microsoft.com/office/spreadsheetml/2017/richdata2" ref="A2:D174">
    <sortCondition ref="B1:B174"/>
  </sortState>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6">
    <tabColor rgb="FFFF0000"/>
  </sheetPr>
  <dimension ref="A1"/>
  <sheetViews>
    <sheetView workbookViewId="0">
      <selection activeCell="K22" sqref="K22"/>
    </sheetView>
  </sheetViews>
  <sheetFormatPr defaultRowHeight="15"/>
  <sheetData/>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tabColor theme="0" tint="-0.249977111117893"/>
  </sheetPr>
  <dimension ref="A1:DBF49"/>
  <sheetViews>
    <sheetView zoomScaleNormal="100" workbookViewId="0">
      <pane xSplit="1" topLeftCell="AC1" activePane="topRight" state="frozen"/>
      <selection pane="topRight" activeCell="AM3" sqref="AM3"/>
      <selection activeCell="K22" sqref="K22"/>
    </sheetView>
  </sheetViews>
  <sheetFormatPr defaultColWidth="12.5703125" defaultRowHeight="15"/>
  <cols>
    <col min="47" max="63" width="12.5703125" style="437"/>
  </cols>
  <sheetData>
    <row r="1" spans="1:2762" s="475" customFormat="1" ht="156" customHeight="1">
      <c r="A1" s="471"/>
      <c r="B1" s="459" t="s">
        <v>760</v>
      </c>
      <c r="C1" s="459" t="s">
        <v>761</v>
      </c>
      <c r="D1" s="459" t="s">
        <v>762</v>
      </c>
      <c r="E1" s="459" t="s">
        <v>763</v>
      </c>
      <c r="F1" s="459" t="s">
        <v>764</v>
      </c>
      <c r="G1" s="459" t="s">
        <v>765</v>
      </c>
      <c r="H1" s="459" t="s">
        <v>766</v>
      </c>
      <c r="I1" s="459" t="s">
        <v>767</v>
      </c>
      <c r="J1" s="459" t="s">
        <v>768</v>
      </c>
      <c r="K1" s="459" t="s">
        <v>769</v>
      </c>
      <c r="L1" s="459" t="s">
        <v>770</v>
      </c>
      <c r="M1" s="459" t="s">
        <v>771</v>
      </c>
      <c r="N1" s="459" t="s">
        <v>772</v>
      </c>
      <c r="O1" s="459" t="s">
        <v>773</v>
      </c>
      <c r="P1" s="459" t="s">
        <v>774</v>
      </c>
      <c r="Q1" s="459" t="s">
        <v>775</v>
      </c>
      <c r="R1" s="456" t="s">
        <v>776</v>
      </c>
      <c r="S1" s="457" t="s">
        <v>777</v>
      </c>
      <c r="T1" s="459" t="s">
        <v>778</v>
      </c>
      <c r="U1" s="522" t="s">
        <v>779</v>
      </c>
      <c r="V1" s="459" t="s">
        <v>780</v>
      </c>
      <c r="W1" s="459" t="s">
        <v>781</v>
      </c>
      <c r="X1" s="459" t="s">
        <v>782</v>
      </c>
      <c r="Y1" s="459" t="s">
        <v>783</v>
      </c>
      <c r="Z1" s="459" t="s">
        <v>784</v>
      </c>
      <c r="AA1" s="459" t="s">
        <v>785</v>
      </c>
      <c r="AB1" s="459" t="s">
        <v>786</v>
      </c>
      <c r="AC1" s="459" t="s">
        <v>787</v>
      </c>
      <c r="AD1" s="459" t="s">
        <v>788</v>
      </c>
      <c r="AE1" s="459" t="s">
        <v>789</v>
      </c>
      <c r="AF1" s="459" t="s">
        <v>790</v>
      </c>
      <c r="AG1" s="459" t="s">
        <v>791</v>
      </c>
      <c r="AH1" s="459" t="s">
        <v>792</v>
      </c>
      <c r="AI1" s="459" t="s">
        <v>793</v>
      </c>
      <c r="AJ1" s="459" t="s">
        <v>794</v>
      </c>
      <c r="AK1" s="459" t="s">
        <v>795</v>
      </c>
      <c r="AL1" s="459" t="s">
        <v>796</v>
      </c>
      <c r="AM1" s="459" t="s">
        <v>797</v>
      </c>
      <c r="AN1" s="459" t="s">
        <v>798</v>
      </c>
      <c r="AO1" s="459" t="s">
        <v>799</v>
      </c>
      <c r="AP1" s="459" t="s">
        <v>800</v>
      </c>
      <c r="AQ1" s="459" t="s">
        <v>801</v>
      </c>
      <c r="AR1" s="459" t="s">
        <v>802</v>
      </c>
      <c r="AS1" s="459" t="s">
        <v>803</v>
      </c>
      <c r="AT1" s="473" t="s">
        <v>804</v>
      </c>
      <c r="AU1" s="473" t="s">
        <v>805</v>
      </c>
      <c r="AV1" s="473" t="s">
        <v>806</v>
      </c>
      <c r="AW1" s="473" t="s">
        <v>807</v>
      </c>
      <c r="AX1" s="473" t="s">
        <v>808</v>
      </c>
      <c r="AY1" s="473" t="s">
        <v>809</v>
      </c>
      <c r="AZ1" s="473" t="s">
        <v>810</v>
      </c>
      <c r="BA1" s="473" t="s">
        <v>811</v>
      </c>
      <c r="BB1" s="473" t="s">
        <v>812</v>
      </c>
      <c r="BC1" s="473" t="s">
        <v>813</v>
      </c>
      <c r="BD1" s="473" t="s">
        <v>814</v>
      </c>
      <c r="BE1" s="473" t="s">
        <v>815</v>
      </c>
      <c r="BF1" s="473" t="s">
        <v>816</v>
      </c>
      <c r="BG1" s="473" t="s">
        <v>817</v>
      </c>
      <c r="BH1" s="473" t="s">
        <v>818</v>
      </c>
      <c r="BI1" s="473" t="s">
        <v>819</v>
      </c>
      <c r="BJ1" s="473" t="s">
        <v>820</v>
      </c>
      <c r="BK1" s="473" t="s">
        <v>821</v>
      </c>
      <c r="BL1" s="473" t="s">
        <v>822</v>
      </c>
      <c r="BM1" s="473" t="s">
        <v>823</v>
      </c>
      <c r="BN1" s="473" t="s">
        <v>824</v>
      </c>
      <c r="BO1" s="473" t="s">
        <v>825</v>
      </c>
      <c r="BP1" s="473" t="s">
        <v>826</v>
      </c>
      <c r="BQ1" s="473" t="s">
        <v>827</v>
      </c>
      <c r="BR1" s="473" t="s">
        <v>828</v>
      </c>
      <c r="BS1" s="473" t="s">
        <v>829</v>
      </c>
      <c r="BT1" s="473" t="s">
        <v>830</v>
      </c>
      <c r="BU1" s="473" t="s">
        <v>831</v>
      </c>
      <c r="BV1" s="473" t="s">
        <v>832</v>
      </c>
      <c r="BW1" s="473" t="s">
        <v>833</v>
      </c>
      <c r="BX1" s="473" t="s">
        <v>834</v>
      </c>
      <c r="BY1" s="473" t="s">
        <v>835</v>
      </c>
      <c r="BZ1" s="473" t="s">
        <v>836</v>
      </c>
      <c r="CA1" s="473" t="s">
        <v>837</v>
      </c>
      <c r="CB1" s="473" t="s">
        <v>838</v>
      </c>
      <c r="CC1" s="473" t="s">
        <v>839</v>
      </c>
      <c r="CD1" s="473" t="s">
        <v>840</v>
      </c>
      <c r="CE1" s="473" t="s">
        <v>841</v>
      </c>
      <c r="CF1" s="473" t="s">
        <v>842</v>
      </c>
      <c r="CG1" s="473" t="s">
        <v>843</v>
      </c>
      <c r="CH1" s="473" t="s">
        <v>844</v>
      </c>
      <c r="CI1" s="473" t="s">
        <v>845</v>
      </c>
      <c r="CJ1" s="473" t="s">
        <v>846</v>
      </c>
      <c r="CK1" s="473" t="s">
        <v>847</v>
      </c>
      <c r="CL1" s="473" t="s">
        <v>848</v>
      </c>
      <c r="CM1" s="473" t="s">
        <v>849</v>
      </c>
      <c r="CN1" s="473" t="s">
        <v>850</v>
      </c>
      <c r="CO1" s="473" t="s">
        <v>851</v>
      </c>
      <c r="CP1" s="473" t="s">
        <v>852</v>
      </c>
      <c r="CQ1" s="473" t="s">
        <v>853</v>
      </c>
      <c r="CR1" s="473" t="s">
        <v>854</v>
      </c>
      <c r="CS1" s="473" t="s">
        <v>855</v>
      </c>
      <c r="CT1" s="473" t="s">
        <v>856</v>
      </c>
      <c r="CU1" s="473" t="s">
        <v>857</v>
      </c>
      <c r="CV1" s="473" t="s">
        <v>858</v>
      </c>
      <c r="CW1" s="473" t="s">
        <v>859</v>
      </c>
      <c r="CX1" s="473" t="s">
        <v>860</v>
      </c>
      <c r="CY1" s="473" t="s">
        <v>861</v>
      </c>
      <c r="CZ1" s="473" t="s">
        <v>862</v>
      </c>
      <c r="DA1" s="473" t="s">
        <v>863</v>
      </c>
      <c r="DB1" s="473" t="s">
        <v>864</v>
      </c>
      <c r="DC1" s="473" t="s">
        <v>865</v>
      </c>
      <c r="DD1" s="473" t="s">
        <v>866</v>
      </c>
      <c r="DE1" s="473" t="s">
        <v>867</v>
      </c>
      <c r="DF1" s="473" t="s">
        <v>868</v>
      </c>
      <c r="DG1" s="473" t="s">
        <v>869</v>
      </c>
      <c r="DH1" s="473" t="s">
        <v>870</v>
      </c>
      <c r="DI1" s="473" t="s">
        <v>871</v>
      </c>
      <c r="DJ1" s="473" t="s">
        <v>872</v>
      </c>
      <c r="DK1" s="473" t="s">
        <v>873</v>
      </c>
      <c r="DL1" s="473" t="s">
        <v>874</v>
      </c>
      <c r="DM1" s="473" t="s">
        <v>875</v>
      </c>
      <c r="DN1" s="473" t="s">
        <v>876</v>
      </c>
      <c r="DO1" s="473" t="s">
        <v>877</v>
      </c>
      <c r="DP1" s="473" t="s">
        <v>878</v>
      </c>
      <c r="DQ1" s="473" t="s">
        <v>879</v>
      </c>
      <c r="DR1" s="473" t="s">
        <v>880</v>
      </c>
      <c r="DS1" s="473" t="s">
        <v>881</v>
      </c>
      <c r="DT1" s="473" t="s">
        <v>882</v>
      </c>
      <c r="DU1" s="473" t="s">
        <v>883</v>
      </c>
      <c r="DV1" s="473" t="s">
        <v>884</v>
      </c>
      <c r="DW1" s="473" t="s">
        <v>885</v>
      </c>
      <c r="DX1" s="473" t="s">
        <v>886</v>
      </c>
      <c r="DY1" s="473" t="s">
        <v>887</v>
      </c>
      <c r="DZ1" s="473" t="s">
        <v>888</v>
      </c>
      <c r="EA1" s="473" t="s">
        <v>889</v>
      </c>
      <c r="EB1" s="473" t="s">
        <v>890</v>
      </c>
      <c r="EC1" s="473" t="s">
        <v>891</v>
      </c>
      <c r="ED1" s="473" t="s">
        <v>892</v>
      </c>
      <c r="EE1" s="473" t="s">
        <v>893</v>
      </c>
      <c r="EF1" s="473" t="s">
        <v>894</v>
      </c>
      <c r="EG1" s="473" t="s">
        <v>895</v>
      </c>
      <c r="EH1" s="473" t="s">
        <v>896</v>
      </c>
      <c r="EI1" s="473" t="s">
        <v>897</v>
      </c>
      <c r="EJ1" s="473" t="s">
        <v>898</v>
      </c>
      <c r="EK1" s="473" t="s">
        <v>899</v>
      </c>
      <c r="EL1" s="473" t="s">
        <v>900</v>
      </c>
      <c r="EM1" s="473" t="s">
        <v>901</v>
      </c>
      <c r="EN1" s="473" t="s">
        <v>902</v>
      </c>
      <c r="EO1" s="473" t="s">
        <v>903</v>
      </c>
      <c r="EP1" s="473" t="s">
        <v>904</v>
      </c>
      <c r="EQ1" s="473" t="s">
        <v>905</v>
      </c>
      <c r="ER1" s="473" t="s">
        <v>906</v>
      </c>
      <c r="ES1" s="473" t="s">
        <v>907</v>
      </c>
      <c r="ET1" s="473" t="s">
        <v>908</v>
      </c>
      <c r="EU1" s="473" t="s">
        <v>909</v>
      </c>
      <c r="EV1" s="473" t="s">
        <v>910</v>
      </c>
      <c r="EW1" s="473" t="s">
        <v>911</v>
      </c>
      <c r="EX1" s="473" t="s">
        <v>912</v>
      </c>
      <c r="EY1" s="473" t="s">
        <v>913</v>
      </c>
      <c r="EZ1" s="473" t="s">
        <v>914</v>
      </c>
      <c r="FA1" s="473" t="s">
        <v>915</v>
      </c>
      <c r="FB1" s="473" t="s">
        <v>916</v>
      </c>
      <c r="FC1" s="473" t="s">
        <v>917</v>
      </c>
      <c r="FD1" s="473" t="s">
        <v>918</v>
      </c>
      <c r="FE1" s="473" t="s">
        <v>919</v>
      </c>
      <c r="FF1" s="473" t="s">
        <v>920</v>
      </c>
      <c r="FG1" s="473" t="s">
        <v>921</v>
      </c>
      <c r="FH1" s="473" t="s">
        <v>922</v>
      </c>
      <c r="FI1" s="473" t="s">
        <v>923</v>
      </c>
      <c r="FJ1" s="473" t="s">
        <v>924</v>
      </c>
      <c r="FK1" s="473" t="s">
        <v>925</v>
      </c>
      <c r="FL1" s="473" t="s">
        <v>926</v>
      </c>
      <c r="FM1" s="473" t="s">
        <v>927</v>
      </c>
      <c r="FN1" s="473" t="s">
        <v>928</v>
      </c>
      <c r="FO1" s="473" t="s">
        <v>929</v>
      </c>
      <c r="FP1" s="473" t="s">
        <v>930</v>
      </c>
      <c r="FQ1" s="473" t="s">
        <v>931</v>
      </c>
      <c r="FR1" s="473" t="s">
        <v>932</v>
      </c>
      <c r="FS1" s="473" t="s">
        <v>933</v>
      </c>
      <c r="FT1" s="473" t="s">
        <v>934</v>
      </c>
      <c r="FU1" s="473" t="s">
        <v>935</v>
      </c>
      <c r="FV1" s="473" t="s">
        <v>936</v>
      </c>
      <c r="FW1" s="473" t="s">
        <v>937</v>
      </c>
      <c r="FX1" s="473" t="s">
        <v>938</v>
      </c>
      <c r="FY1" s="473" t="s">
        <v>939</v>
      </c>
      <c r="FZ1" s="473" t="s">
        <v>940</v>
      </c>
      <c r="GA1" s="473" t="s">
        <v>941</v>
      </c>
      <c r="GB1" s="473" t="s">
        <v>942</v>
      </c>
      <c r="GC1" s="473" t="s">
        <v>943</v>
      </c>
      <c r="GD1" s="473" t="s">
        <v>944</v>
      </c>
      <c r="GE1" s="473" t="s">
        <v>945</v>
      </c>
      <c r="GF1" s="473" t="s">
        <v>946</v>
      </c>
      <c r="GG1" s="473" t="s">
        <v>947</v>
      </c>
      <c r="GH1" s="473" t="s">
        <v>948</v>
      </c>
      <c r="GI1" s="473" t="s">
        <v>949</v>
      </c>
      <c r="GJ1" s="473" t="s">
        <v>950</v>
      </c>
      <c r="GK1" s="473" t="s">
        <v>951</v>
      </c>
      <c r="GL1" s="473" t="s">
        <v>952</v>
      </c>
      <c r="GM1" s="473" t="s">
        <v>953</v>
      </c>
      <c r="GN1" s="473" t="s">
        <v>954</v>
      </c>
      <c r="GO1" s="473" t="s">
        <v>955</v>
      </c>
      <c r="GP1" s="473" t="s">
        <v>956</v>
      </c>
      <c r="GQ1" s="473" t="s">
        <v>957</v>
      </c>
      <c r="GR1" s="473" t="s">
        <v>958</v>
      </c>
      <c r="GS1" s="473" t="s">
        <v>959</v>
      </c>
      <c r="GT1" s="473" t="s">
        <v>960</v>
      </c>
      <c r="GU1" s="473" t="s">
        <v>961</v>
      </c>
      <c r="GV1" s="473" t="s">
        <v>962</v>
      </c>
      <c r="GW1" s="473" t="s">
        <v>963</v>
      </c>
      <c r="GX1" s="473" t="s">
        <v>964</v>
      </c>
      <c r="GY1" s="473" t="s">
        <v>965</v>
      </c>
      <c r="GZ1" s="473" t="s">
        <v>966</v>
      </c>
      <c r="HA1" s="473" t="s">
        <v>967</v>
      </c>
      <c r="HB1" s="473" t="s">
        <v>968</v>
      </c>
      <c r="HC1" s="473" t="s">
        <v>969</v>
      </c>
      <c r="HD1" s="473" t="s">
        <v>970</v>
      </c>
      <c r="HE1" s="473" t="s">
        <v>971</v>
      </c>
      <c r="HF1" s="473" t="s">
        <v>972</v>
      </c>
      <c r="HG1" s="473" t="s">
        <v>973</v>
      </c>
      <c r="HH1" s="473" t="s">
        <v>974</v>
      </c>
      <c r="HI1" s="473" t="s">
        <v>975</v>
      </c>
      <c r="HJ1" s="473" t="s">
        <v>976</v>
      </c>
      <c r="HK1" s="473" t="s">
        <v>977</v>
      </c>
      <c r="HL1" s="473" t="s">
        <v>978</v>
      </c>
      <c r="HM1" s="473" t="s">
        <v>979</v>
      </c>
      <c r="HN1" s="473" t="s">
        <v>980</v>
      </c>
      <c r="HO1" s="473" t="s">
        <v>981</v>
      </c>
      <c r="HP1" s="473" t="s">
        <v>982</v>
      </c>
      <c r="HQ1" s="473" t="s">
        <v>983</v>
      </c>
      <c r="HR1" s="473" t="s">
        <v>984</v>
      </c>
      <c r="HS1" s="473" t="s">
        <v>985</v>
      </c>
      <c r="HT1" s="473" t="s">
        <v>986</v>
      </c>
      <c r="HU1" s="473" t="s">
        <v>987</v>
      </c>
      <c r="HV1" s="473" t="s">
        <v>988</v>
      </c>
      <c r="HW1" s="473" t="s">
        <v>989</v>
      </c>
      <c r="HX1" s="473" t="s">
        <v>990</v>
      </c>
      <c r="HY1" s="473" t="s">
        <v>991</v>
      </c>
      <c r="HZ1" s="473" t="s">
        <v>992</v>
      </c>
      <c r="IA1" s="473" t="s">
        <v>993</v>
      </c>
      <c r="IB1" s="473" t="s">
        <v>994</v>
      </c>
      <c r="IC1" s="473" t="s">
        <v>995</v>
      </c>
      <c r="ID1" s="473" t="s">
        <v>996</v>
      </c>
      <c r="IE1" s="473" t="s">
        <v>997</v>
      </c>
      <c r="IF1" s="473" t="s">
        <v>998</v>
      </c>
      <c r="IG1" s="473" t="s">
        <v>999</v>
      </c>
      <c r="IH1" s="472" t="s">
        <v>1000</v>
      </c>
      <c r="II1" s="473" t="s">
        <v>1001</v>
      </c>
      <c r="IJ1" s="473" t="s">
        <v>1002</v>
      </c>
      <c r="IK1" s="472" t="s">
        <v>1003</v>
      </c>
      <c r="IL1" s="473" t="s">
        <v>1004</v>
      </c>
      <c r="IM1" s="473" t="s">
        <v>1005</v>
      </c>
      <c r="IN1" s="472" t="s">
        <v>1006</v>
      </c>
      <c r="IO1" s="473" t="s">
        <v>1007</v>
      </c>
      <c r="IP1" s="473" t="s">
        <v>1008</v>
      </c>
      <c r="IQ1" s="472" t="s">
        <v>1009</v>
      </c>
      <c r="IR1" s="473" t="s">
        <v>1010</v>
      </c>
      <c r="IS1" s="473" t="s">
        <v>1011</v>
      </c>
      <c r="IT1" s="472" t="s">
        <v>1012</v>
      </c>
      <c r="IU1" s="473" t="s">
        <v>1013</v>
      </c>
      <c r="IV1" s="473" t="s">
        <v>1014</v>
      </c>
      <c r="IW1" s="472" t="s">
        <v>1015</v>
      </c>
      <c r="IX1" s="459" t="s">
        <v>1016</v>
      </c>
      <c r="IY1" s="472" t="s">
        <v>1017</v>
      </c>
      <c r="IZ1" s="473" t="s">
        <v>1018</v>
      </c>
      <c r="JA1" s="473" t="s">
        <v>1019</v>
      </c>
      <c r="JB1" s="473" t="s">
        <v>1020</v>
      </c>
      <c r="JC1" s="472" t="s">
        <v>1021</v>
      </c>
      <c r="JD1" s="473" t="s">
        <v>1022</v>
      </c>
      <c r="JE1" s="473" t="s">
        <v>1023</v>
      </c>
      <c r="JF1" s="472" t="s">
        <v>1024</v>
      </c>
      <c r="JG1" s="473" t="s">
        <v>1025</v>
      </c>
      <c r="JH1" s="473" t="s">
        <v>1026</v>
      </c>
      <c r="JI1" s="472" t="s">
        <v>1027</v>
      </c>
      <c r="JJ1" s="473" t="s">
        <v>1028</v>
      </c>
      <c r="JK1" s="473" t="s">
        <v>1029</v>
      </c>
      <c r="JL1" s="472" t="s">
        <v>1030</v>
      </c>
      <c r="JM1" s="473" t="s">
        <v>1031</v>
      </c>
      <c r="JN1" s="473" t="s">
        <v>1032</v>
      </c>
      <c r="JO1" s="472" t="s">
        <v>1033</v>
      </c>
      <c r="JP1" s="473" t="s">
        <v>1034</v>
      </c>
      <c r="JQ1" s="473" t="s">
        <v>1035</v>
      </c>
      <c r="JR1" s="472" t="s">
        <v>1036</v>
      </c>
      <c r="JS1" s="459" t="s">
        <v>1037</v>
      </c>
      <c r="JT1" s="472" t="s">
        <v>1038</v>
      </c>
      <c r="JU1" s="473" t="s">
        <v>1039</v>
      </c>
      <c r="JV1" s="473" t="s">
        <v>1040</v>
      </c>
      <c r="JW1" s="473" t="s">
        <v>1041</v>
      </c>
      <c r="JX1" s="473" t="s">
        <v>1042</v>
      </c>
      <c r="JY1" s="473" t="s">
        <v>1043</v>
      </c>
      <c r="JZ1" s="473" t="s">
        <v>1044</v>
      </c>
      <c r="KA1" s="473" t="s">
        <v>1045</v>
      </c>
      <c r="KB1" s="473" t="s">
        <v>1046</v>
      </c>
      <c r="KC1" s="473" t="s">
        <v>1047</v>
      </c>
      <c r="KD1" s="473" t="s">
        <v>1048</v>
      </c>
      <c r="KE1" s="473" t="s">
        <v>1049</v>
      </c>
      <c r="KF1" s="473" t="s">
        <v>1050</v>
      </c>
      <c r="KG1" s="473" t="s">
        <v>1051</v>
      </c>
      <c r="KH1" s="473" t="s">
        <v>1052</v>
      </c>
      <c r="KI1" s="473" t="s">
        <v>1053</v>
      </c>
      <c r="KJ1" s="473" t="s">
        <v>1054</v>
      </c>
      <c r="KK1" s="473" t="s">
        <v>1055</v>
      </c>
      <c r="KL1" s="473" t="s">
        <v>1056</v>
      </c>
      <c r="KM1" s="473" t="s">
        <v>1057</v>
      </c>
      <c r="KN1" s="473" t="s">
        <v>1058</v>
      </c>
      <c r="KO1" s="473" t="s">
        <v>1059</v>
      </c>
      <c r="KP1" s="473" t="s">
        <v>1060</v>
      </c>
      <c r="KQ1" s="473" t="s">
        <v>1061</v>
      </c>
      <c r="KR1" s="473" t="s">
        <v>1062</v>
      </c>
      <c r="KS1" s="473" t="s">
        <v>1063</v>
      </c>
      <c r="KT1" s="473" t="s">
        <v>1064</v>
      </c>
      <c r="KU1" s="473" t="s">
        <v>1065</v>
      </c>
      <c r="KV1" s="473" t="s">
        <v>1066</v>
      </c>
      <c r="KW1" s="473" t="s">
        <v>1067</v>
      </c>
      <c r="KX1" s="473" t="s">
        <v>1068</v>
      </c>
      <c r="KY1" s="473" t="s">
        <v>1069</v>
      </c>
      <c r="KZ1" s="473" t="s">
        <v>1070</v>
      </c>
      <c r="LA1" s="473" t="s">
        <v>1071</v>
      </c>
      <c r="LB1" s="473" t="s">
        <v>1072</v>
      </c>
      <c r="LC1" s="473" t="s">
        <v>1073</v>
      </c>
      <c r="LD1" s="473" t="s">
        <v>1074</v>
      </c>
      <c r="LE1" s="473" t="s">
        <v>1075</v>
      </c>
      <c r="LF1" s="473" t="s">
        <v>1076</v>
      </c>
      <c r="LG1" s="473" t="s">
        <v>1077</v>
      </c>
      <c r="LH1" s="473" t="s">
        <v>1078</v>
      </c>
      <c r="LI1" s="473" t="s">
        <v>1079</v>
      </c>
      <c r="LJ1" s="473" t="s">
        <v>1080</v>
      </c>
      <c r="LK1" s="473" t="s">
        <v>1081</v>
      </c>
      <c r="LL1" s="473" t="s">
        <v>1082</v>
      </c>
      <c r="LM1" s="473" t="s">
        <v>1083</v>
      </c>
      <c r="LN1" s="474" t="s">
        <v>1084</v>
      </c>
      <c r="LO1" s="474" t="s">
        <v>1085</v>
      </c>
      <c r="LP1" s="474" t="s">
        <v>1086</v>
      </c>
      <c r="LQ1" s="474" t="s">
        <v>1087</v>
      </c>
      <c r="LR1" s="474" t="s">
        <v>1088</v>
      </c>
      <c r="LS1" s="474" t="s">
        <v>1089</v>
      </c>
      <c r="LT1" s="474" t="s">
        <v>1090</v>
      </c>
      <c r="LU1" s="474" t="s">
        <v>1091</v>
      </c>
      <c r="LV1" s="474" t="s">
        <v>1092</v>
      </c>
      <c r="LW1" s="474" t="s">
        <v>1093</v>
      </c>
      <c r="LX1" s="474" t="s">
        <v>1094</v>
      </c>
      <c r="LY1" s="474" t="s">
        <v>1095</v>
      </c>
      <c r="LZ1" s="474" t="s">
        <v>1096</v>
      </c>
      <c r="MA1" s="474" t="s">
        <v>1097</v>
      </c>
      <c r="MB1" s="474" t="s">
        <v>1098</v>
      </c>
      <c r="MC1" s="474" t="s">
        <v>1099</v>
      </c>
      <c r="MD1" s="474" t="s">
        <v>1100</v>
      </c>
      <c r="ME1" s="474" t="s">
        <v>1101</v>
      </c>
      <c r="MF1" s="474" t="s">
        <v>1102</v>
      </c>
      <c r="MG1" s="474" t="s">
        <v>1103</v>
      </c>
      <c r="MH1" s="474" t="s">
        <v>1104</v>
      </c>
      <c r="MI1" s="474" t="s">
        <v>1105</v>
      </c>
      <c r="MJ1" s="474" t="s">
        <v>1106</v>
      </c>
      <c r="MK1" s="474" t="s">
        <v>1107</v>
      </c>
      <c r="ML1" s="474" t="s">
        <v>1108</v>
      </c>
      <c r="MM1" s="474" t="s">
        <v>1109</v>
      </c>
      <c r="MN1" s="473" t="s">
        <v>1110</v>
      </c>
      <c r="MO1" s="474" t="s">
        <v>1111</v>
      </c>
      <c r="MP1" s="474" t="s">
        <v>1112</v>
      </c>
      <c r="MQ1" s="474" t="s">
        <v>1113</v>
      </c>
      <c r="MR1" s="474" t="s">
        <v>1114</v>
      </c>
      <c r="MS1" s="474" t="s">
        <v>1115</v>
      </c>
      <c r="MT1" s="474" t="s">
        <v>1116</v>
      </c>
      <c r="MU1" s="474" t="s">
        <v>1117</v>
      </c>
      <c r="MV1" s="474" t="s">
        <v>1118</v>
      </c>
      <c r="MW1" s="474" t="s">
        <v>1119</v>
      </c>
      <c r="MX1" s="474" t="s">
        <v>1120</v>
      </c>
      <c r="MY1" s="474" t="s">
        <v>1121</v>
      </c>
      <c r="MZ1" s="474" t="s">
        <v>1122</v>
      </c>
      <c r="NA1" s="474" t="s">
        <v>1123</v>
      </c>
      <c r="NB1" s="474" t="s">
        <v>1124</v>
      </c>
      <c r="NC1" s="474" t="s">
        <v>1125</v>
      </c>
      <c r="ND1" s="474" t="s">
        <v>1126</v>
      </c>
      <c r="NE1" s="474" t="s">
        <v>1127</v>
      </c>
      <c r="NF1" s="474" t="s">
        <v>1128</v>
      </c>
      <c r="NG1" s="474" t="s">
        <v>1129</v>
      </c>
      <c r="NH1" s="474" t="s">
        <v>1130</v>
      </c>
      <c r="NI1" s="474" t="s">
        <v>1131</v>
      </c>
      <c r="NJ1" s="473" t="s">
        <v>1132</v>
      </c>
      <c r="NK1" s="473" t="s">
        <v>1133</v>
      </c>
      <c r="NL1" s="473" t="s">
        <v>1134</v>
      </c>
      <c r="NM1" s="473" t="s">
        <v>1135</v>
      </c>
      <c r="NN1" s="473" t="s">
        <v>1136</v>
      </c>
      <c r="NO1" s="473" t="s">
        <v>1137</v>
      </c>
      <c r="NP1" s="473" t="s">
        <v>1138</v>
      </c>
      <c r="NQ1" s="473" t="s">
        <v>1139</v>
      </c>
      <c r="NR1" s="473" t="s">
        <v>1140</v>
      </c>
      <c r="NS1" s="473" t="s">
        <v>1141</v>
      </c>
      <c r="NT1" s="473" t="s">
        <v>1142</v>
      </c>
      <c r="NU1" s="473" t="s">
        <v>1143</v>
      </c>
      <c r="NV1" s="473" t="s">
        <v>1144</v>
      </c>
      <c r="NW1" s="473" t="s">
        <v>1145</v>
      </c>
      <c r="NX1" s="473" t="s">
        <v>1146</v>
      </c>
      <c r="NY1" s="473" t="s">
        <v>1147</v>
      </c>
      <c r="NZ1" s="473" t="s">
        <v>1148</v>
      </c>
      <c r="OA1" s="473" t="s">
        <v>1149</v>
      </c>
      <c r="OB1" s="473" t="s">
        <v>1150</v>
      </c>
      <c r="OC1" s="473" t="s">
        <v>1151</v>
      </c>
      <c r="OD1" s="473" t="s">
        <v>1152</v>
      </c>
      <c r="OE1" s="473" t="s">
        <v>1153</v>
      </c>
      <c r="OF1" s="473" t="s">
        <v>1154</v>
      </c>
      <c r="OG1" s="473" t="s">
        <v>1155</v>
      </c>
      <c r="OH1" s="473" t="s">
        <v>1156</v>
      </c>
      <c r="OI1" s="473" t="s">
        <v>1157</v>
      </c>
      <c r="OJ1" s="473" t="s">
        <v>1158</v>
      </c>
      <c r="OK1" s="473" t="s">
        <v>1159</v>
      </c>
      <c r="OL1" s="473" t="s">
        <v>1160</v>
      </c>
      <c r="OM1" s="473" t="s">
        <v>1161</v>
      </c>
      <c r="ON1" s="473" t="s">
        <v>1162</v>
      </c>
      <c r="OO1" s="473" t="s">
        <v>1163</v>
      </c>
      <c r="OP1" s="473" t="s">
        <v>1164</v>
      </c>
      <c r="OQ1" s="473" t="s">
        <v>1165</v>
      </c>
      <c r="OR1" s="473" t="s">
        <v>1166</v>
      </c>
      <c r="OS1" s="473" t="s">
        <v>1167</v>
      </c>
      <c r="OT1" s="473" t="s">
        <v>1168</v>
      </c>
      <c r="OU1" s="473" t="s">
        <v>1169</v>
      </c>
      <c r="OV1" s="473" t="s">
        <v>1170</v>
      </c>
      <c r="OW1" s="473" t="s">
        <v>1171</v>
      </c>
      <c r="OX1" s="473" t="s">
        <v>1172</v>
      </c>
      <c r="OY1" s="473" t="s">
        <v>1173</v>
      </c>
      <c r="OZ1" s="473" t="s">
        <v>1174</v>
      </c>
      <c r="PA1" s="473" t="s">
        <v>1175</v>
      </c>
      <c r="PB1" s="473" t="s">
        <v>1176</v>
      </c>
      <c r="PC1" s="473" t="s">
        <v>1177</v>
      </c>
      <c r="PD1" s="473" t="s">
        <v>1178</v>
      </c>
      <c r="PE1" s="473" t="s">
        <v>1179</v>
      </c>
      <c r="PF1" s="474" t="s">
        <v>1180</v>
      </c>
      <c r="PG1" s="474" t="s">
        <v>1181</v>
      </c>
      <c r="PH1" s="474" t="s">
        <v>1182</v>
      </c>
      <c r="PI1" s="474" t="s">
        <v>1183</v>
      </c>
      <c r="PJ1" s="474" t="s">
        <v>1184</v>
      </c>
      <c r="PK1" s="474" t="s">
        <v>1185</v>
      </c>
      <c r="PL1" s="474" t="s">
        <v>1186</v>
      </c>
      <c r="PM1" s="474" t="s">
        <v>1187</v>
      </c>
      <c r="PN1" s="474" t="s">
        <v>1188</v>
      </c>
      <c r="PO1" s="474" t="s">
        <v>1189</v>
      </c>
      <c r="PP1" s="474" t="s">
        <v>1190</v>
      </c>
      <c r="PQ1" s="474" t="s">
        <v>1191</v>
      </c>
      <c r="PR1" s="474" t="s">
        <v>1192</v>
      </c>
      <c r="PS1" s="474" t="s">
        <v>1193</v>
      </c>
      <c r="PT1" s="474" t="s">
        <v>1194</v>
      </c>
      <c r="PU1" s="474" t="s">
        <v>1195</v>
      </c>
      <c r="PV1" s="474" t="s">
        <v>1196</v>
      </c>
      <c r="PW1" s="474" t="s">
        <v>1197</v>
      </c>
      <c r="PX1" s="474" t="s">
        <v>1198</v>
      </c>
      <c r="PY1" s="474" t="s">
        <v>1199</v>
      </c>
      <c r="PZ1" s="474" t="s">
        <v>1200</v>
      </c>
      <c r="QA1" s="474" t="s">
        <v>1201</v>
      </c>
      <c r="QB1" s="474" t="s">
        <v>1202</v>
      </c>
      <c r="QC1" s="474" t="s">
        <v>1203</v>
      </c>
      <c r="QD1" s="474" t="s">
        <v>1204</v>
      </c>
      <c r="QE1" s="474" t="s">
        <v>1205</v>
      </c>
      <c r="QF1" s="474" t="s">
        <v>1206</v>
      </c>
      <c r="QG1" s="474" t="s">
        <v>1207</v>
      </c>
      <c r="QH1" s="475" t="s">
        <v>1208</v>
      </c>
      <c r="QI1" s="475" t="s">
        <v>1209</v>
      </c>
      <c r="QJ1" s="475" t="s">
        <v>1210</v>
      </c>
      <c r="QK1" s="475" t="s">
        <v>1211</v>
      </c>
      <c r="QL1" s="475" t="s">
        <v>1212</v>
      </c>
      <c r="QM1" s="475" t="s">
        <v>1213</v>
      </c>
      <c r="QN1" s="475" t="s">
        <v>1214</v>
      </c>
      <c r="QO1" s="475" t="s">
        <v>1215</v>
      </c>
      <c r="QP1" s="475" t="s">
        <v>1216</v>
      </c>
      <c r="QQ1" s="475" t="s">
        <v>1217</v>
      </c>
      <c r="QR1" s="475" t="s">
        <v>1218</v>
      </c>
      <c r="QS1" s="475" t="s">
        <v>1219</v>
      </c>
      <c r="QT1" s="475" t="s">
        <v>1220</v>
      </c>
      <c r="QU1" s="475" t="s">
        <v>1221</v>
      </c>
      <c r="QV1" s="475" t="s">
        <v>1222</v>
      </c>
      <c r="QW1" s="475" t="s">
        <v>1223</v>
      </c>
      <c r="QX1" s="475" t="s">
        <v>1224</v>
      </c>
      <c r="QY1" s="475" t="s">
        <v>1225</v>
      </c>
      <c r="QZ1" s="475" t="s">
        <v>1226</v>
      </c>
      <c r="RA1" s="475" t="s">
        <v>1227</v>
      </c>
      <c r="RB1" s="475" t="s">
        <v>1228</v>
      </c>
      <c r="RC1" s="475" t="s">
        <v>1229</v>
      </c>
      <c r="RD1" s="475" t="s">
        <v>1230</v>
      </c>
      <c r="RE1" s="475" t="s">
        <v>1231</v>
      </c>
      <c r="RF1" s="475" t="s">
        <v>1232</v>
      </c>
      <c r="RG1" s="475" t="s">
        <v>1233</v>
      </c>
      <c r="RH1" s="475" t="s">
        <v>1234</v>
      </c>
      <c r="RI1" s="475" t="s">
        <v>1235</v>
      </c>
      <c r="RJ1" s="475" t="s">
        <v>1236</v>
      </c>
      <c r="RK1" s="475" t="s">
        <v>1237</v>
      </c>
      <c r="RL1" s="475" t="s">
        <v>1238</v>
      </c>
      <c r="RM1" s="475" t="s">
        <v>1239</v>
      </c>
      <c r="RN1" s="475" t="s">
        <v>1240</v>
      </c>
      <c r="RO1" s="475" t="s">
        <v>1241</v>
      </c>
      <c r="RP1" s="475" t="s">
        <v>1242</v>
      </c>
      <c r="RQ1" s="475" t="s">
        <v>1243</v>
      </c>
      <c r="RR1" s="475" t="s">
        <v>1244</v>
      </c>
      <c r="RS1" s="475" t="s">
        <v>1245</v>
      </c>
      <c r="RT1" s="475" t="s">
        <v>1246</v>
      </c>
      <c r="RU1" s="475" t="s">
        <v>1247</v>
      </c>
      <c r="RV1" s="475" t="s">
        <v>1248</v>
      </c>
      <c r="RW1" s="475" t="s">
        <v>1249</v>
      </c>
      <c r="RX1" s="475" t="s">
        <v>1250</v>
      </c>
      <c r="RY1" s="475" t="s">
        <v>1251</v>
      </c>
      <c r="RZ1" s="475" t="s">
        <v>1252</v>
      </c>
      <c r="SA1" s="475" t="s">
        <v>1253</v>
      </c>
      <c r="SB1" s="475" t="s">
        <v>1254</v>
      </c>
      <c r="SC1" s="475" t="s">
        <v>1255</v>
      </c>
      <c r="SD1" s="475" t="s">
        <v>1256</v>
      </c>
      <c r="SE1" s="475" t="s">
        <v>1257</v>
      </c>
      <c r="SF1" s="475" t="s">
        <v>1258</v>
      </c>
      <c r="SG1" s="475" t="s">
        <v>1259</v>
      </c>
      <c r="SH1" s="475" t="s">
        <v>1260</v>
      </c>
      <c r="SI1" s="475" t="s">
        <v>1261</v>
      </c>
      <c r="SJ1" s="475" t="s">
        <v>1262</v>
      </c>
      <c r="SK1" s="475" t="s">
        <v>1263</v>
      </c>
      <c r="SL1" s="475" t="s">
        <v>1264</v>
      </c>
      <c r="SM1" s="475" t="s">
        <v>1265</v>
      </c>
      <c r="SN1" s="475" t="s">
        <v>1266</v>
      </c>
      <c r="SO1" s="475" t="s">
        <v>1267</v>
      </c>
      <c r="SP1" s="475" t="s">
        <v>1268</v>
      </c>
      <c r="SQ1" s="475" t="s">
        <v>1269</v>
      </c>
      <c r="SR1" s="475" t="s">
        <v>1270</v>
      </c>
      <c r="SS1" s="475" t="s">
        <v>1271</v>
      </c>
      <c r="ST1" s="475" t="s">
        <v>1272</v>
      </c>
      <c r="SU1" s="475" t="s">
        <v>1273</v>
      </c>
      <c r="SV1" s="475" t="s">
        <v>1274</v>
      </c>
      <c r="SW1" s="475" t="s">
        <v>1275</v>
      </c>
      <c r="SX1" s="475" t="s">
        <v>1276</v>
      </c>
      <c r="SY1" s="475" t="s">
        <v>1277</v>
      </c>
      <c r="SZ1" s="475" t="s">
        <v>1278</v>
      </c>
      <c r="TA1" s="475" t="s">
        <v>1279</v>
      </c>
      <c r="TB1" s="475" t="s">
        <v>1280</v>
      </c>
      <c r="TC1" s="475" t="s">
        <v>1281</v>
      </c>
      <c r="TD1" s="475" t="s">
        <v>1282</v>
      </c>
      <c r="TE1" s="475" t="s">
        <v>1283</v>
      </c>
      <c r="TF1" s="475" t="s">
        <v>1284</v>
      </c>
      <c r="TG1" s="475" t="s">
        <v>1285</v>
      </c>
      <c r="TH1" s="475" t="s">
        <v>1286</v>
      </c>
      <c r="TI1" s="475" t="s">
        <v>1287</v>
      </c>
      <c r="TJ1" s="475" t="s">
        <v>1288</v>
      </c>
      <c r="TK1" s="475" t="s">
        <v>1289</v>
      </c>
      <c r="TL1" s="475" t="s">
        <v>1290</v>
      </c>
      <c r="TM1" s="475" t="s">
        <v>1291</v>
      </c>
      <c r="TN1" s="475" t="s">
        <v>1292</v>
      </c>
      <c r="TO1" s="475" t="s">
        <v>1293</v>
      </c>
      <c r="TP1" s="475" t="s">
        <v>1294</v>
      </c>
      <c r="TQ1" s="475" t="s">
        <v>1295</v>
      </c>
      <c r="TR1" s="475" t="s">
        <v>1296</v>
      </c>
      <c r="TS1" s="475" t="s">
        <v>1297</v>
      </c>
      <c r="TT1" s="475" t="s">
        <v>1298</v>
      </c>
      <c r="TU1" s="475" t="s">
        <v>1299</v>
      </c>
      <c r="TV1" s="475" t="s">
        <v>1300</v>
      </c>
      <c r="TW1" s="475" t="s">
        <v>1301</v>
      </c>
      <c r="TX1" s="475" t="s">
        <v>1302</v>
      </c>
      <c r="TY1" s="475" t="s">
        <v>1303</v>
      </c>
      <c r="TZ1" s="475" t="s">
        <v>1304</v>
      </c>
      <c r="UA1" s="475" t="s">
        <v>1305</v>
      </c>
      <c r="UB1" s="475" t="s">
        <v>1306</v>
      </c>
      <c r="UC1" s="475" t="s">
        <v>1307</v>
      </c>
      <c r="UD1" s="475" t="s">
        <v>1308</v>
      </c>
      <c r="UE1" s="475" t="s">
        <v>1309</v>
      </c>
      <c r="UF1" s="475" t="s">
        <v>1310</v>
      </c>
      <c r="UG1" s="475" t="s">
        <v>1311</v>
      </c>
      <c r="UH1" s="475" t="s">
        <v>1312</v>
      </c>
      <c r="UI1" s="475" t="s">
        <v>1313</v>
      </c>
      <c r="UJ1" s="475" t="s">
        <v>1314</v>
      </c>
      <c r="UK1" s="475" t="s">
        <v>1315</v>
      </c>
      <c r="UL1" s="475" t="s">
        <v>1316</v>
      </c>
      <c r="UM1" s="475" t="s">
        <v>1317</v>
      </c>
      <c r="UN1" s="475" t="s">
        <v>1318</v>
      </c>
      <c r="UO1" s="475" t="s">
        <v>1319</v>
      </c>
      <c r="UP1" s="475" t="s">
        <v>1320</v>
      </c>
      <c r="UQ1" s="475" t="s">
        <v>1321</v>
      </c>
      <c r="UR1" s="475" t="s">
        <v>1322</v>
      </c>
      <c r="US1" s="475" t="s">
        <v>1323</v>
      </c>
      <c r="UT1" s="475" t="s">
        <v>1324</v>
      </c>
      <c r="UU1" s="475" t="s">
        <v>1325</v>
      </c>
      <c r="UV1" s="475" t="s">
        <v>1326</v>
      </c>
      <c r="UW1" s="475" t="s">
        <v>1327</v>
      </c>
      <c r="UX1" s="475" t="s">
        <v>1328</v>
      </c>
      <c r="UY1" s="475" t="s">
        <v>1329</v>
      </c>
      <c r="UZ1" s="475" t="s">
        <v>1330</v>
      </c>
      <c r="VA1" s="475" t="s">
        <v>1331</v>
      </c>
      <c r="VB1" s="475" t="s">
        <v>1332</v>
      </c>
      <c r="VC1" s="475" t="s">
        <v>1333</v>
      </c>
      <c r="VD1" s="475" t="s">
        <v>1334</v>
      </c>
      <c r="VE1" s="475" t="s">
        <v>1335</v>
      </c>
      <c r="VF1" s="475" t="s">
        <v>1336</v>
      </c>
      <c r="VG1" s="475" t="s">
        <v>1337</v>
      </c>
      <c r="VH1" s="475" t="s">
        <v>1338</v>
      </c>
      <c r="VI1" s="475" t="s">
        <v>1339</v>
      </c>
      <c r="VJ1" s="475" t="s">
        <v>1340</v>
      </c>
      <c r="VK1" s="475" t="s">
        <v>1341</v>
      </c>
      <c r="VL1" s="475" t="s">
        <v>1342</v>
      </c>
      <c r="VM1" s="475" t="s">
        <v>1343</v>
      </c>
      <c r="VN1" s="475" t="s">
        <v>1344</v>
      </c>
      <c r="VO1" s="475" t="s">
        <v>1345</v>
      </c>
      <c r="VP1" s="475" t="s">
        <v>1346</v>
      </c>
      <c r="VQ1" s="475" t="s">
        <v>1347</v>
      </c>
      <c r="VR1" s="475" t="s">
        <v>1348</v>
      </c>
      <c r="VS1" s="475" t="s">
        <v>1349</v>
      </c>
      <c r="VT1" s="475" t="s">
        <v>1350</v>
      </c>
      <c r="VU1" s="475" t="s">
        <v>1351</v>
      </c>
      <c r="VV1" s="475" t="s">
        <v>1352</v>
      </c>
      <c r="VW1" s="475" t="s">
        <v>1353</v>
      </c>
      <c r="VX1" s="475" t="s">
        <v>1354</v>
      </c>
      <c r="VY1" s="475" t="s">
        <v>1355</v>
      </c>
      <c r="VZ1" s="475" t="s">
        <v>1356</v>
      </c>
      <c r="WA1" s="475" t="s">
        <v>1357</v>
      </c>
      <c r="WB1" s="475" t="s">
        <v>1358</v>
      </c>
      <c r="WC1" s="475" t="s">
        <v>1359</v>
      </c>
      <c r="WD1" s="475" t="s">
        <v>1360</v>
      </c>
      <c r="WE1" s="475" t="s">
        <v>1361</v>
      </c>
      <c r="WF1" s="475" t="s">
        <v>1362</v>
      </c>
      <c r="WG1" s="475" t="s">
        <v>1363</v>
      </c>
      <c r="WH1" s="475" t="s">
        <v>1364</v>
      </c>
      <c r="WI1" s="475" t="s">
        <v>1365</v>
      </c>
      <c r="WJ1" s="475" t="s">
        <v>1366</v>
      </c>
      <c r="WK1" s="475" t="s">
        <v>1367</v>
      </c>
      <c r="WL1" s="475" t="s">
        <v>1368</v>
      </c>
      <c r="WM1" s="475" t="s">
        <v>1369</v>
      </c>
      <c r="WN1" s="475" t="s">
        <v>1370</v>
      </c>
      <c r="WO1" s="475" t="s">
        <v>1371</v>
      </c>
      <c r="WP1" s="475" t="s">
        <v>1372</v>
      </c>
      <c r="WQ1" s="475" t="s">
        <v>1373</v>
      </c>
      <c r="WR1" s="475" t="s">
        <v>1374</v>
      </c>
      <c r="WS1" s="475" t="s">
        <v>1375</v>
      </c>
      <c r="WT1" s="475" t="s">
        <v>1376</v>
      </c>
      <c r="WU1" s="475" t="s">
        <v>1377</v>
      </c>
      <c r="WV1" s="475" t="s">
        <v>1378</v>
      </c>
      <c r="WW1" s="475" t="s">
        <v>1379</v>
      </c>
      <c r="WX1" s="475" t="s">
        <v>1380</v>
      </c>
      <c r="WY1" s="475" t="s">
        <v>1381</v>
      </c>
      <c r="WZ1" s="475" t="s">
        <v>1382</v>
      </c>
      <c r="XA1" s="475" t="s">
        <v>1383</v>
      </c>
      <c r="XB1" s="475" t="s">
        <v>1384</v>
      </c>
      <c r="XC1" s="475" t="s">
        <v>1385</v>
      </c>
      <c r="XD1" s="475" t="s">
        <v>1386</v>
      </c>
      <c r="XE1" s="475" t="s">
        <v>1387</v>
      </c>
      <c r="XF1" s="475" t="s">
        <v>1388</v>
      </c>
      <c r="XG1" s="475" t="s">
        <v>1389</v>
      </c>
      <c r="XH1" s="475" t="s">
        <v>1390</v>
      </c>
      <c r="XI1" s="475" t="s">
        <v>1391</v>
      </c>
      <c r="XJ1" s="475" t="s">
        <v>1392</v>
      </c>
      <c r="XK1" s="475" t="s">
        <v>1393</v>
      </c>
      <c r="XL1" s="475" t="s">
        <v>1394</v>
      </c>
      <c r="XM1" s="475" t="s">
        <v>1395</v>
      </c>
      <c r="XN1" s="475" t="s">
        <v>1396</v>
      </c>
      <c r="XO1" s="475" t="s">
        <v>1397</v>
      </c>
      <c r="XP1" s="475" t="s">
        <v>1398</v>
      </c>
      <c r="XQ1" s="475" t="s">
        <v>1399</v>
      </c>
      <c r="XR1" s="475" t="s">
        <v>1400</v>
      </c>
      <c r="XS1" s="475" t="s">
        <v>1401</v>
      </c>
      <c r="XT1" s="475" t="s">
        <v>1402</v>
      </c>
      <c r="XU1" s="475" t="s">
        <v>1403</v>
      </c>
      <c r="XV1" s="475" t="s">
        <v>1404</v>
      </c>
      <c r="XW1" s="475" t="s">
        <v>1405</v>
      </c>
      <c r="XX1" s="475" t="s">
        <v>1406</v>
      </c>
      <c r="XY1" s="475" t="s">
        <v>1407</v>
      </c>
      <c r="XZ1" s="475" t="s">
        <v>1408</v>
      </c>
      <c r="YA1" s="475" t="s">
        <v>1409</v>
      </c>
      <c r="YB1" s="475" t="s">
        <v>1410</v>
      </c>
      <c r="YC1" s="475" t="s">
        <v>1411</v>
      </c>
      <c r="YD1" s="475" t="s">
        <v>1412</v>
      </c>
      <c r="YE1" s="475" t="s">
        <v>1413</v>
      </c>
      <c r="YF1" s="475" t="s">
        <v>1414</v>
      </c>
      <c r="YG1" s="475" t="s">
        <v>1415</v>
      </c>
      <c r="YH1" s="475" t="s">
        <v>1416</v>
      </c>
      <c r="YI1" s="475" t="s">
        <v>1417</v>
      </c>
      <c r="YJ1" s="475" t="s">
        <v>1418</v>
      </c>
      <c r="YK1" s="475" t="s">
        <v>1419</v>
      </c>
      <c r="YL1" s="475" t="s">
        <v>1420</v>
      </c>
      <c r="YM1" s="475" t="s">
        <v>1421</v>
      </c>
      <c r="YN1" s="475" t="s">
        <v>1422</v>
      </c>
      <c r="YO1" s="475" t="s">
        <v>1423</v>
      </c>
      <c r="YP1" s="475" t="s">
        <v>1424</v>
      </c>
      <c r="YQ1" s="475" t="s">
        <v>1425</v>
      </c>
      <c r="YR1" s="475" t="s">
        <v>1426</v>
      </c>
      <c r="YS1" s="475" t="s">
        <v>1427</v>
      </c>
      <c r="YT1" s="475" t="s">
        <v>1428</v>
      </c>
      <c r="YU1" s="475" t="s">
        <v>1429</v>
      </c>
      <c r="YV1" s="475" t="s">
        <v>1430</v>
      </c>
      <c r="YW1" s="475" t="s">
        <v>1431</v>
      </c>
      <c r="YX1" s="475" t="s">
        <v>1432</v>
      </c>
      <c r="YY1" s="475" t="s">
        <v>1433</v>
      </c>
      <c r="YZ1" s="475" t="s">
        <v>1434</v>
      </c>
      <c r="ZA1" s="475" t="s">
        <v>1435</v>
      </c>
      <c r="ZB1" s="475" t="s">
        <v>1436</v>
      </c>
      <c r="ZC1" s="475" t="s">
        <v>1437</v>
      </c>
      <c r="ZD1" s="475" t="s">
        <v>1438</v>
      </c>
      <c r="ZE1" s="475" t="s">
        <v>1439</v>
      </c>
      <c r="ZF1" s="475" t="s">
        <v>1440</v>
      </c>
      <c r="ZG1" s="475" t="s">
        <v>1441</v>
      </c>
      <c r="ZH1" s="475" t="s">
        <v>1442</v>
      </c>
      <c r="ZI1" s="475" t="s">
        <v>1443</v>
      </c>
      <c r="ZJ1" s="475" t="s">
        <v>1444</v>
      </c>
      <c r="ZK1" s="475" t="s">
        <v>1445</v>
      </c>
      <c r="ZL1" s="475" t="s">
        <v>1446</v>
      </c>
      <c r="ZM1" s="475" t="s">
        <v>1447</v>
      </c>
      <c r="ZN1" s="475" t="s">
        <v>1448</v>
      </c>
      <c r="ZO1" s="475" t="s">
        <v>1449</v>
      </c>
      <c r="ZP1" s="475" t="s">
        <v>1450</v>
      </c>
      <c r="ZQ1" s="475" t="s">
        <v>1451</v>
      </c>
      <c r="ZR1" s="475" t="s">
        <v>1452</v>
      </c>
      <c r="ZS1" s="475" t="s">
        <v>1453</v>
      </c>
      <c r="ZT1" s="475" t="s">
        <v>1454</v>
      </c>
      <c r="ZU1" s="475" t="s">
        <v>1455</v>
      </c>
      <c r="ZV1" s="475" t="s">
        <v>1456</v>
      </c>
      <c r="ZW1" s="475" t="s">
        <v>1457</v>
      </c>
      <c r="ZX1" s="475" t="s">
        <v>1458</v>
      </c>
      <c r="ZY1" s="475" t="s">
        <v>1459</v>
      </c>
      <c r="ZZ1" s="475" t="s">
        <v>1460</v>
      </c>
      <c r="AAA1" s="475" t="s">
        <v>1461</v>
      </c>
      <c r="AAB1" s="475" t="s">
        <v>1462</v>
      </c>
      <c r="AAC1" s="475" t="s">
        <v>1463</v>
      </c>
      <c r="AAD1" s="475" t="s">
        <v>1464</v>
      </c>
      <c r="AAE1" s="475" t="s">
        <v>1465</v>
      </c>
      <c r="AAF1" s="475" t="s">
        <v>1466</v>
      </c>
      <c r="AAG1" s="475" t="s">
        <v>1467</v>
      </c>
      <c r="AAH1" s="475" t="s">
        <v>1468</v>
      </c>
      <c r="AAI1" s="475" t="s">
        <v>1469</v>
      </c>
      <c r="AAJ1" s="475" t="s">
        <v>1470</v>
      </c>
      <c r="AAK1" s="475" t="s">
        <v>1471</v>
      </c>
      <c r="AAL1" s="475" t="s">
        <v>1472</v>
      </c>
      <c r="AAM1" s="475" t="s">
        <v>1473</v>
      </c>
      <c r="AAN1" s="475" t="s">
        <v>1474</v>
      </c>
      <c r="AAO1" s="475" t="s">
        <v>1475</v>
      </c>
      <c r="AAP1" s="475" t="s">
        <v>1476</v>
      </c>
      <c r="AAQ1" s="475" t="s">
        <v>1477</v>
      </c>
      <c r="AAR1" s="475" t="s">
        <v>1478</v>
      </c>
      <c r="AAS1" s="475" t="s">
        <v>1479</v>
      </c>
      <c r="AAT1" s="475" t="s">
        <v>1480</v>
      </c>
      <c r="AAU1" s="475" t="s">
        <v>1481</v>
      </c>
      <c r="AAV1" s="475" t="s">
        <v>1482</v>
      </c>
      <c r="AAW1" s="475" t="s">
        <v>1483</v>
      </c>
      <c r="AAX1" s="475" t="s">
        <v>1484</v>
      </c>
      <c r="AAY1" s="475" t="s">
        <v>1485</v>
      </c>
      <c r="AAZ1" s="475" t="s">
        <v>1486</v>
      </c>
      <c r="ABA1" s="475" t="s">
        <v>1487</v>
      </c>
      <c r="ABB1" s="475" t="s">
        <v>1488</v>
      </c>
      <c r="ABC1" s="475" t="s">
        <v>1489</v>
      </c>
      <c r="ABD1" s="475" t="s">
        <v>1490</v>
      </c>
      <c r="ABE1" s="475" t="s">
        <v>1491</v>
      </c>
      <c r="ABF1" s="475" t="s">
        <v>1492</v>
      </c>
      <c r="ABG1" s="475" t="s">
        <v>1493</v>
      </c>
      <c r="ABH1" s="475" t="s">
        <v>1494</v>
      </c>
      <c r="ABI1" s="475" t="s">
        <v>1495</v>
      </c>
      <c r="ABJ1" s="475" t="s">
        <v>1496</v>
      </c>
      <c r="ABK1" s="475" t="s">
        <v>1497</v>
      </c>
      <c r="ABL1" s="475" t="s">
        <v>1498</v>
      </c>
      <c r="ABM1" s="475" t="s">
        <v>1499</v>
      </c>
      <c r="ABN1" s="475" t="s">
        <v>1500</v>
      </c>
      <c r="ABO1" s="475" t="s">
        <v>1501</v>
      </c>
      <c r="ABP1" s="475" t="s">
        <v>1502</v>
      </c>
      <c r="ABQ1" s="475" t="s">
        <v>1503</v>
      </c>
      <c r="ABR1" s="475" t="s">
        <v>1504</v>
      </c>
      <c r="ABS1" s="475" t="s">
        <v>1505</v>
      </c>
      <c r="ABT1" s="475" t="s">
        <v>1506</v>
      </c>
      <c r="ABU1" s="475" t="s">
        <v>1507</v>
      </c>
      <c r="ABV1" s="475" t="s">
        <v>1508</v>
      </c>
      <c r="ABW1" s="475" t="s">
        <v>1509</v>
      </c>
      <c r="ABX1" s="475" t="s">
        <v>1510</v>
      </c>
      <c r="ABY1" s="475" t="s">
        <v>1511</v>
      </c>
      <c r="ABZ1" s="475" t="s">
        <v>1512</v>
      </c>
      <c r="ACA1" s="475" t="s">
        <v>1513</v>
      </c>
      <c r="ACB1" s="475" t="s">
        <v>1514</v>
      </c>
      <c r="ACC1" s="475" t="s">
        <v>1515</v>
      </c>
      <c r="ACD1" s="475" t="s">
        <v>1516</v>
      </c>
      <c r="ACE1" s="475" t="s">
        <v>1517</v>
      </c>
      <c r="ACF1" s="475" t="s">
        <v>1518</v>
      </c>
      <c r="ACG1" s="475" t="s">
        <v>1519</v>
      </c>
      <c r="ACH1" s="475" t="s">
        <v>1520</v>
      </c>
      <c r="ACI1" s="475" t="s">
        <v>1521</v>
      </c>
      <c r="ACJ1" s="475" t="s">
        <v>1522</v>
      </c>
      <c r="ACK1" s="475" t="s">
        <v>1523</v>
      </c>
      <c r="ACL1" s="475" t="s">
        <v>1524</v>
      </c>
      <c r="ACM1" s="475" t="s">
        <v>1525</v>
      </c>
      <c r="ACN1" s="475" t="s">
        <v>1526</v>
      </c>
      <c r="ACO1" s="475" t="s">
        <v>1527</v>
      </c>
      <c r="ACP1" s="475" t="s">
        <v>1528</v>
      </c>
      <c r="ACQ1" s="475" t="s">
        <v>1529</v>
      </c>
      <c r="ACR1" s="475" t="s">
        <v>1530</v>
      </c>
      <c r="ACS1" s="475" t="s">
        <v>1531</v>
      </c>
      <c r="ACT1" s="475" t="s">
        <v>1532</v>
      </c>
      <c r="ACU1" s="475" t="s">
        <v>1533</v>
      </c>
      <c r="ACV1" s="475" t="s">
        <v>1534</v>
      </c>
      <c r="ACW1" s="475" t="s">
        <v>1535</v>
      </c>
      <c r="ACX1" s="475" t="s">
        <v>1536</v>
      </c>
      <c r="ACY1" s="475" t="s">
        <v>1537</v>
      </c>
      <c r="ACZ1" s="475" t="s">
        <v>1538</v>
      </c>
      <c r="ADA1" s="475" t="s">
        <v>1539</v>
      </c>
      <c r="ADB1" s="475" t="s">
        <v>1540</v>
      </c>
      <c r="ADC1" s="475" t="s">
        <v>1541</v>
      </c>
      <c r="ADD1" s="475" t="s">
        <v>1542</v>
      </c>
      <c r="ADE1" s="475" t="s">
        <v>1543</v>
      </c>
      <c r="ADF1" s="475" t="s">
        <v>1544</v>
      </c>
      <c r="ADG1" s="475" t="s">
        <v>1545</v>
      </c>
      <c r="ADH1" s="475" t="s">
        <v>1546</v>
      </c>
      <c r="ADI1" s="475" t="s">
        <v>1547</v>
      </c>
      <c r="ADJ1" s="475" t="s">
        <v>1548</v>
      </c>
      <c r="ADK1" s="475" t="s">
        <v>1549</v>
      </c>
      <c r="ADL1" s="475" t="s">
        <v>1550</v>
      </c>
      <c r="ADM1" s="475" t="s">
        <v>1551</v>
      </c>
      <c r="ADN1" s="475" t="s">
        <v>1552</v>
      </c>
      <c r="ADO1" s="475" t="s">
        <v>1553</v>
      </c>
      <c r="ADP1" s="475" t="s">
        <v>1554</v>
      </c>
      <c r="ADQ1" s="475" t="s">
        <v>1555</v>
      </c>
      <c r="ADR1" s="475" t="s">
        <v>1556</v>
      </c>
      <c r="ADS1" s="475" t="s">
        <v>1557</v>
      </c>
      <c r="ADT1" s="475" t="s">
        <v>1558</v>
      </c>
      <c r="ADU1" s="475" t="s">
        <v>1559</v>
      </c>
      <c r="ADV1" s="475" t="s">
        <v>1560</v>
      </c>
      <c r="ADW1" s="475" t="s">
        <v>1561</v>
      </c>
      <c r="ADX1" s="475" t="s">
        <v>1562</v>
      </c>
      <c r="ADY1" s="475" t="s">
        <v>1563</v>
      </c>
      <c r="ADZ1" s="475" t="s">
        <v>1564</v>
      </c>
      <c r="AEA1" s="475" t="s">
        <v>1565</v>
      </c>
      <c r="AEB1" s="475" t="s">
        <v>1566</v>
      </c>
      <c r="AEC1" s="475" t="s">
        <v>1567</v>
      </c>
      <c r="AED1" s="475" t="s">
        <v>1568</v>
      </c>
      <c r="AEE1" s="475" t="s">
        <v>1569</v>
      </c>
      <c r="AEF1" s="475" t="s">
        <v>1570</v>
      </c>
      <c r="AEG1" s="475" t="s">
        <v>1571</v>
      </c>
      <c r="AEH1" s="475" t="s">
        <v>1572</v>
      </c>
      <c r="AEI1" s="475" t="s">
        <v>1573</v>
      </c>
      <c r="AEJ1" s="475" t="s">
        <v>1574</v>
      </c>
      <c r="AEK1" s="475" t="s">
        <v>1575</v>
      </c>
      <c r="AEL1" s="475" t="s">
        <v>1576</v>
      </c>
      <c r="AEM1" s="475" t="s">
        <v>1577</v>
      </c>
      <c r="AEN1" s="475" t="s">
        <v>1578</v>
      </c>
      <c r="AEO1" s="475" t="s">
        <v>1579</v>
      </c>
      <c r="AEP1" s="475" t="s">
        <v>1580</v>
      </c>
      <c r="AEQ1" s="475" t="s">
        <v>1581</v>
      </c>
      <c r="AER1" s="475" t="s">
        <v>1582</v>
      </c>
      <c r="AES1" s="475" t="s">
        <v>1583</v>
      </c>
      <c r="AET1" s="475" t="s">
        <v>1584</v>
      </c>
      <c r="AEU1" s="475" t="s">
        <v>1585</v>
      </c>
      <c r="AEV1" s="475" t="s">
        <v>1586</v>
      </c>
      <c r="AEW1" s="475" t="s">
        <v>1587</v>
      </c>
      <c r="AEX1" s="475" t="s">
        <v>1588</v>
      </c>
      <c r="AEY1" s="475" t="s">
        <v>1589</v>
      </c>
      <c r="AEZ1" s="475" t="s">
        <v>1590</v>
      </c>
      <c r="AFA1" s="475" t="s">
        <v>1591</v>
      </c>
      <c r="AFB1" s="475" t="s">
        <v>1592</v>
      </c>
      <c r="AFC1" s="475" t="s">
        <v>1593</v>
      </c>
      <c r="AFD1" s="475" t="s">
        <v>1594</v>
      </c>
      <c r="AFE1" s="475" t="s">
        <v>1595</v>
      </c>
      <c r="AFF1" s="475" t="s">
        <v>1596</v>
      </c>
      <c r="AFG1" s="475" t="s">
        <v>1597</v>
      </c>
      <c r="AFH1" s="475" t="s">
        <v>1598</v>
      </c>
      <c r="AFI1" s="475" t="s">
        <v>1599</v>
      </c>
      <c r="AFJ1" s="475" t="s">
        <v>1600</v>
      </c>
      <c r="AFK1" s="475" t="s">
        <v>1601</v>
      </c>
      <c r="AFL1" s="475" t="s">
        <v>1602</v>
      </c>
      <c r="AFM1" s="475" t="s">
        <v>1603</v>
      </c>
      <c r="AFN1" s="475" t="s">
        <v>1604</v>
      </c>
      <c r="AFO1" s="475" t="s">
        <v>1605</v>
      </c>
      <c r="AFP1" s="475" t="s">
        <v>1606</v>
      </c>
      <c r="AFQ1" s="475" t="s">
        <v>1607</v>
      </c>
      <c r="AFR1" s="475" t="s">
        <v>1608</v>
      </c>
      <c r="AFS1" s="475" t="s">
        <v>1609</v>
      </c>
      <c r="AFT1" s="475" t="s">
        <v>1610</v>
      </c>
      <c r="AFU1" s="475" t="s">
        <v>1611</v>
      </c>
      <c r="AFV1" s="475" t="s">
        <v>1612</v>
      </c>
      <c r="AFW1" s="475" t="s">
        <v>1613</v>
      </c>
      <c r="AFX1" s="475" t="s">
        <v>1614</v>
      </c>
      <c r="AFY1" s="475" t="s">
        <v>1615</v>
      </c>
      <c r="AFZ1" s="475" t="s">
        <v>1616</v>
      </c>
      <c r="AGA1" s="475" t="s">
        <v>1617</v>
      </c>
      <c r="AGB1" s="475" t="s">
        <v>1618</v>
      </c>
      <c r="AGC1" s="475" t="s">
        <v>1619</v>
      </c>
      <c r="AGD1" s="475" t="s">
        <v>1620</v>
      </c>
      <c r="AGE1" s="475" t="s">
        <v>1621</v>
      </c>
      <c r="AGF1" s="475" t="s">
        <v>1622</v>
      </c>
      <c r="AGG1" s="475" t="s">
        <v>1623</v>
      </c>
      <c r="AGH1" s="475" t="s">
        <v>1624</v>
      </c>
      <c r="AGI1" s="475" t="s">
        <v>1625</v>
      </c>
      <c r="AGJ1" s="475" t="s">
        <v>1626</v>
      </c>
      <c r="AGK1" s="475" t="s">
        <v>1627</v>
      </c>
      <c r="AGL1" s="475" t="s">
        <v>1628</v>
      </c>
      <c r="AGM1" s="475" t="s">
        <v>1629</v>
      </c>
      <c r="AGN1" s="475" t="s">
        <v>1630</v>
      </c>
      <c r="AGO1" s="475" t="s">
        <v>1631</v>
      </c>
      <c r="AGP1" s="475" t="s">
        <v>1632</v>
      </c>
      <c r="AGQ1" s="475" t="s">
        <v>1633</v>
      </c>
      <c r="AGR1" s="475" t="s">
        <v>1634</v>
      </c>
      <c r="AGS1" s="475" t="s">
        <v>1635</v>
      </c>
      <c r="AGT1" s="475" t="s">
        <v>1636</v>
      </c>
      <c r="AGU1" s="475" t="s">
        <v>1637</v>
      </c>
      <c r="AGV1" s="475" t="s">
        <v>1638</v>
      </c>
      <c r="AGW1" s="475" t="s">
        <v>1639</v>
      </c>
      <c r="AGX1" s="475" t="s">
        <v>1640</v>
      </c>
      <c r="AGY1" s="475" t="s">
        <v>1641</v>
      </c>
      <c r="AGZ1" s="475" t="s">
        <v>1642</v>
      </c>
      <c r="AHA1" s="475" t="s">
        <v>1643</v>
      </c>
      <c r="AHB1" s="475" t="s">
        <v>1644</v>
      </c>
      <c r="AHC1" s="475" t="s">
        <v>1645</v>
      </c>
      <c r="AHD1" s="475" t="s">
        <v>1646</v>
      </c>
      <c r="AHE1" s="475" t="s">
        <v>1647</v>
      </c>
      <c r="AHF1" s="475" t="s">
        <v>1648</v>
      </c>
      <c r="AHG1" s="475" t="s">
        <v>1649</v>
      </c>
      <c r="AHH1" s="475" t="s">
        <v>1650</v>
      </c>
      <c r="AHI1" s="475" t="s">
        <v>1651</v>
      </c>
      <c r="AHJ1" s="475" t="s">
        <v>1652</v>
      </c>
      <c r="AHK1" s="475" t="s">
        <v>1653</v>
      </c>
      <c r="AHL1" s="475" t="s">
        <v>1654</v>
      </c>
      <c r="AHM1" s="475" t="s">
        <v>1655</v>
      </c>
      <c r="AHN1" s="475" t="s">
        <v>1656</v>
      </c>
      <c r="AHO1" s="475" t="s">
        <v>1657</v>
      </c>
      <c r="AHP1" s="475" t="s">
        <v>1658</v>
      </c>
      <c r="AHQ1" s="475" t="s">
        <v>1659</v>
      </c>
      <c r="AHR1" s="475" t="s">
        <v>1660</v>
      </c>
      <c r="AHS1" s="475" t="s">
        <v>1661</v>
      </c>
      <c r="AHT1" s="475" t="s">
        <v>1662</v>
      </c>
      <c r="AHU1" s="475" t="s">
        <v>1663</v>
      </c>
      <c r="AHV1" s="475" t="s">
        <v>1664</v>
      </c>
      <c r="AHW1" s="475" t="s">
        <v>1665</v>
      </c>
      <c r="AHX1" s="475" t="s">
        <v>1666</v>
      </c>
      <c r="AHY1" s="475" t="s">
        <v>1667</v>
      </c>
      <c r="AHZ1" s="475" t="s">
        <v>1668</v>
      </c>
      <c r="AIA1" s="475" t="s">
        <v>1669</v>
      </c>
      <c r="AIB1" s="475" t="s">
        <v>1670</v>
      </c>
      <c r="AIC1" s="475" t="s">
        <v>1671</v>
      </c>
      <c r="AID1" s="475" t="s">
        <v>1672</v>
      </c>
      <c r="AIE1" s="475" t="s">
        <v>1673</v>
      </c>
      <c r="AIF1" s="475" t="s">
        <v>1674</v>
      </c>
      <c r="AIG1" s="475" t="s">
        <v>1675</v>
      </c>
      <c r="AIH1" s="475" t="s">
        <v>1676</v>
      </c>
      <c r="AII1" s="475" t="s">
        <v>1677</v>
      </c>
      <c r="AIJ1" s="475" t="s">
        <v>1678</v>
      </c>
      <c r="AIK1" s="475" t="s">
        <v>1679</v>
      </c>
      <c r="AIL1" s="475" t="s">
        <v>1680</v>
      </c>
      <c r="AIM1" s="475" t="s">
        <v>1681</v>
      </c>
      <c r="AIN1" s="475" t="s">
        <v>1682</v>
      </c>
      <c r="AIO1" s="475" t="s">
        <v>1683</v>
      </c>
      <c r="AIP1" s="475" t="s">
        <v>1684</v>
      </c>
      <c r="AIQ1" s="475" t="s">
        <v>1685</v>
      </c>
      <c r="AIR1" s="475" t="s">
        <v>1686</v>
      </c>
      <c r="AIS1" s="475" t="s">
        <v>1687</v>
      </c>
      <c r="AIT1" s="475" t="s">
        <v>1688</v>
      </c>
      <c r="AIU1" s="475" t="s">
        <v>1689</v>
      </c>
      <c r="AIV1" s="475" t="s">
        <v>1690</v>
      </c>
      <c r="AIW1" s="475" t="s">
        <v>1691</v>
      </c>
      <c r="AIX1" s="475" t="s">
        <v>1692</v>
      </c>
      <c r="AIY1" s="475" t="s">
        <v>1693</v>
      </c>
      <c r="AIZ1" s="475" t="s">
        <v>1694</v>
      </c>
      <c r="AJA1" s="475" t="s">
        <v>1695</v>
      </c>
      <c r="AJB1" s="475" t="s">
        <v>1696</v>
      </c>
      <c r="AJC1" s="475" t="s">
        <v>1697</v>
      </c>
      <c r="AJD1" s="475" t="s">
        <v>1698</v>
      </c>
      <c r="AJE1" s="475" t="s">
        <v>1699</v>
      </c>
      <c r="AJF1" s="475" t="s">
        <v>1700</v>
      </c>
      <c r="AJG1" s="475" t="s">
        <v>1701</v>
      </c>
      <c r="AJH1" s="475" t="s">
        <v>1702</v>
      </c>
      <c r="AJI1" s="475" t="s">
        <v>1703</v>
      </c>
      <c r="AJJ1" s="475" t="s">
        <v>1704</v>
      </c>
      <c r="AJK1" s="475" t="s">
        <v>1705</v>
      </c>
      <c r="AJL1" s="475" t="s">
        <v>1706</v>
      </c>
      <c r="AJM1" s="475" t="s">
        <v>1707</v>
      </c>
      <c r="AJN1" s="475" t="s">
        <v>1708</v>
      </c>
      <c r="AJO1" s="475" t="s">
        <v>1709</v>
      </c>
      <c r="AJP1" s="475" t="s">
        <v>1710</v>
      </c>
      <c r="AJQ1" s="475" t="s">
        <v>1711</v>
      </c>
      <c r="AJR1" s="475" t="s">
        <v>1712</v>
      </c>
      <c r="AJS1" s="475" t="s">
        <v>1713</v>
      </c>
      <c r="AJT1" s="475" t="s">
        <v>1714</v>
      </c>
      <c r="AJU1" s="475" t="s">
        <v>1715</v>
      </c>
      <c r="AJV1" s="475" t="s">
        <v>1716</v>
      </c>
      <c r="AJW1" s="475" t="s">
        <v>1717</v>
      </c>
      <c r="AJX1" s="475" t="s">
        <v>1718</v>
      </c>
      <c r="AJY1" s="475" t="s">
        <v>1719</v>
      </c>
      <c r="AJZ1" s="475" t="s">
        <v>1720</v>
      </c>
      <c r="AKA1" s="475" t="s">
        <v>1721</v>
      </c>
      <c r="AKB1" s="475" t="s">
        <v>1722</v>
      </c>
      <c r="AKC1" s="475" t="s">
        <v>1723</v>
      </c>
      <c r="AKD1" s="475" t="s">
        <v>1724</v>
      </c>
      <c r="AKE1" s="475" t="s">
        <v>1725</v>
      </c>
      <c r="AKF1" s="475" t="s">
        <v>1726</v>
      </c>
      <c r="AKG1" s="475" t="s">
        <v>1727</v>
      </c>
      <c r="AKH1" s="475" t="s">
        <v>1728</v>
      </c>
      <c r="AKI1" s="475" t="s">
        <v>1729</v>
      </c>
      <c r="AKJ1" s="475" t="s">
        <v>1730</v>
      </c>
      <c r="AKK1" s="475" t="s">
        <v>1731</v>
      </c>
      <c r="AKL1" s="475" t="s">
        <v>1732</v>
      </c>
      <c r="AKM1" s="475" t="s">
        <v>1733</v>
      </c>
      <c r="AKN1" s="475" t="s">
        <v>1734</v>
      </c>
      <c r="AKO1" s="475" t="s">
        <v>1735</v>
      </c>
      <c r="AKP1" s="475" t="s">
        <v>1736</v>
      </c>
      <c r="AKQ1" s="475" t="s">
        <v>1737</v>
      </c>
      <c r="AKR1" s="475" t="s">
        <v>1738</v>
      </c>
      <c r="AKS1" s="475" t="s">
        <v>1739</v>
      </c>
      <c r="AKT1" s="475" t="s">
        <v>1740</v>
      </c>
      <c r="AKU1" s="475" t="s">
        <v>1741</v>
      </c>
      <c r="AKV1" s="475" t="s">
        <v>1742</v>
      </c>
      <c r="AKW1" s="475" t="s">
        <v>1743</v>
      </c>
      <c r="AKX1" s="475" t="s">
        <v>1744</v>
      </c>
      <c r="AKY1" s="475" t="s">
        <v>1745</v>
      </c>
      <c r="AKZ1" s="475" t="s">
        <v>1746</v>
      </c>
      <c r="ALA1" s="475" t="s">
        <v>1747</v>
      </c>
      <c r="ALB1" s="475" t="s">
        <v>1748</v>
      </c>
      <c r="ALC1" s="475" t="s">
        <v>1749</v>
      </c>
      <c r="ALD1" s="475" t="s">
        <v>1750</v>
      </c>
      <c r="ALE1" s="475" t="s">
        <v>1751</v>
      </c>
      <c r="ALF1" s="475" t="s">
        <v>1752</v>
      </c>
      <c r="ALG1" s="475" t="s">
        <v>1753</v>
      </c>
      <c r="ALH1" s="475" t="s">
        <v>1754</v>
      </c>
      <c r="ALI1" s="475" t="s">
        <v>1755</v>
      </c>
      <c r="ALJ1" s="475" t="s">
        <v>1756</v>
      </c>
      <c r="ALK1" s="475" t="s">
        <v>1757</v>
      </c>
      <c r="ALL1" s="475" t="s">
        <v>1758</v>
      </c>
      <c r="ALM1" s="475" t="s">
        <v>1759</v>
      </c>
      <c r="ALN1" s="475" t="s">
        <v>1760</v>
      </c>
      <c r="ALO1" s="475" t="s">
        <v>1761</v>
      </c>
      <c r="ALP1" s="475" t="s">
        <v>1762</v>
      </c>
      <c r="ALQ1" s="475" t="s">
        <v>1763</v>
      </c>
      <c r="ALR1" s="475" t="s">
        <v>1764</v>
      </c>
      <c r="ALS1" s="475" t="s">
        <v>1765</v>
      </c>
      <c r="ALT1" s="475" t="s">
        <v>1766</v>
      </c>
      <c r="ALU1" s="475" t="s">
        <v>1767</v>
      </c>
      <c r="ALV1" s="475" t="s">
        <v>1768</v>
      </c>
      <c r="ALW1" s="475" t="s">
        <v>1769</v>
      </c>
      <c r="ALX1" s="475" t="s">
        <v>1770</v>
      </c>
      <c r="ALY1" s="475" t="s">
        <v>1771</v>
      </c>
      <c r="ALZ1" s="475" t="s">
        <v>1772</v>
      </c>
      <c r="AMA1" s="475" t="s">
        <v>1773</v>
      </c>
      <c r="AMB1" s="475" t="s">
        <v>1774</v>
      </c>
      <c r="AMC1" s="475" t="s">
        <v>1775</v>
      </c>
      <c r="AMD1" s="475" t="s">
        <v>1776</v>
      </c>
      <c r="AME1" s="475" t="s">
        <v>1777</v>
      </c>
      <c r="AMF1" s="475" t="s">
        <v>1778</v>
      </c>
      <c r="AMG1" s="475" t="s">
        <v>1779</v>
      </c>
      <c r="AMH1" s="475" t="s">
        <v>1780</v>
      </c>
      <c r="AMI1" s="475" t="s">
        <v>1781</v>
      </c>
      <c r="AMJ1" s="475" t="s">
        <v>1782</v>
      </c>
      <c r="AMK1" s="475" t="s">
        <v>1783</v>
      </c>
      <c r="AML1" s="475" t="s">
        <v>1784</v>
      </c>
      <c r="AMM1" s="475" t="s">
        <v>1785</v>
      </c>
      <c r="AMN1" s="475" t="s">
        <v>1786</v>
      </c>
      <c r="AMO1" s="475" t="s">
        <v>1787</v>
      </c>
      <c r="AMP1" s="475" t="s">
        <v>1788</v>
      </c>
      <c r="AMQ1" s="475" t="s">
        <v>1789</v>
      </c>
      <c r="AMR1" s="475" t="s">
        <v>1790</v>
      </c>
      <c r="AMS1" s="475" t="s">
        <v>1791</v>
      </c>
      <c r="AMT1" s="475" t="s">
        <v>1792</v>
      </c>
      <c r="AMU1" s="475" t="s">
        <v>1793</v>
      </c>
      <c r="AMV1" s="475" t="s">
        <v>1794</v>
      </c>
      <c r="AMW1" s="475" t="s">
        <v>1795</v>
      </c>
      <c r="AMX1" s="475" t="s">
        <v>1796</v>
      </c>
      <c r="AMY1" s="475" t="s">
        <v>1797</v>
      </c>
      <c r="AMZ1" s="475" t="s">
        <v>1798</v>
      </c>
      <c r="ANA1" s="475" t="s">
        <v>1799</v>
      </c>
      <c r="ANB1" s="475" t="s">
        <v>1800</v>
      </c>
      <c r="ANC1" s="475" t="s">
        <v>1801</v>
      </c>
      <c r="AND1" s="475" t="s">
        <v>1802</v>
      </c>
      <c r="ANE1" s="475" t="s">
        <v>1803</v>
      </c>
      <c r="ANF1" s="475" t="s">
        <v>1804</v>
      </c>
      <c r="ANG1" s="475" t="s">
        <v>1805</v>
      </c>
      <c r="ANH1" s="475" t="s">
        <v>1806</v>
      </c>
      <c r="ANI1" s="475" t="s">
        <v>1807</v>
      </c>
      <c r="ANJ1" s="475" t="s">
        <v>1808</v>
      </c>
      <c r="ANK1" s="475" t="s">
        <v>1809</v>
      </c>
      <c r="ANL1" s="475" t="s">
        <v>1810</v>
      </c>
      <c r="ANM1" s="475" t="s">
        <v>1811</v>
      </c>
      <c r="ANN1" s="475" t="s">
        <v>1812</v>
      </c>
      <c r="ANO1" s="475" t="s">
        <v>1813</v>
      </c>
      <c r="ANP1" s="475" t="s">
        <v>1814</v>
      </c>
      <c r="ANQ1" s="475" t="s">
        <v>1815</v>
      </c>
      <c r="ANR1" s="475" t="s">
        <v>1816</v>
      </c>
      <c r="ANS1" s="475" t="s">
        <v>1817</v>
      </c>
      <c r="ANT1" s="475" t="s">
        <v>1818</v>
      </c>
      <c r="ANU1" s="475" t="s">
        <v>1819</v>
      </c>
      <c r="ANV1" s="475" t="s">
        <v>1820</v>
      </c>
      <c r="ANW1" s="475" t="s">
        <v>1821</v>
      </c>
      <c r="ANX1" s="475" t="s">
        <v>1822</v>
      </c>
      <c r="ANY1" s="475" t="s">
        <v>1823</v>
      </c>
      <c r="ANZ1" s="475" t="s">
        <v>1824</v>
      </c>
      <c r="AOA1" s="475" t="s">
        <v>1825</v>
      </c>
      <c r="AOB1" s="475" t="s">
        <v>1826</v>
      </c>
      <c r="AOC1" s="475" t="s">
        <v>1827</v>
      </c>
      <c r="AOD1" s="475" t="s">
        <v>1828</v>
      </c>
      <c r="AOE1" s="475" t="s">
        <v>1829</v>
      </c>
      <c r="AOF1" s="475" t="s">
        <v>1830</v>
      </c>
      <c r="AOG1" s="475" t="s">
        <v>1831</v>
      </c>
      <c r="AOH1" s="475" t="s">
        <v>1832</v>
      </c>
      <c r="AOI1" s="475" t="s">
        <v>1833</v>
      </c>
      <c r="AOJ1" s="475" t="s">
        <v>1834</v>
      </c>
      <c r="AOK1" s="475" t="s">
        <v>1835</v>
      </c>
      <c r="AOL1" s="475" t="s">
        <v>1836</v>
      </c>
      <c r="AOM1" s="475" t="s">
        <v>1837</v>
      </c>
      <c r="AON1" s="475" t="s">
        <v>1838</v>
      </c>
      <c r="AOO1" s="475" t="s">
        <v>1839</v>
      </c>
      <c r="AOP1" s="475" t="s">
        <v>1840</v>
      </c>
      <c r="AOQ1" s="475" t="s">
        <v>1841</v>
      </c>
      <c r="AOR1" s="475" t="s">
        <v>1842</v>
      </c>
      <c r="AOS1" s="475" t="s">
        <v>1843</v>
      </c>
      <c r="AOT1" s="475" t="s">
        <v>1844</v>
      </c>
      <c r="AOU1" s="475" t="s">
        <v>1845</v>
      </c>
      <c r="AOV1" s="475" t="s">
        <v>1846</v>
      </c>
      <c r="AOW1" s="475" t="s">
        <v>1847</v>
      </c>
      <c r="AOX1" s="475" t="s">
        <v>1848</v>
      </c>
      <c r="AOY1" s="475" t="s">
        <v>1849</v>
      </c>
      <c r="AOZ1" s="475" t="s">
        <v>1850</v>
      </c>
      <c r="APA1" s="475" t="s">
        <v>1851</v>
      </c>
      <c r="APB1" s="475" t="s">
        <v>1852</v>
      </c>
      <c r="APC1" s="475" t="s">
        <v>1853</v>
      </c>
      <c r="APD1" s="475" t="s">
        <v>1854</v>
      </c>
      <c r="APE1" s="475" t="s">
        <v>1855</v>
      </c>
      <c r="APF1" s="475" t="s">
        <v>1856</v>
      </c>
      <c r="APG1" s="475" t="s">
        <v>1857</v>
      </c>
      <c r="APH1" s="475" t="s">
        <v>1858</v>
      </c>
      <c r="API1" s="475" t="s">
        <v>1859</v>
      </c>
      <c r="APJ1" s="475" t="s">
        <v>1860</v>
      </c>
      <c r="APK1" s="475" t="s">
        <v>1861</v>
      </c>
      <c r="APL1" s="475" t="s">
        <v>1862</v>
      </c>
      <c r="APM1" s="475" t="s">
        <v>1863</v>
      </c>
      <c r="APN1" s="475" t="s">
        <v>1864</v>
      </c>
      <c r="APO1" s="475" t="s">
        <v>1865</v>
      </c>
      <c r="APP1" s="475" t="s">
        <v>1866</v>
      </c>
      <c r="APQ1" s="475" t="s">
        <v>1867</v>
      </c>
      <c r="APR1" s="475" t="s">
        <v>1868</v>
      </c>
      <c r="APS1" s="475" t="s">
        <v>1869</v>
      </c>
      <c r="APT1" s="475" t="s">
        <v>1870</v>
      </c>
      <c r="APU1" s="475" t="s">
        <v>1871</v>
      </c>
      <c r="APV1" s="475" t="s">
        <v>1872</v>
      </c>
      <c r="APW1" s="475" t="s">
        <v>1873</v>
      </c>
      <c r="APX1" s="475" t="s">
        <v>1874</v>
      </c>
      <c r="APY1" s="475" t="s">
        <v>1875</v>
      </c>
      <c r="APZ1" s="475" t="s">
        <v>1876</v>
      </c>
      <c r="AQA1" s="475" t="s">
        <v>1877</v>
      </c>
      <c r="AQB1" s="475" t="s">
        <v>1878</v>
      </c>
      <c r="AQC1" s="475" t="s">
        <v>1879</v>
      </c>
      <c r="AQD1" s="475" t="s">
        <v>1880</v>
      </c>
      <c r="AQE1" s="475" t="s">
        <v>1881</v>
      </c>
      <c r="AQF1" s="475" t="s">
        <v>1882</v>
      </c>
      <c r="AQG1" s="475" t="s">
        <v>1883</v>
      </c>
      <c r="AQH1" s="475" t="s">
        <v>1884</v>
      </c>
      <c r="AQI1" s="475" t="s">
        <v>1885</v>
      </c>
      <c r="AQJ1" s="475" t="s">
        <v>1886</v>
      </c>
      <c r="AQK1" s="475" t="s">
        <v>1887</v>
      </c>
      <c r="AQL1" s="475" t="s">
        <v>1888</v>
      </c>
      <c r="AQM1" s="475" t="s">
        <v>1889</v>
      </c>
      <c r="AQN1" s="475" t="s">
        <v>1890</v>
      </c>
      <c r="AQO1" s="475" t="s">
        <v>1891</v>
      </c>
      <c r="AQP1" s="475" t="s">
        <v>1892</v>
      </c>
      <c r="AQQ1" s="475" t="s">
        <v>1893</v>
      </c>
      <c r="AQR1" s="475" t="s">
        <v>1894</v>
      </c>
      <c r="AQS1" s="475" t="s">
        <v>1895</v>
      </c>
      <c r="AQT1" s="475" t="s">
        <v>1896</v>
      </c>
      <c r="AQU1" s="475" t="s">
        <v>1897</v>
      </c>
      <c r="AQV1" s="475" t="s">
        <v>1898</v>
      </c>
      <c r="AQW1" s="475" t="s">
        <v>1899</v>
      </c>
      <c r="AQX1" s="475" t="s">
        <v>1900</v>
      </c>
      <c r="AQY1" s="475" t="s">
        <v>1901</v>
      </c>
      <c r="AQZ1" s="475" t="s">
        <v>1902</v>
      </c>
      <c r="ARA1" s="475" t="s">
        <v>1903</v>
      </c>
      <c r="ARB1" s="475" t="s">
        <v>1904</v>
      </c>
      <c r="ARC1" s="475" t="s">
        <v>1905</v>
      </c>
      <c r="ARD1" s="475" t="s">
        <v>1906</v>
      </c>
      <c r="ARE1" s="475" t="s">
        <v>1907</v>
      </c>
      <c r="ARF1" s="475" t="s">
        <v>1908</v>
      </c>
      <c r="ARG1" s="475" t="s">
        <v>1909</v>
      </c>
      <c r="ARH1" s="475" t="s">
        <v>1910</v>
      </c>
      <c r="ARI1" s="475" t="s">
        <v>1911</v>
      </c>
      <c r="ARJ1" s="475" t="s">
        <v>1912</v>
      </c>
      <c r="ARK1" s="475" t="s">
        <v>1913</v>
      </c>
      <c r="ARL1" s="475" t="s">
        <v>1914</v>
      </c>
      <c r="ARM1" s="475" t="s">
        <v>1915</v>
      </c>
      <c r="ARN1" s="475" t="s">
        <v>1916</v>
      </c>
      <c r="ARO1" s="475" t="s">
        <v>1917</v>
      </c>
      <c r="ARP1" s="475" t="s">
        <v>1918</v>
      </c>
      <c r="ARQ1" s="475" t="s">
        <v>1919</v>
      </c>
      <c r="ARR1" s="475" t="s">
        <v>1920</v>
      </c>
      <c r="ARS1" s="475" t="s">
        <v>1921</v>
      </c>
      <c r="ART1" s="475" t="s">
        <v>1922</v>
      </c>
      <c r="ARU1" s="475" t="s">
        <v>1923</v>
      </c>
      <c r="ARV1" s="475" t="s">
        <v>1924</v>
      </c>
      <c r="ARW1" s="475" t="s">
        <v>1925</v>
      </c>
      <c r="ARX1" s="475" t="s">
        <v>1926</v>
      </c>
      <c r="ARY1" s="475" t="s">
        <v>1927</v>
      </c>
      <c r="ARZ1" s="475" t="s">
        <v>1928</v>
      </c>
      <c r="ASA1" s="475" t="s">
        <v>1929</v>
      </c>
      <c r="ASB1" s="475" t="s">
        <v>1930</v>
      </c>
      <c r="ASC1" s="475" t="s">
        <v>1931</v>
      </c>
      <c r="ASD1" s="475" t="s">
        <v>1932</v>
      </c>
      <c r="ASE1" s="475" t="s">
        <v>1933</v>
      </c>
      <c r="ASF1" s="475" t="s">
        <v>1934</v>
      </c>
      <c r="ASG1" s="475" t="s">
        <v>1935</v>
      </c>
      <c r="ASH1" s="475" t="s">
        <v>1936</v>
      </c>
      <c r="ASI1" s="475" t="s">
        <v>1937</v>
      </c>
      <c r="ASJ1" s="475" t="s">
        <v>1938</v>
      </c>
      <c r="ASK1" s="475" t="s">
        <v>1939</v>
      </c>
      <c r="ASL1" s="475" t="s">
        <v>1940</v>
      </c>
      <c r="ASM1" s="475" t="s">
        <v>1941</v>
      </c>
      <c r="ASN1" s="475" t="s">
        <v>1942</v>
      </c>
      <c r="ASO1" s="475" t="s">
        <v>1943</v>
      </c>
      <c r="ASP1" s="475" t="s">
        <v>1944</v>
      </c>
      <c r="ASQ1" s="475" t="s">
        <v>1930</v>
      </c>
      <c r="ASR1" s="475" t="s">
        <v>1945</v>
      </c>
      <c r="ASS1" s="475" t="s">
        <v>1946</v>
      </c>
      <c r="AST1" s="475" t="s">
        <v>1947</v>
      </c>
      <c r="ASU1" s="475" t="s">
        <v>1948</v>
      </c>
      <c r="ASV1" s="475" t="s">
        <v>1949</v>
      </c>
      <c r="ASW1" s="475" t="s">
        <v>1950</v>
      </c>
      <c r="ASX1" s="475" t="s">
        <v>1951</v>
      </c>
      <c r="ASY1" s="475" t="s">
        <v>1952</v>
      </c>
      <c r="ASZ1" s="475" t="s">
        <v>1953</v>
      </c>
      <c r="ATA1" s="475" t="s">
        <v>1954</v>
      </c>
      <c r="ATB1" s="475" t="s">
        <v>1955</v>
      </c>
      <c r="ATC1" s="475" t="s">
        <v>1956</v>
      </c>
      <c r="ATD1" s="475" t="s">
        <v>1957</v>
      </c>
      <c r="ATE1" s="475" t="s">
        <v>1958</v>
      </c>
      <c r="ATF1" s="475" t="s">
        <v>1959</v>
      </c>
      <c r="ATG1" s="475" t="s">
        <v>1960</v>
      </c>
      <c r="ATH1" s="475" t="s">
        <v>1961</v>
      </c>
      <c r="ATI1" s="475" t="s">
        <v>1962</v>
      </c>
      <c r="ATJ1" s="475" t="s">
        <v>1963</v>
      </c>
      <c r="ATK1" s="475" t="s">
        <v>1964</v>
      </c>
      <c r="ATL1" s="475" t="s">
        <v>1965</v>
      </c>
      <c r="ATM1" s="475" t="s">
        <v>1966</v>
      </c>
      <c r="ATN1" s="475" t="s">
        <v>1967</v>
      </c>
      <c r="ATO1" s="475" t="s">
        <v>1968</v>
      </c>
      <c r="ATP1" s="475" t="s">
        <v>1969</v>
      </c>
      <c r="ATQ1" s="475" t="s">
        <v>1970</v>
      </c>
      <c r="ATR1" s="475" t="s">
        <v>1971</v>
      </c>
      <c r="ATS1" s="475" t="s">
        <v>1972</v>
      </c>
      <c r="ATT1" s="475" t="s">
        <v>1973</v>
      </c>
      <c r="ATU1" s="475" t="s">
        <v>1974</v>
      </c>
      <c r="ATV1" s="475" t="s">
        <v>1975</v>
      </c>
      <c r="ATW1" s="475" t="s">
        <v>1976</v>
      </c>
      <c r="ATX1" s="475" t="s">
        <v>1977</v>
      </c>
      <c r="ATY1" s="475" t="s">
        <v>1978</v>
      </c>
      <c r="ATZ1" s="475" t="s">
        <v>1979</v>
      </c>
      <c r="AUA1" s="475" t="s">
        <v>1980</v>
      </c>
      <c r="AUB1" s="475" t="s">
        <v>1981</v>
      </c>
      <c r="AUC1" s="475" t="s">
        <v>1982</v>
      </c>
      <c r="AUD1" s="475" t="s">
        <v>1983</v>
      </c>
      <c r="AUE1" s="475" t="s">
        <v>1984</v>
      </c>
      <c r="AUF1" s="475" t="s">
        <v>1985</v>
      </c>
      <c r="AUG1" s="475" t="s">
        <v>1986</v>
      </c>
      <c r="AUH1" s="475" t="s">
        <v>1987</v>
      </c>
      <c r="AUI1" s="475" t="s">
        <v>1988</v>
      </c>
      <c r="AUJ1" s="475" t="s">
        <v>1989</v>
      </c>
      <c r="AUK1" s="475" t="s">
        <v>1990</v>
      </c>
      <c r="AUL1" s="475" t="s">
        <v>1991</v>
      </c>
      <c r="AUM1" s="475" t="s">
        <v>1992</v>
      </c>
      <c r="AUN1" s="475" t="s">
        <v>1993</v>
      </c>
      <c r="AUO1" s="475" t="s">
        <v>1994</v>
      </c>
      <c r="AUP1" s="475" t="s">
        <v>1995</v>
      </c>
      <c r="AUQ1" s="475" t="s">
        <v>1996</v>
      </c>
      <c r="AUR1" s="475" t="s">
        <v>1997</v>
      </c>
      <c r="AUS1" s="475" t="s">
        <v>1998</v>
      </c>
      <c r="AUT1" s="475" t="s">
        <v>1999</v>
      </c>
      <c r="AUU1" s="475" t="s">
        <v>2000</v>
      </c>
      <c r="AUV1" s="475" t="s">
        <v>2001</v>
      </c>
      <c r="AUW1" s="475" t="s">
        <v>2002</v>
      </c>
      <c r="AUX1" s="475" t="s">
        <v>2003</v>
      </c>
      <c r="AUY1" s="475" t="s">
        <v>2004</v>
      </c>
      <c r="AUZ1" s="475" t="s">
        <v>2005</v>
      </c>
      <c r="AVA1" s="475" t="s">
        <v>2006</v>
      </c>
      <c r="AVB1" s="475" t="s">
        <v>2007</v>
      </c>
      <c r="AVC1" s="475" t="s">
        <v>2008</v>
      </c>
      <c r="AVD1" s="475" t="s">
        <v>2009</v>
      </c>
      <c r="AVE1" s="475" t="s">
        <v>2010</v>
      </c>
      <c r="AVF1" s="475" t="s">
        <v>2011</v>
      </c>
      <c r="AVG1" s="475" t="s">
        <v>2012</v>
      </c>
      <c r="AVH1" s="475" t="s">
        <v>2013</v>
      </c>
      <c r="AVI1" s="475" t="s">
        <v>2014</v>
      </c>
      <c r="AVJ1" s="475" t="s">
        <v>2015</v>
      </c>
      <c r="AVK1" s="475" t="s">
        <v>2016</v>
      </c>
      <c r="AVL1" s="475" t="s">
        <v>2017</v>
      </c>
      <c r="AVM1" s="475" t="s">
        <v>2018</v>
      </c>
      <c r="AVN1" s="475" t="s">
        <v>2019</v>
      </c>
      <c r="AVO1" s="475" t="s">
        <v>2020</v>
      </c>
      <c r="AVP1" s="475" t="s">
        <v>2021</v>
      </c>
      <c r="AVQ1" s="475" t="s">
        <v>2022</v>
      </c>
      <c r="AVR1" s="475" t="s">
        <v>2023</v>
      </c>
      <c r="AVS1" s="475" t="s">
        <v>2024</v>
      </c>
      <c r="AVT1" s="475" t="s">
        <v>2025</v>
      </c>
      <c r="AVU1" s="475" t="s">
        <v>2026</v>
      </c>
      <c r="AVV1" s="475" t="s">
        <v>2027</v>
      </c>
      <c r="AVW1" s="475" t="s">
        <v>2028</v>
      </c>
      <c r="AVX1" s="475" t="s">
        <v>2029</v>
      </c>
      <c r="AVY1" s="475" t="s">
        <v>2030</v>
      </c>
      <c r="AVZ1" s="475" t="s">
        <v>2031</v>
      </c>
      <c r="AWA1" s="475" t="s">
        <v>2032</v>
      </c>
      <c r="AWB1" s="475" t="s">
        <v>2033</v>
      </c>
      <c r="AWC1" s="475" t="s">
        <v>2034</v>
      </c>
      <c r="AWD1" s="475" t="s">
        <v>2035</v>
      </c>
      <c r="AWE1" s="475" t="s">
        <v>2036</v>
      </c>
      <c r="AWF1" s="475" t="s">
        <v>2037</v>
      </c>
      <c r="AWG1" s="475" t="s">
        <v>2038</v>
      </c>
      <c r="AWH1" s="475" t="s">
        <v>2039</v>
      </c>
      <c r="AWI1" s="475" t="s">
        <v>2040</v>
      </c>
      <c r="AWJ1" s="475" t="s">
        <v>2041</v>
      </c>
      <c r="AWK1" s="475" t="s">
        <v>2042</v>
      </c>
      <c r="AWL1" s="475" t="s">
        <v>2043</v>
      </c>
      <c r="AWM1" s="475" t="s">
        <v>2044</v>
      </c>
      <c r="AWN1" s="475" t="s">
        <v>2045</v>
      </c>
      <c r="AWO1" s="475" t="s">
        <v>2046</v>
      </c>
      <c r="AWP1" s="475" t="s">
        <v>2047</v>
      </c>
      <c r="AWQ1" s="475" t="s">
        <v>2048</v>
      </c>
      <c r="AWR1" s="475" t="s">
        <v>2049</v>
      </c>
      <c r="AWS1" s="475" t="s">
        <v>2050</v>
      </c>
      <c r="AWT1" s="475" t="s">
        <v>2051</v>
      </c>
      <c r="AWU1" s="475" t="s">
        <v>2052</v>
      </c>
      <c r="AWV1" s="475" t="s">
        <v>2053</v>
      </c>
      <c r="AWW1" s="475" t="s">
        <v>2054</v>
      </c>
      <c r="AWX1" s="475" t="s">
        <v>2055</v>
      </c>
      <c r="AWY1" s="475" t="s">
        <v>2056</v>
      </c>
      <c r="AWZ1" s="475" t="s">
        <v>2057</v>
      </c>
      <c r="AXA1" s="475" t="s">
        <v>2058</v>
      </c>
      <c r="AXB1" s="475" t="s">
        <v>2059</v>
      </c>
      <c r="AXC1" s="475" t="s">
        <v>2060</v>
      </c>
      <c r="AXD1" s="475" t="s">
        <v>2061</v>
      </c>
      <c r="AXE1" s="475" t="s">
        <v>2062</v>
      </c>
      <c r="AXF1" s="475" t="s">
        <v>2063</v>
      </c>
      <c r="AXG1" s="475" t="s">
        <v>2064</v>
      </c>
      <c r="AXH1" s="475" t="s">
        <v>2065</v>
      </c>
      <c r="AXI1" s="475" t="s">
        <v>2066</v>
      </c>
      <c r="AXJ1" s="475" t="s">
        <v>2067</v>
      </c>
      <c r="AXK1" s="475" t="s">
        <v>2068</v>
      </c>
      <c r="AXL1" s="475" t="s">
        <v>2069</v>
      </c>
      <c r="AXM1" s="475" t="s">
        <v>2070</v>
      </c>
      <c r="AXN1" s="475" t="s">
        <v>2071</v>
      </c>
      <c r="AXO1" s="475" t="s">
        <v>2072</v>
      </c>
      <c r="AXP1" s="475" t="s">
        <v>2073</v>
      </c>
      <c r="AXQ1" s="475" t="s">
        <v>2074</v>
      </c>
      <c r="AXR1" s="475" t="s">
        <v>2075</v>
      </c>
      <c r="AXS1" s="475" t="s">
        <v>2076</v>
      </c>
      <c r="AXT1" s="475" t="s">
        <v>2077</v>
      </c>
      <c r="AXU1" s="475" t="s">
        <v>2078</v>
      </c>
      <c r="AXV1" s="475" t="s">
        <v>2079</v>
      </c>
      <c r="AXW1" s="475" t="s">
        <v>2080</v>
      </c>
      <c r="AXX1" s="475" t="s">
        <v>2081</v>
      </c>
      <c r="AXY1" s="475" t="s">
        <v>2082</v>
      </c>
      <c r="AXZ1" s="475" t="s">
        <v>2083</v>
      </c>
      <c r="AYA1" s="475" t="s">
        <v>2084</v>
      </c>
      <c r="AYB1" s="475" t="s">
        <v>2085</v>
      </c>
      <c r="AYC1" s="475" t="s">
        <v>2086</v>
      </c>
      <c r="AYD1" s="475" t="s">
        <v>2087</v>
      </c>
      <c r="AYE1" s="475" t="s">
        <v>2088</v>
      </c>
      <c r="AYF1" s="475" t="s">
        <v>2089</v>
      </c>
      <c r="AYG1" s="475" t="s">
        <v>2090</v>
      </c>
      <c r="AYH1" s="475" t="s">
        <v>2091</v>
      </c>
      <c r="AYI1" s="475" t="s">
        <v>2092</v>
      </c>
      <c r="AYJ1" s="475" t="s">
        <v>2093</v>
      </c>
      <c r="AYK1" s="475" t="s">
        <v>2094</v>
      </c>
      <c r="AYL1" s="475" t="s">
        <v>2095</v>
      </c>
      <c r="AYM1" s="475" t="s">
        <v>2096</v>
      </c>
      <c r="AYN1" s="475" t="s">
        <v>2097</v>
      </c>
      <c r="AYO1" s="475" t="s">
        <v>2098</v>
      </c>
      <c r="AYP1" s="475" t="s">
        <v>2099</v>
      </c>
      <c r="AYQ1" s="475" t="s">
        <v>2100</v>
      </c>
      <c r="AYR1" s="475" t="s">
        <v>2101</v>
      </c>
      <c r="AYS1" s="475" t="s">
        <v>2102</v>
      </c>
      <c r="AYT1" s="475" t="s">
        <v>2103</v>
      </c>
      <c r="AYU1" s="475" t="s">
        <v>2104</v>
      </c>
      <c r="AYV1" s="475" t="s">
        <v>2105</v>
      </c>
      <c r="AYW1" s="475" t="s">
        <v>2106</v>
      </c>
      <c r="AYX1" s="475" t="s">
        <v>2107</v>
      </c>
      <c r="AYY1" s="475" t="s">
        <v>2108</v>
      </c>
      <c r="AYZ1" s="475" t="s">
        <v>2109</v>
      </c>
      <c r="AZA1" s="475" t="s">
        <v>2110</v>
      </c>
      <c r="AZB1" s="475" t="s">
        <v>2111</v>
      </c>
      <c r="AZC1" s="475" t="s">
        <v>2112</v>
      </c>
      <c r="AZD1" s="475" t="s">
        <v>2113</v>
      </c>
      <c r="AZE1" s="475" t="s">
        <v>2114</v>
      </c>
      <c r="AZF1" s="475" t="s">
        <v>2115</v>
      </c>
      <c r="AZG1" s="475" t="s">
        <v>2116</v>
      </c>
      <c r="AZH1" s="475" t="s">
        <v>2117</v>
      </c>
      <c r="AZI1" s="475" t="s">
        <v>2118</v>
      </c>
      <c r="AZJ1" s="475" t="s">
        <v>2119</v>
      </c>
      <c r="AZK1" s="475" t="s">
        <v>2120</v>
      </c>
      <c r="AZL1" s="475" t="s">
        <v>2121</v>
      </c>
      <c r="AZM1" s="475" t="s">
        <v>2122</v>
      </c>
      <c r="AZN1" s="475" t="s">
        <v>2123</v>
      </c>
      <c r="AZO1" s="475" t="s">
        <v>2124</v>
      </c>
      <c r="AZP1" s="475" t="s">
        <v>2125</v>
      </c>
      <c r="AZQ1" s="475" t="s">
        <v>2126</v>
      </c>
      <c r="AZR1" s="475" t="s">
        <v>2127</v>
      </c>
      <c r="AZS1" s="475" t="s">
        <v>2128</v>
      </c>
      <c r="AZT1" s="475" t="s">
        <v>2129</v>
      </c>
      <c r="AZU1" s="475" t="s">
        <v>2130</v>
      </c>
      <c r="AZV1" s="475" t="s">
        <v>2131</v>
      </c>
      <c r="AZW1" s="475" t="s">
        <v>2132</v>
      </c>
      <c r="AZX1" s="475" t="s">
        <v>2133</v>
      </c>
      <c r="AZY1" s="475" t="s">
        <v>2134</v>
      </c>
      <c r="AZZ1" s="475" t="s">
        <v>2135</v>
      </c>
      <c r="BAA1" s="475" t="s">
        <v>2136</v>
      </c>
      <c r="BAB1" s="475" t="s">
        <v>2137</v>
      </c>
      <c r="BAC1" s="475" t="s">
        <v>2138</v>
      </c>
      <c r="BAD1" s="475" t="s">
        <v>2139</v>
      </c>
      <c r="BAE1" s="475" t="s">
        <v>2140</v>
      </c>
      <c r="BAF1" s="475" t="s">
        <v>2141</v>
      </c>
      <c r="BAG1" s="475" t="s">
        <v>2142</v>
      </c>
      <c r="BAH1" s="475" t="s">
        <v>2143</v>
      </c>
      <c r="BAI1" s="475" t="s">
        <v>2144</v>
      </c>
      <c r="BAJ1" s="475" t="s">
        <v>2145</v>
      </c>
      <c r="BAK1" s="475" t="s">
        <v>2146</v>
      </c>
      <c r="BAL1" s="475" t="s">
        <v>2147</v>
      </c>
      <c r="BAM1" s="475" t="s">
        <v>2148</v>
      </c>
      <c r="BAN1" s="475" t="s">
        <v>2149</v>
      </c>
      <c r="BAO1" s="475" t="s">
        <v>2150</v>
      </c>
      <c r="BAP1" s="475" t="s">
        <v>2151</v>
      </c>
      <c r="BAQ1" s="475" t="s">
        <v>2152</v>
      </c>
      <c r="BAR1" s="475" t="s">
        <v>2153</v>
      </c>
      <c r="BAS1" s="475" t="s">
        <v>2154</v>
      </c>
      <c r="BAT1" s="475" t="s">
        <v>2155</v>
      </c>
      <c r="BAU1" s="475" t="s">
        <v>2156</v>
      </c>
      <c r="BAV1" s="475" t="s">
        <v>2157</v>
      </c>
      <c r="BAW1" s="475" t="s">
        <v>2158</v>
      </c>
      <c r="BAX1" s="475" t="s">
        <v>2159</v>
      </c>
      <c r="BAY1" s="475" t="s">
        <v>2160</v>
      </c>
      <c r="BAZ1" s="475" t="s">
        <v>2161</v>
      </c>
      <c r="BBA1" s="475" t="s">
        <v>2162</v>
      </c>
      <c r="BBB1" s="475" t="s">
        <v>2163</v>
      </c>
      <c r="BBC1" s="475" t="s">
        <v>2164</v>
      </c>
      <c r="BBD1" s="475" t="s">
        <v>2165</v>
      </c>
      <c r="BBE1" s="475" t="s">
        <v>2166</v>
      </c>
      <c r="BBF1" s="475" t="s">
        <v>2167</v>
      </c>
      <c r="BBG1" s="475" t="s">
        <v>2168</v>
      </c>
      <c r="BBH1" s="475" t="s">
        <v>2169</v>
      </c>
      <c r="BBI1" s="475" t="s">
        <v>2170</v>
      </c>
      <c r="BBJ1" s="475" t="s">
        <v>2171</v>
      </c>
      <c r="BBK1" s="475" t="s">
        <v>2172</v>
      </c>
      <c r="BBL1" s="475" t="s">
        <v>2173</v>
      </c>
      <c r="BBM1" s="475" t="s">
        <v>2174</v>
      </c>
      <c r="BBN1" s="475" t="s">
        <v>2175</v>
      </c>
      <c r="BBO1" s="475" t="s">
        <v>2176</v>
      </c>
      <c r="BBP1" s="475" t="s">
        <v>2177</v>
      </c>
      <c r="BBQ1" s="475" t="s">
        <v>2178</v>
      </c>
      <c r="BBR1" s="475" t="s">
        <v>2179</v>
      </c>
      <c r="BBS1" s="475" t="s">
        <v>2180</v>
      </c>
      <c r="BBT1" s="475" t="s">
        <v>2181</v>
      </c>
      <c r="BBU1" s="475" t="s">
        <v>2182</v>
      </c>
      <c r="BBV1" s="475" t="s">
        <v>2183</v>
      </c>
      <c r="BBW1" s="475" t="s">
        <v>2184</v>
      </c>
      <c r="BBX1" s="475" t="s">
        <v>2185</v>
      </c>
      <c r="BBY1" s="475" t="s">
        <v>2186</v>
      </c>
      <c r="BBZ1" s="475" t="s">
        <v>2187</v>
      </c>
      <c r="BCA1" s="475" t="s">
        <v>2188</v>
      </c>
      <c r="BCB1" s="475" t="s">
        <v>2189</v>
      </c>
      <c r="BCC1" s="475" t="s">
        <v>2190</v>
      </c>
      <c r="BCD1" s="475" t="s">
        <v>2191</v>
      </c>
      <c r="BCE1" s="475" t="s">
        <v>2192</v>
      </c>
      <c r="BCF1" s="475" t="s">
        <v>2193</v>
      </c>
      <c r="BCG1" s="475" t="s">
        <v>2194</v>
      </c>
      <c r="BCH1" s="475" t="s">
        <v>2195</v>
      </c>
      <c r="BCI1" s="475" t="s">
        <v>2196</v>
      </c>
      <c r="BCJ1" s="475" t="s">
        <v>2197</v>
      </c>
      <c r="BCK1" s="475" t="s">
        <v>2198</v>
      </c>
      <c r="BCL1" s="475" t="s">
        <v>2199</v>
      </c>
      <c r="BCM1" s="475" t="s">
        <v>2200</v>
      </c>
      <c r="BCN1" s="475" t="s">
        <v>2201</v>
      </c>
      <c r="BCO1" s="475" t="s">
        <v>2202</v>
      </c>
      <c r="BCP1" s="475" t="s">
        <v>2203</v>
      </c>
      <c r="BCQ1" s="475" t="s">
        <v>2204</v>
      </c>
      <c r="BCR1" s="475" t="s">
        <v>2205</v>
      </c>
      <c r="BCS1" s="475" t="s">
        <v>2206</v>
      </c>
      <c r="BCT1" s="475" t="s">
        <v>2207</v>
      </c>
      <c r="BCU1" s="475" t="s">
        <v>2208</v>
      </c>
      <c r="BCV1" s="475" t="s">
        <v>2209</v>
      </c>
      <c r="BCW1" s="475" t="s">
        <v>2210</v>
      </c>
      <c r="BCX1" s="475" t="s">
        <v>2211</v>
      </c>
      <c r="BCY1" s="475" t="s">
        <v>2212</v>
      </c>
      <c r="BCZ1" s="475" t="s">
        <v>2213</v>
      </c>
      <c r="BDA1" s="475" t="s">
        <v>2214</v>
      </c>
      <c r="BDB1" s="475" t="s">
        <v>2215</v>
      </c>
      <c r="BDC1" s="475" t="s">
        <v>2216</v>
      </c>
      <c r="BDD1" s="475" t="s">
        <v>2217</v>
      </c>
      <c r="BDE1" s="475" t="s">
        <v>2218</v>
      </c>
      <c r="BDF1" s="475" t="s">
        <v>2219</v>
      </c>
      <c r="BDG1" s="475" t="s">
        <v>2220</v>
      </c>
      <c r="BDH1" s="475" t="s">
        <v>2221</v>
      </c>
      <c r="BDI1" s="475" t="s">
        <v>2222</v>
      </c>
      <c r="BDJ1" s="475" t="s">
        <v>2223</v>
      </c>
      <c r="BDK1" s="475" t="s">
        <v>2224</v>
      </c>
      <c r="BDL1" s="475" t="s">
        <v>2225</v>
      </c>
      <c r="BDM1" s="475" t="s">
        <v>2226</v>
      </c>
      <c r="BDN1" s="475" t="s">
        <v>2227</v>
      </c>
      <c r="BDO1" s="475" t="s">
        <v>2228</v>
      </c>
      <c r="BDP1" s="475" t="s">
        <v>2229</v>
      </c>
      <c r="BDQ1" s="475" t="s">
        <v>2230</v>
      </c>
      <c r="BDR1" s="475" t="s">
        <v>2231</v>
      </c>
      <c r="BDS1" s="475" t="s">
        <v>2232</v>
      </c>
      <c r="BDT1" s="475" t="s">
        <v>2233</v>
      </c>
      <c r="BDU1" s="475" t="s">
        <v>2234</v>
      </c>
      <c r="BDV1" s="475" t="s">
        <v>2235</v>
      </c>
      <c r="BDW1" s="475" t="s">
        <v>2236</v>
      </c>
      <c r="BDX1" s="475" t="s">
        <v>2237</v>
      </c>
      <c r="BDY1" s="475" t="s">
        <v>2238</v>
      </c>
      <c r="BDZ1" s="475" t="s">
        <v>2239</v>
      </c>
      <c r="BEA1" s="475" t="s">
        <v>2240</v>
      </c>
      <c r="BEB1" s="475" t="s">
        <v>2241</v>
      </c>
      <c r="BEC1" s="475" t="s">
        <v>2242</v>
      </c>
      <c r="BED1" s="475" t="s">
        <v>2243</v>
      </c>
      <c r="BEE1" s="475" t="s">
        <v>2244</v>
      </c>
      <c r="BEF1" s="475" t="s">
        <v>2245</v>
      </c>
      <c r="BEG1" s="475" t="s">
        <v>2246</v>
      </c>
      <c r="BEH1" s="475" t="s">
        <v>2247</v>
      </c>
      <c r="BEI1" s="475" t="s">
        <v>2248</v>
      </c>
      <c r="BEJ1" s="475" t="s">
        <v>2249</v>
      </c>
      <c r="BEK1" s="475" t="s">
        <v>2250</v>
      </c>
      <c r="BEL1" s="475" t="s">
        <v>2251</v>
      </c>
      <c r="BEM1" s="475" t="s">
        <v>2252</v>
      </c>
      <c r="BEN1" s="475" t="s">
        <v>2253</v>
      </c>
      <c r="BEO1" s="475" t="s">
        <v>2254</v>
      </c>
      <c r="BEP1" s="475" t="s">
        <v>2255</v>
      </c>
      <c r="BEQ1" s="475" t="s">
        <v>2256</v>
      </c>
      <c r="BER1" s="475" t="s">
        <v>2257</v>
      </c>
      <c r="BES1" s="475" t="s">
        <v>2258</v>
      </c>
      <c r="BET1" s="475" t="s">
        <v>2259</v>
      </c>
      <c r="BEU1" s="475" t="s">
        <v>2260</v>
      </c>
      <c r="BEV1" s="475" t="s">
        <v>2261</v>
      </c>
      <c r="BEW1" s="475" t="s">
        <v>2262</v>
      </c>
      <c r="BEX1" s="475" t="s">
        <v>2263</v>
      </c>
      <c r="BEY1" s="475" t="s">
        <v>2264</v>
      </c>
      <c r="BEZ1" s="475" t="s">
        <v>2265</v>
      </c>
      <c r="BFA1" s="475" t="s">
        <v>2266</v>
      </c>
      <c r="BFB1" s="475" t="s">
        <v>2267</v>
      </c>
      <c r="BFC1" s="475" t="s">
        <v>2268</v>
      </c>
      <c r="BFD1" s="475" t="s">
        <v>2269</v>
      </c>
      <c r="BFE1" s="475" t="s">
        <v>2270</v>
      </c>
      <c r="BFF1" s="475" t="s">
        <v>2271</v>
      </c>
      <c r="BFG1" s="475" t="s">
        <v>2272</v>
      </c>
      <c r="BFH1" s="475" t="s">
        <v>2273</v>
      </c>
      <c r="BFI1" s="475" t="s">
        <v>2274</v>
      </c>
      <c r="BFJ1" s="475" t="s">
        <v>2275</v>
      </c>
      <c r="BFK1" s="475" t="s">
        <v>2276</v>
      </c>
      <c r="BFL1" s="475" t="s">
        <v>2277</v>
      </c>
      <c r="BFM1" s="475" t="s">
        <v>2278</v>
      </c>
      <c r="BFN1" s="475" t="s">
        <v>2279</v>
      </c>
      <c r="BFO1" s="475" t="s">
        <v>2280</v>
      </c>
      <c r="BFP1" s="475" t="s">
        <v>2281</v>
      </c>
      <c r="BFQ1" s="475" t="s">
        <v>2282</v>
      </c>
      <c r="BFR1" s="475" t="s">
        <v>2283</v>
      </c>
      <c r="BFS1" s="475" t="s">
        <v>2284</v>
      </c>
      <c r="BFT1" s="475" t="s">
        <v>2285</v>
      </c>
      <c r="BFU1" s="475" t="s">
        <v>2286</v>
      </c>
      <c r="BFV1" s="475" t="s">
        <v>2287</v>
      </c>
      <c r="BFW1" s="475" t="s">
        <v>2288</v>
      </c>
      <c r="BFX1" s="475" t="s">
        <v>2289</v>
      </c>
      <c r="BFY1" s="475" t="s">
        <v>2290</v>
      </c>
      <c r="BFZ1" s="475" t="s">
        <v>2291</v>
      </c>
      <c r="BGA1" s="475" t="s">
        <v>2292</v>
      </c>
      <c r="BGB1" s="475" t="s">
        <v>2293</v>
      </c>
      <c r="BGC1" s="476" t="s">
        <v>2294</v>
      </c>
      <c r="BGD1" s="476" t="s">
        <v>2295</v>
      </c>
      <c r="BGE1" s="476" t="s">
        <v>2296</v>
      </c>
      <c r="BGF1" s="476" t="s">
        <v>2297</v>
      </c>
      <c r="BGG1" s="476" t="s">
        <v>2298</v>
      </c>
      <c r="BGH1" s="476" t="s">
        <v>2299</v>
      </c>
      <c r="BGI1" s="476" t="s">
        <v>2300</v>
      </c>
      <c r="BGJ1" s="476" t="s">
        <v>2301</v>
      </c>
      <c r="BGK1" s="476" t="s">
        <v>2302</v>
      </c>
      <c r="BGL1" s="476" t="s">
        <v>2303</v>
      </c>
      <c r="BGM1" s="476" t="s">
        <v>2304</v>
      </c>
      <c r="BGN1" s="476" t="s">
        <v>2305</v>
      </c>
      <c r="BGO1" s="476" t="s">
        <v>2306</v>
      </c>
      <c r="BGP1" s="476" t="s">
        <v>2307</v>
      </c>
      <c r="BGQ1" s="476" t="s">
        <v>2308</v>
      </c>
      <c r="BGR1" s="476" t="s">
        <v>2309</v>
      </c>
      <c r="BGS1" s="476" t="s">
        <v>2310</v>
      </c>
      <c r="BGT1" s="476" t="s">
        <v>2311</v>
      </c>
      <c r="BGU1" s="476" t="s">
        <v>2312</v>
      </c>
      <c r="BGV1" s="476" t="s">
        <v>2313</v>
      </c>
      <c r="BGW1" s="476" t="s">
        <v>2314</v>
      </c>
      <c r="BGX1" s="476" t="s">
        <v>2315</v>
      </c>
      <c r="BGY1" s="476" t="s">
        <v>2316</v>
      </c>
      <c r="BGZ1" s="476" t="s">
        <v>2317</v>
      </c>
      <c r="BHA1" s="476" t="s">
        <v>2318</v>
      </c>
      <c r="BHB1" s="476" t="s">
        <v>2319</v>
      </c>
      <c r="BHC1" s="476" t="s">
        <v>2320</v>
      </c>
      <c r="BHD1" s="476" t="s">
        <v>2321</v>
      </c>
      <c r="BHE1" s="476" t="s">
        <v>2322</v>
      </c>
      <c r="BHF1" s="476" t="s">
        <v>2323</v>
      </c>
      <c r="BHG1" s="476" t="s">
        <v>2324</v>
      </c>
      <c r="BHH1" s="476" t="s">
        <v>2325</v>
      </c>
      <c r="BHI1" s="476" t="s">
        <v>2326</v>
      </c>
      <c r="BHJ1" s="476" t="s">
        <v>2327</v>
      </c>
      <c r="BHK1" s="476" t="s">
        <v>2328</v>
      </c>
      <c r="BHL1" s="476" t="s">
        <v>2329</v>
      </c>
      <c r="BHM1" s="476" t="s">
        <v>2330</v>
      </c>
      <c r="BHN1" s="476" t="s">
        <v>2331</v>
      </c>
      <c r="BHO1" s="476" t="s">
        <v>2332</v>
      </c>
      <c r="BHP1" s="476" t="s">
        <v>2333</v>
      </c>
      <c r="BHQ1" s="476" t="s">
        <v>2334</v>
      </c>
      <c r="BHR1" s="476" t="s">
        <v>2335</v>
      </c>
      <c r="BHS1" s="476" t="s">
        <v>2336</v>
      </c>
      <c r="BHT1" s="476" t="s">
        <v>2337</v>
      </c>
      <c r="BHU1" s="476" t="s">
        <v>2338</v>
      </c>
      <c r="BHV1" s="476" t="s">
        <v>2339</v>
      </c>
      <c r="BHW1" s="476" t="s">
        <v>2340</v>
      </c>
      <c r="BHX1" s="476" t="s">
        <v>2341</v>
      </c>
      <c r="BHY1" s="476" t="s">
        <v>2342</v>
      </c>
      <c r="BHZ1" s="476" t="s">
        <v>2343</v>
      </c>
      <c r="BIA1" s="476" t="s">
        <v>2344</v>
      </c>
      <c r="BIB1" s="476" t="s">
        <v>2345</v>
      </c>
      <c r="BIC1" s="476" t="s">
        <v>2346</v>
      </c>
      <c r="BID1" s="476" t="s">
        <v>2347</v>
      </c>
      <c r="BIE1" s="476" t="s">
        <v>2348</v>
      </c>
      <c r="BIF1" s="476" t="s">
        <v>2349</v>
      </c>
      <c r="BIG1" s="476" t="s">
        <v>2350</v>
      </c>
      <c r="BIH1" s="476" t="s">
        <v>2351</v>
      </c>
      <c r="BII1" s="476" t="s">
        <v>2352</v>
      </c>
      <c r="BIJ1" s="476" t="s">
        <v>2353</v>
      </c>
      <c r="BIK1" s="476" t="s">
        <v>2354</v>
      </c>
      <c r="BIL1" s="476" t="s">
        <v>2355</v>
      </c>
      <c r="BIM1" s="476" t="s">
        <v>2356</v>
      </c>
      <c r="BIN1" s="476" t="s">
        <v>2357</v>
      </c>
      <c r="BIO1" s="476" t="s">
        <v>2358</v>
      </c>
      <c r="BIP1" s="476" t="s">
        <v>2359</v>
      </c>
      <c r="BIQ1" s="476" t="s">
        <v>2360</v>
      </c>
      <c r="BIR1" s="476" t="s">
        <v>2361</v>
      </c>
      <c r="BIS1" s="476" t="s">
        <v>2362</v>
      </c>
      <c r="BIT1" s="476" t="s">
        <v>2363</v>
      </c>
      <c r="BIU1" s="476" t="s">
        <v>2364</v>
      </c>
      <c r="BIV1" s="476" t="s">
        <v>2365</v>
      </c>
      <c r="BIW1" s="475" t="s">
        <v>2366</v>
      </c>
      <c r="BIX1" s="475" t="s">
        <v>2367</v>
      </c>
      <c r="BIY1" s="475" t="s">
        <v>2368</v>
      </c>
      <c r="BIZ1" s="475" t="s">
        <v>2369</v>
      </c>
      <c r="BJA1" s="476" t="s">
        <v>2370</v>
      </c>
      <c r="BJB1" s="476" t="s">
        <v>2371</v>
      </c>
      <c r="BJC1" s="476" t="s">
        <v>2372</v>
      </c>
      <c r="BJD1" s="476" t="s">
        <v>2373</v>
      </c>
      <c r="BJE1" s="476" t="s">
        <v>2374</v>
      </c>
      <c r="BJF1" s="476" t="s">
        <v>2375</v>
      </c>
      <c r="BJG1" s="476" t="s">
        <v>2376</v>
      </c>
      <c r="BJH1" s="476" t="s">
        <v>2377</v>
      </c>
      <c r="BJI1" s="476" t="s">
        <v>2378</v>
      </c>
      <c r="BJJ1" s="476" t="s">
        <v>2379</v>
      </c>
      <c r="BJK1" s="476" t="s">
        <v>2380</v>
      </c>
      <c r="BJL1" s="476" t="s">
        <v>2381</v>
      </c>
      <c r="BJM1" s="476" t="s">
        <v>2382</v>
      </c>
      <c r="BJN1" s="476" t="s">
        <v>2383</v>
      </c>
      <c r="BJO1" s="476" t="s">
        <v>2384</v>
      </c>
      <c r="BJP1" s="476" t="s">
        <v>2385</v>
      </c>
      <c r="BJQ1" s="476" t="s">
        <v>2386</v>
      </c>
      <c r="BJR1" s="476" t="s">
        <v>2387</v>
      </c>
      <c r="BJS1" s="476" t="s">
        <v>2388</v>
      </c>
      <c r="BJT1" s="476" t="s">
        <v>2389</v>
      </c>
      <c r="BJU1" s="476" t="s">
        <v>2390</v>
      </c>
      <c r="BJV1" s="476" t="s">
        <v>2391</v>
      </c>
      <c r="BJW1" s="476" t="s">
        <v>2392</v>
      </c>
      <c r="BJX1" s="476" t="s">
        <v>2393</v>
      </c>
      <c r="BJY1" s="476" t="s">
        <v>2394</v>
      </c>
      <c r="BJZ1" s="476" t="s">
        <v>2395</v>
      </c>
      <c r="BKA1" s="476" t="s">
        <v>2396</v>
      </c>
      <c r="BKB1" s="476" t="s">
        <v>2397</v>
      </c>
      <c r="BKC1" s="476" t="s">
        <v>2398</v>
      </c>
      <c r="BKD1" s="476" t="s">
        <v>2399</v>
      </c>
      <c r="BKE1" s="476" t="s">
        <v>2400</v>
      </c>
      <c r="BKF1" s="476" t="s">
        <v>2401</v>
      </c>
      <c r="BKG1" s="476" t="s">
        <v>2402</v>
      </c>
      <c r="BKH1" s="476" t="s">
        <v>2403</v>
      </c>
      <c r="BKI1" s="476" t="s">
        <v>2404</v>
      </c>
      <c r="BKJ1" s="476" t="s">
        <v>2405</v>
      </c>
      <c r="BKK1" s="476" t="s">
        <v>2406</v>
      </c>
      <c r="BKL1" s="476" t="s">
        <v>2407</v>
      </c>
      <c r="BKM1" s="476" t="s">
        <v>2408</v>
      </c>
      <c r="BKN1" s="476" t="s">
        <v>2409</v>
      </c>
      <c r="BKO1" s="476" t="s">
        <v>2410</v>
      </c>
      <c r="BKP1" s="476" t="s">
        <v>2411</v>
      </c>
      <c r="BKQ1" s="476" t="s">
        <v>2412</v>
      </c>
      <c r="BKR1" s="476" t="s">
        <v>2413</v>
      </c>
      <c r="BKS1" s="476" t="s">
        <v>2414</v>
      </c>
      <c r="BKT1" s="476" t="s">
        <v>2415</v>
      </c>
      <c r="BKU1" s="476" t="s">
        <v>2416</v>
      </c>
      <c r="BKV1" s="476" t="s">
        <v>2417</v>
      </c>
      <c r="BKW1" s="476" t="s">
        <v>2418</v>
      </c>
      <c r="BKX1" s="476" t="s">
        <v>2419</v>
      </c>
      <c r="BKY1" s="476" t="s">
        <v>2420</v>
      </c>
      <c r="BKZ1" s="476" t="s">
        <v>2421</v>
      </c>
      <c r="BLA1" s="476" t="s">
        <v>2422</v>
      </c>
      <c r="BLB1" s="476" t="s">
        <v>2423</v>
      </c>
      <c r="BLC1" s="476" t="s">
        <v>2424</v>
      </c>
      <c r="BLD1" s="476" t="s">
        <v>2425</v>
      </c>
      <c r="BLE1" s="476" t="s">
        <v>2426</v>
      </c>
      <c r="BLF1" s="476" t="s">
        <v>2427</v>
      </c>
      <c r="BLG1" s="476" t="s">
        <v>2428</v>
      </c>
      <c r="BLH1" s="476" t="s">
        <v>2429</v>
      </c>
      <c r="BLI1" s="476" t="s">
        <v>2430</v>
      </c>
      <c r="BLJ1" s="476" t="s">
        <v>2431</v>
      </c>
      <c r="BLK1" s="476" t="s">
        <v>2432</v>
      </c>
      <c r="BLL1" s="476" t="s">
        <v>2433</v>
      </c>
      <c r="BLM1" s="476" t="s">
        <v>2434</v>
      </c>
      <c r="BLN1" s="476" t="s">
        <v>2435</v>
      </c>
      <c r="BLO1" s="476" t="s">
        <v>2436</v>
      </c>
      <c r="BLP1" s="476" t="s">
        <v>2437</v>
      </c>
      <c r="BLQ1" s="476" t="s">
        <v>2438</v>
      </c>
      <c r="BLR1" s="476" t="s">
        <v>2439</v>
      </c>
      <c r="BLS1" s="476" t="s">
        <v>2440</v>
      </c>
      <c r="BLT1" s="476" t="s">
        <v>2441</v>
      </c>
      <c r="BLU1" s="475" t="s">
        <v>2442</v>
      </c>
      <c r="BLV1" s="475" t="s">
        <v>2443</v>
      </c>
      <c r="BLW1" s="475" t="s">
        <v>2444</v>
      </c>
      <c r="BLX1" s="475" t="s">
        <v>2445</v>
      </c>
      <c r="BLY1" s="476" t="s">
        <v>2446</v>
      </c>
      <c r="BLZ1" s="476" t="s">
        <v>2447</v>
      </c>
      <c r="BMA1" s="476" t="s">
        <v>2448</v>
      </c>
      <c r="BMB1" s="476" t="s">
        <v>2449</v>
      </c>
      <c r="BMC1" s="476" t="s">
        <v>2450</v>
      </c>
      <c r="BMD1" s="476" t="s">
        <v>2451</v>
      </c>
      <c r="BME1" s="476" t="s">
        <v>2452</v>
      </c>
      <c r="BMF1" s="476" t="s">
        <v>2453</v>
      </c>
      <c r="BMG1" s="476" t="s">
        <v>2454</v>
      </c>
      <c r="BMH1" s="476" t="s">
        <v>2455</v>
      </c>
      <c r="BMI1" s="476" t="s">
        <v>2456</v>
      </c>
      <c r="BMJ1" s="476" t="s">
        <v>2457</v>
      </c>
      <c r="BMK1" s="476" t="s">
        <v>2458</v>
      </c>
      <c r="BML1" s="476" t="s">
        <v>2459</v>
      </c>
      <c r="BMM1" s="476" t="s">
        <v>2460</v>
      </c>
      <c r="BMN1" s="476" t="s">
        <v>2461</v>
      </c>
      <c r="BMO1" s="476" t="s">
        <v>2462</v>
      </c>
      <c r="BMP1" s="476" t="s">
        <v>2463</v>
      </c>
      <c r="BMQ1" s="476" t="s">
        <v>2464</v>
      </c>
      <c r="BMR1" s="476" t="s">
        <v>2465</v>
      </c>
      <c r="BMS1" s="476" t="s">
        <v>2466</v>
      </c>
      <c r="BMT1" s="476" t="s">
        <v>2467</v>
      </c>
      <c r="BMU1" s="476" t="s">
        <v>2468</v>
      </c>
      <c r="BMV1" s="476" t="s">
        <v>2469</v>
      </c>
      <c r="BMW1" s="476" t="s">
        <v>2470</v>
      </c>
      <c r="BMX1" s="476" t="s">
        <v>2471</v>
      </c>
      <c r="BMY1" s="476" t="s">
        <v>2472</v>
      </c>
      <c r="BMZ1" s="476" t="s">
        <v>2473</v>
      </c>
      <c r="BNA1" s="476" t="s">
        <v>2474</v>
      </c>
      <c r="BNB1" s="476" t="s">
        <v>2475</v>
      </c>
      <c r="BNC1" s="476" t="s">
        <v>2476</v>
      </c>
      <c r="BND1" s="476" t="s">
        <v>2477</v>
      </c>
      <c r="BNE1" s="476" t="s">
        <v>2478</v>
      </c>
      <c r="BNF1" s="476" t="s">
        <v>2479</v>
      </c>
      <c r="BNG1" s="476" t="s">
        <v>2480</v>
      </c>
      <c r="BNH1" s="476" t="s">
        <v>2481</v>
      </c>
      <c r="BNI1" s="476" t="s">
        <v>2482</v>
      </c>
      <c r="BNJ1" s="476" t="s">
        <v>2483</v>
      </c>
      <c r="BNK1" s="476" t="s">
        <v>2484</v>
      </c>
      <c r="BNL1" s="476" t="s">
        <v>2485</v>
      </c>
      <c r="BNM1" s="476" t="s">
        <v>2486</v>
      </c>
      <c r="BNN1" s="476" t="s">
        <v>2487</v>
      </c>
      <c r="BNO1" s="476" t="s">
        <v>2488</v>
      </c>
      <c r="BNP1" s="476" t="s">
        <v>2489</v>
      </c>
      <c r="BNQ1" s="476" t="s">
        <v>2490</v>
      </c>
      <c r="BNR1" s="476" t="s">
        <v>2491</v>
      </c>
      <c r="BNS1" s="476" t="s">
        <v>2492</v>
      </c>
      <c r="BNT1" s="476" t="s">
        <v>2493</v>
      </c>
      <c r="BNU1" s="476" t="s">
        <v>2494</v>
      </c>
      <c r="BNV1" s="476" t="s">
        <v>2495</v>
      </c>
      <c r="BNW1" s="476" t="s">
        <v>2496</v>
      </c>
      <c r="BNX1" s="476" t="s">
        <v>2497</v>
      </c>
      <c r="BNY1" s="476" t="s">
        <v>2498</v>
      </c>
      <c r="BNZ1" s="476" t="s">
        <v>2499</v>
      </c>
      <c r="BOA1" s="476" t="s">
        <v>2500</v>
      </c>
      <c r="BOB1" s="476" t="s">
        <v>2501</v>
      </c>
      <c r="BOC1" s="476" t="s">
        <v>2502</v>
      </c>
      <c r="BOD1" s="476" t="s">
        <v>2503</v>
      </c>
      <c r="BOE1" s="476" t="s">
        <v>2504</v>
      </c>
      <c r="BOF1" s="476" t="s">
        <v>2505</v>
      </c>
      <c r="BOG1" s="476" t="s">
        <v>2506</v>
      </c>
      <c r="BOH1" s="476" t="s">
        <v>2507</v>
      </c>
      <c r="BOI1" s="476" t="s">
        <v>2508</v>
      </c>
      <c r="BOJ1" s="476" t="s">
        <v>2509</v>
      </c>
      <c r="BOK1" s="476" t="s">
        <v>2510</v>
      </c>
      <c r="BOL1" s="476" t="s">
        <v>2511</v>
      </c>
      <c r="BOM1" s="476" t="s">
        <v>2512</v>
      </c>
      <c r="BON1" s="476" t="s">
        <v>2513</v>
      </c>
      <c r="BOO1" s="476" t="s">
        <v>2514</v>
      </c>
      <c r="BOP1" s="476" t="s">
        <v>2515</v>
      </c>
      <c r="BOQ1" s="476" t="s">
        <v>2516</v>
      </c>
      <c r="BOR1" s="476" t="s">
        <v>2517</v>
      </c>
      <c r="BOS1" s="475" t="s">
        <v>2518</v>
      </c>
      <c r="BOT1" s="475" t="s">
        <v>2519</v>
      </c>
      <c r="BOU1" s="475" t="s">
        <v>2520</v>
      </c>
      <c r="BOV1" s="475" t="s">
        <v>2521</v>
      </c>
      <c r="BOW1" s="476" t="s">
        <v>2522</v>
      </c>
      <c r="BOX1" s="476" t="s">
        <v>2523</v>
      </c>
      <c r="BOY1" s="476" t="s">
        <v>2524</v>
      </c>
      <c r="BOZ1" s="476" t="s">
        <v>2525</v>
      </c>
      <c r="BPA1" s="476" t="s">
        <v>2526</v>
      </c>
      <c r="BPB1" s="476" t="s">
        <v>2527</v>
      </c>
      <c r="BPC1" s="476" t="s">
        <v>2528</v>
      </c>
      <c r="BPD1" s="476" t="s">
        <v>2529</v>
      </c>
      <c r="BPE1" s="476" t="s">
        <v>2530</v>
      </c>
      <c r="BPF1" s="476" t="s">
        <v>2531</v>
      </c>
      <c r="BPG1" s="476" t="s">
        <v>2532</v>
      </c>
      <c r="BPH1" s="476" t="s">
        <v>2533</v>
      </c>
      <c r="BPI1" s="476" t="s">
        <v>2534</v>
      </c>
      <c r="BPJ1" s="476" t="s">
        <v>2535</v>
      </c>
      <c r="BPK1" s="476" t="s">
        <v>2536</v>
      </c>
      <c r="BPL1" s="476" t="s">
        <v>2537</v>
      </c>
      <c r="BPM1" s="476" t="s">
        <v>2538</v>
      </c>
      <c r="BPN1" s="476" t="s">
        <v>2539</v>
      </c>
      <c r="BPO1" s="476" t="s">
        <v>2540</v>
      </c>
      <c r="BPP1" s="476" t="s">
        <v>2541</v>
      </c>
      <c r="BPQ1" s="476" t="s">
        <v>2542</v>
      </c>
      <c r="BPR1" s="476" t="s">
        <v>2543</v>
      </c>
      <c r="BPS1" s="476" t="s">
        <v>2544</v>
      </c>
      <c r="BPT1" s="476" t="s">
        <v>2545</v>
      </c>
      <c r="BPU1" s="476" t="s">
        <v>2546</v>
      </c>
      <c r="BPV1" s="476" t="s">
        <v>2547</v>
      </c>
      <c r="BPW1" s="476" t="s">
        <v>2548</v>
      </c>
      <c r="BPX1" s="476" t="s">
        <v>2549</v>
      </c>
      <c r="BPY1" s="476" t="s">
        <v>2550</v>
      </c>
      <c r="BPZ1" s="476" t="s">
        <v>2551</v>
      </c>
      <c r="BQA1" s="476" t="s">
        <v>2552</v>
      </c>
      <c r="BQB1" s="476" t="s">
        <v>2553</v>
      </c>
      <c r="BQC1" s="476" t="s">
        <v>2554</v>
      </c>
      <c r="BQD1" s="476" t="s">
        <v>2555</v>
      </c>
      <c r="BQE1" s="476" t="s">
        <v>2556</v>
      </c>
      <c r="BQF1" s="476" t="s">
        <v>2557</v>
      </c>
      <c r="BQG1" s="476" t="s">
        <v>2558</v>
      </c>
      <c r="BQH1" s="476" t="s">
        <v>2559</v>
      </c>
      <c r="BQI1" s="476" t="s">
        <v>2560</v>
      </c>
      <c r="BQJ1" s="476" t="s">
        <v>2561</v>
      </c>
      <c r="BQK1" s="476" t="s">
        <v>2562</v>
      </c>
      <c r="BQL1" s="476" t="s">
        <v>2563</v>
      </c>
      <c r="BQM1" s="476" t="s">
        <v>2564</v>
      </c>
      <c r="BQN1" s="476" t="s">
        <v>2565</v>
      </c>
      <c r="BQO1" s="476" t="s">
        <v>2566</v>
      </c>
      <c r="BQP1" s="476" t="s">
        <v>2567</v>
      </c>
      <c r="BQQ1" s="476" t="s">
        <v>2568</v>
      </c>
      <c r="BQR1" s="476" t="s">
        <v>2569</v>
      </c>
      <c r="BQS1" s="476" t="s">
        <v>2570</v>
      </c>
      <c r="BQT1" s="476" t="s">
        <v>2571</v>
      </c>
      <c r="BQU1" s="476" t="s">
        <v>2572</v>
      </c>
      <c r="BQV1" s="476" t="s">
        <v>2573</v>
      </c>
      <c r="BQW1" s="476" t="s">
        <v>2574</v>
      </c>
      <c r="BQX1" s="476" t="s">
        <v>2575</v>
      </c>
      <c r="BQY1" s="476" t="s">
        <v>2576</v>
      </c>
      <c r="BQZ1" s="476" t="s">
        <v>2577</v>
      </c>
      <c r="BRA1" s="476" t="s">
        <v>2578</v>
      </c>
      <c r="BRB1" s="476" t="s">
        <v>2579</v>
      </c>
      <c r="BRC1" s="476" t="s">
        <v>2580</v>
      </c>
      <c r="BRD1" s="476" t="s">
        <v>2581</v>
      </c>
      <c r="BRE1" s="476" t="s">
        <v>2582</v>
      </c>
      <c r="BRF1" s="476" t="s">
        <v>2583</v>
      </c>
      <c r="BRG1" s="476" t="s">
        <v>2584</v>
      </c>
      <c r="BRH1" s="476" t="s">
        <v>2585</v>
      </c>
      <c r="BRI1" s="476" t="s">
        <v>2586</v>
      </c>
      <c r="BRJ1" s="476" t="s">
        <v>2587</v>
      </c>
      <c r="BRK1" s="476" t="s">
        <v>2588</v>
      </c>
      <c r="BRL1" s="476" t="s">
        <v>2589</v>
      </c>
      <c r="BRM1" s="476" t="s">
        <v>2590</v>
      </c>
      <c r="BRN1" s="476" t="s">
        <v>2591</v>
      </c>
      <c r="BRO1" s="476" t="s">
        <v>2592</v>
      </c>
      <c r="BRP1" s="476" t="s">
        <v>2593</v>
      </c>
      <c r="BRQ1" s="475" t="s">
        <v>2594</v>
      </c>
      <c r="BRR1" s="475" t="s">
        <v>2595</v>
      </c>
      <c r="BRS1" s="475" t="s">
        <v>2596</v>
      </c>
      <c r="BRT1" s="475" t="s">
        <v>2597</v>
      </c>
      <c r="BRU1" s="476" t="s">
        <v>2598</v>
      </c>
      <c r="BRV1" s="476" t="s">
        <v>2599</v>
      </c>
      <c r="BRW1" s="476" t="s">
        <v>2600</v>
      </c>
      <c r="BRX1" s="476" t="s">
        <v>2601</v>
      </c>
      <c r="BRY1" s="476" t="s">
        <v>2602</v>
      </c>
      <c r="BRZ1" s="476" t="s">
        <v>2603</v>
      </c>
      <c r="BSA1" s="476" t="s">
        <v>2604</v>
      </c>
      <c r="BSB1" s="476" t="s">
        <v>2605</v>
      </c>
      <c r="BSC1" s="476" t="s">
        <v>2606</v>
      </c>
      <c r="BSD1" s="476" t="s">
        <v>2607</v>
      </c>
      <c r="BSE1" s="476" t="s">
        <v>2608</v>
      </c>
      <c r="BSF1" s="476" t="s">
        <v>2609</v>
      </c>
      <c r="BSG1" s="476" t="s">
        <v>2610</v>
      </c>
      <c r="BSH1" s="476" t="s">
        <v>2611</v>
      </c>
      <c r="BSI1" s="476" t="s">
        <v>2612</v>
      </c>
      <c r="BSJ1" s="476" t="s">
        <v>2613</v>
      </c>
      <c r="BSK1" s="476" t="s">
        <v>2614</v>
      </c>
      <c r="BSL1" s="476" t="s">
        <v>2615</v>
      </c>
      <c r="BSM1" s="476" t="s">
        <v>2616</v>
      </c>
      <c r="BSN1" s="476" t="s">
        <v>2617</v>
      </c>
      <c r="BSO1" s="476" t="s">
        <v>2618</v>
      </c>
      <c r="BSP1" s="476" t="s">
        <v>2619</v>
      </c>
      <c r="BSQ1" s="476" t="s">
        <v>2620</v>
      </c>
      <c r="BSR1" s="476" t="s">
        <v>2621</v>
      </c>
      <c r="BSS1" s="476" t="s">
        <v>2622</v>
      </c>
      <c r="BST1" s="476" t="s">
        <v>2623</v>
      </c>
      <c r="BSU1" s="476" t="s">
        <v>2624</v>
      </c>
      <c r="BSV1" s="476" t="s">
        <v>2625</v>
      </c>
      <c r="BSW1" s="476" t="s">
        <v>2626</v>
      </c>
      <c r="BSX1" s="476" t="s">
        <v>2627</v>
      </c>
      <c r="BSY1" s="476" t="s">
        <v>2628</v>
      </c>
      <c r="BSZ1" s="476" t="s">
        <v>2629</v>
      </c>
      <c r="BTA1" s="476" t="s">
        <v>2630</v>
      </c>
      <c r="BTB1" s="476" t="s">
        <v>2631</v>
      </c>
      <c r="BTC1" s="476" t="s">
        <v>2632</v>
      </c>
      <c r="BTD1" s="476" t="s">
        <v>2633</v>
      </c>
      <c r="BTE1" s="476" t="s">
        <v>2634</v>
      </c>
      <c r="BTF1" s="476" t="s">
        <v>2635</v>
      </c>
      <c r="BTG1" s="476" t="s">
        <v>2636</v>
      </c>
      <c r="BTH1" s="476" t="s">
        <v>2637</v>
      </c>
      <c r="BTI1" s="476" t="s">
        <v>2638</v>
      </c>
      <c r="BTJ1" s="476" t="s">
        <v>2639</v>
      </c>
      <c r="BTK1" s="476" t="s">
        <v>2640</v>
      </c>
      <c r="BTL1" s="476" t="s">
        <v>2641</v>
      </c>
      <c r="BTM1" s="476" t="s">
        <v>2642</v>
      </c>
      <c r="BTN1" s="476" t="s">
        <v>2643</v>
      </c>
      <c r="BTO1" s="476" t="s">
        <v>2644</v>
      </c>
      <c r="BTP1" s="476" t="s">
        <v>2645</v>
      </c>
      <c r="BTQ1" s="476" t="s">
        <v>2646</v>
      </c>
      <c r="BTR1" s="476" t="s">
        <v>2647</v>
      </c>
      <c r="BTS1" s="476" t="s">
        <v>2648</v>
      </c>
      <c r="BTT1" s="476" t="s">
        <v>2649</v>
      </c>
      <c r="BTU1" s="476" t="s">
        <v>2650</v>
      </c>
      <c r="BTV1" s="476" t="s">
        <v>2651</v>
      </c>
      <c r="BTW1" s="476" t="s">
        <v>2652</v>
      </c>
      <c r="BTX1" s="476" t="s">
        <v>2653</v>
      </c>
      <c r="BTY1" s="476" t="s">
        <v>2654</v>
      </c>
      <c r="BTZ1" s="476" t="s">
        <v>2655</v>
      </c>
      <c r="BUA1" s="476" t="s">
        <v>2656</v>
      </c>
      <c r="BUB1" s="476" t="s">
        <v>2657</v>
      </c>
      <c r="BUC1" s="476" t="s">
        <v>2658</v>
      </c>
      <c r="BUD1" s="476" t="s">
        <v>2659</v>
      </c>
      <c r="BUE1" s="476" t="s">
        <v>2660</v>
      </c>
      <c r="BUF1" s="476" t="s">
        <v>2661</v>
      </c>
      <c r="BUG1" s="476" t="s">
        <v>2662</v>
      </c>
      <c r="BUH1" s="476" t="s">
        <v>2663</v>
      </c>
      <c r="BUI1" s="476" t="s">
        <v>2664</v>
      </c>
      <c r="BUJ1" s="476" t="s">
        <v>2665</v>
      </c>
      <c r="BUK1" s="476" t="s">
        <v>2666</v>
      </c>
      <c r="BUL1" s="476" t="s">
        <v>2667</v>
      </c>
      <c r="BUM1" s="476" t="s">
        <v>2668</v>
      </c>
      <c r="BUN1" s="476" t="s">
        <v>2669</v>
      </c>
      <c r="BUO1" s="475" t="s">
        <v>2670</v>
      </c>
      <c r="BUP1" s="475" t="s">
        <v>2671</v>
      </c>
      <c r="BUQ1" s="475" t="s">
        <v>2672</v>
      </c>
      <c r="BUR1" s="475" t="s">
        <v>2673</v>
      </c>
      <c r="BUS1" s="476" t="s">
        <v>2674</v>
      </c>
      <c r="BUT1" s="476" t="s">
        <v>2675</v>
      </c>
      <c r="BUU1" s="476" t="s">
        <v>2676</v>
      </c>
      <c r="BUV1" s="476" t="s">
        <v>2677</v>
      </c>
      <c r="BUW1" s="476" t="s">
        <v>2678</v>
      </c>
      <c r="BUX1" s="476" t="s">
        <v>2679</v>
      </c>
      <c r="BUY1" s="476" t="s">
        <v>2680</v>
      </c>
      <c r="BUZ1" s="476" t="s">
        <v>2681</v>
      </c>
      <c r="BVA1" s="476" t="s">
        <v>2682</v>
      </c>
      <c r="BVB1" s="476" t="s">
        <v>2683</v>
      </c>
      <c r="BVC1" s="476" t="s">
        <v>2684</v>
      </c>
      <c r="BVD1" s="476" t="s">
        <v>2685</v>
      </c>
      <c r="BVE1" s="476" t="s">
        <v>2686</v>
      </c>
      <c r="BVF1" s="476" t="s">
        <v>2687</v>
      </c>
      <c r="BVG1" s="476" t="s">
        <v>2688</v>
      </c>
      <c r="BVH1" s="476" t="s">
        <v>2689</v>
      </c>
      <c r="BVI1" s="476" t="s">
        <v>2690</v>
      </c>
      <c r="BVJ1" s="476" t="s">
        <v>2691</v>
      </c>
      <c r="BVK1" s="476" t="s">
        <v>2692</v>
      </c>
      <c r="BVL1" s="476" t="s">
        <v>2693</v>
      </c>
      <c r="BVM1" s="476" t="s">
        <v>2694</v>
      </c>
      <c r="BVN1" s="476" t="s">
        <v>2695</v>
      </c>
      <c r="BVO1" s="476" t="s">
        <v>2696</v>
      </c>
      <c r="BVP1" s="476" t="s">
        <v>2697</v>
      </c>
      <c r="BVQ1" s="476" t="s">
        <v>2698</v>
      </c>
      <c r="BVR1" s="476" t="s">
        <v>2699</v>
      </c>
      <c r="BVS1" s="476" t="s">
        <v>2700</v>
      </c>
      <c r="BVT1" s="476" t="s">
        <v>2701</v>
      </c>
      <c r="BVU1" s="476" t="s">
        <v>2702</v>
      </c>
      <c r="BVV1" s="476" t="s">
        <v>2703</v>
      </c>
      <c r="BVW1" s="476" t="s">
        <v>2704</v>
      </c>
      <c r="BVX1" s="476" t="s">
        <v>2705</v>
      </c>
      <c r="BVY1" s="476" t="s">
        <v>2706</v>
      </c>
      <c r="BVZ1" s="476" t="s">
        <v>2707</v>
      </c>
      <c r="BWA1" s="476" t="s">
        <v>2708</v>
      </c>
      <c r="BWB1" s="476" t="s">
        <v>2709</v>
      </c>
      <c r="BWC1" s="476" t="s">
        <v>2710</v>
      </c>
      <c r="BWD1" s="476" t="s">
        <v>2711</v>
      </c>
      <c r="BWE1" s="476" t="s">
        <v>2712</v>
      </c>
      <c r="BWF1" s="476" t="s">
        <v>2713</v>
      </c>
      <c r="BWG1" s="476" t="s">
        <v>2714</v>
      </c>
      <c r="BWH1" s="476" t="s">
        <v>2715</v>
      </c>
      <c r="BWI1" s="476" t="s">
        <v>2716</v>
      </c>
      <c r="BWJ1" s="476" t="s">
        <v>2717</v>
      </c>
      <c r="BWK1" s="476" t="s">
        <v>2718</v>
      </c>
      <c r="BWL1" s="476" t="s">
        <v>2719</v>
      </c>
      <c r="BWM1" s="476" t="s">
        <v>2720</v>
      </c>
      <c r="BWN1" s="476" t="s">
        <v>2721</v>
      </c>
      <c r="BWO1" s="476" t="s">
        <v>2722</v>
      </c>
      <c r="BWP1" s="476" t="s">
        <v>2723</v>
      </c>
      <c r="BWQ1" s="476" t="s">
        <v>2724</v>
      </c>
      <c r="BWR1" s="476" t="s">
        <v>2725</v>
      </c>
      <c r="BWS1" s="476" t="s">
        <v>2726</v>
      </c>
      <c r="BWT1" s="476" t="s">
        <v>2727</v>
      </c>
      <c r="BWU1" s="476" t="s">
        <v>2728</v>
      </c>
      <c r="BWV1" s="476" t="s">
        <v>2729</v>
      </c>
      <c r="BWW1" s="476" t="s">
        <v>2730</v>
      </c>
      <c r="BWX1" s="476" t="s">
        <v>2731</v>
      </c>
      <c r="BWY1" s="476" t="s">
        <v>2732</v>
      </c>
      <c r="BWZ1" s="476" t="s">
        <v>2733</v>
      </c>
      <c r="BXA1" s="476" t="s">
        <v>2734</v>
      </c>
      <c r="BXB1" s="476" t="s">
        <v>2735</v>
      </c>
      <c r="BXC1" s="476" t="s">
        <v>2736</v>
      </c>
      <c r="BXD1" s="476" t="s">
        <v>2737</v>
      </c>
      <c r="BXE1" s="476" t="s">
        <v>2738</v>
      </c>
      <c r="BXF1" s="476" t="s">
        <v>2739</v>
      </c>
      <c r="BXG1" s="476" t="s">
        <v>2740</v>
      </c>
      <c r="BXH1" s="476" t="s">
        <v>2741</v>
      </c>
      <c r="BXI1" s="476" t="s">
        <v>2742</v>
      </c>
      <c r="BXJ1" s="476" t="s">
        <v>2743</v>
      </c>
      <c r="BXK1" s="476" t="s">
        <v>2744</v>
      </c>
      <c r="BXL1" s="476" t="s">
        <v>2745</v>
      </c>
      <c r="BXM1" s="475" t="s">
        <v>2746</v>
      </c>
      <c r="BXN1" s="475" t="s">
        <v>2747</v>
      </c>
      <c r="BXO1" s="475" t="s">
        <v>2748</v>
      </c>
      <c r="BXP1" s="475" t="s">
        <v>2749</v>
      </c>
      <c r="BXQ1" s="476" t="s">
        <v>2750</v>
      </c>
      <c r="BXR1" s="476" t="s">
        <v>2751</v>
      </c>
      <c r="BXS1" s="476" t="s">
        <v>2752</v>
      </c>
      <c r="BXT1" s="476" t="s">
        <v>2753</v>
      </c>
      <c r="BXU1" s="476" t="s">
        <v>2754</v>
      </c>
      <c r="BXV1" s="476" t="s">
        <v>2755</v>
      </c>
      <c r="BXW1" s="476" t="s">
        <v>2756</v>
      </c>
      <c r="BXX1" s="476" t="s">
        <v>2757</v>
      </c>
      <c r="BXY1" s="476" t="s">
        <v>2758</v>
      </c>
      <c r="BXZ1" s="476" t="s">
        <v>2759</v>
      </c>
      <c r="BYA1" s="476" t="s">
        <v>2760</v>
      </c>
      <c r="BYB1" s="476" t="s">
        <v>2761</v>
      </c>
      <c r="BYC1" s="476" t="s">
        <v>2762</v>
      </c>
      <c r="BYD1" s="476" t="s">
        <v>2763</v>
      </c>
      <c r="BYE1" s="476" t="s">
        <v>2764</v>
      </c>
      <c r="BYF1" s="476" t="s">
        <v>2765</v>
      </c>
      <c r="BYG1" s="476" t="s">
        <v>2766</v>
      </c>
      <c r="BYH1" s="476" t="s">
        <v>2767</v>
      </c>
      <c r="BYI1" s="476" t="s">
        <v>2768</v>
      </c>
      <c r="BYJ1" s="476" t="s">
        <v>2769</v>
      </c>
      <c r="BYK1" s="476" t="s">
        <v>2770</v>
      </c>
      <c r="BYL1" s="476" t="s">
        <v>2771</v>
      </c>
      <c r="BYM1" s="476" t="s">
        <v>2772</v>
      </c>
      <c r="BYN1" s="476" t="s">
        <v>2773</v>
      </c>
      <c r="BYO1" s="476" t="s">
        <v>2774</v>
      </c>
      <c r="BYP1" s="476" t="s">
        <v>2775</v>
      </c>
      <c r="BYQ1" s="476" t="s">
        <v>2776</v>
      </c>
      <c r="BYR1" s="476" t="s">
        <v>2777</v>
      </c>
      <c r="BYS1" s="476" t="s">
        <v>2778</v>
      </c>
      <c r="BYT1" s="476" t="s">
        <v>2779</v>
      </c>
      <c r="BYU1" s="476" t="s">
        <v>2780</v>
      </c>
      <c r="BYV1" s="476" t="s">
        <v>2781</v>
      </c>
      <c r="BYW1" s="476" t="s">
        <v>2782</v>
      </c>
      <c r="BYX1" s="476" t="s">
        <v>2783</v>
      </c>
      <c r="BYY1" s="476" t="s">
        <v>2784</v>
      </c>
      <c r="BYZ1" s="476" t="s">
        <v>2785</v>
      </c>
      <c r="BZA1" s="476" t="s">
        <v>2786</v>
      </c>
      <c r="BZB1" s="476" t="s">
        <v>2787</v>
      </c>
      <c r="BZC1" s="476" t="s">
        <v>2788</v>
      </c>
      <c r="BZD1" s="476" t="s">
        <v>2789</v>
      </c>
      <c r="BZE1" s="476" t="s">
        <v>2790</v>
      </c>
      <c r="BZF1" s="476" t="s">
        <v>2791</v>
      </c>
      <c r="BZG1" s="476" t="s">
        <v>2792</v>
      </c>
      <c r="BZH1" s="476" t="s">
        <v>2793</v>
      </c>
      <c r="BZI1" s="476" t="s">
        <v>2794</v>
      </c>
      <c r="BZJ1" s="476" t="s">
        <v>2795</v>
      </c>
      <c r="BZK1" s="476" t="s">
        <v>2796</v>
      </c>
      <c r="BZL1" s="476" t="s">
        <v>2797</v>
      </c>
      <c r="BZM1" s="476" t="s">
        <v>2798</v>
      </c>
      <c r="BZN1" s="476" t="s">
        <v>2799</v>
      </c>
      <c r="BZO1" s="476" t="s">
        <v>2800</v>
      </c>
      <c r="BZP1" s="476" t="s">
        <v>2801</v>
      </c>
      <c r="BZQ1" s="476" t="s">
        <v>2802</v>
      </c>
      <c r="BZR1" s="476" t="s">
        <v>2803</v>
      </c>
      <c r="BZS1" s="476" t="s">
        <v>2804</v>
      </c>
      <c r="BZT1" s="476" t="s">
        <v>2805</v>
      </c>
      <c r="BZU1" s="476" t="s">
        <v>2806</v>
      </c>
      <c r="BZV1" s="476" t="s">
        <v>2807</v>
      </c>
      <c r="BZW1" s="476" t="s">
        <v>2808</v>
      </c>
      <c r="BZX1" s="476" t="s">
        <v>2809</v>
      </c>
      <c r="BZY1" s="476" t="s">
        <v>2810</v>
      </c>
      <c r="BZZ1" s="476" t="s">
        <v>2811</v>
      </c>
      <c r="CAA1" s="476" t="s">
        <v>2812</v>
      </c>
      <c r="CAB1" s="476" t="s">
        <v>2813</v>
      </c>
      <c r="CAC1" s="476" t="s">
        <v>2814</v>
      </c>
      <c r="CAD1" s="476" t="s">
        <v>2815</v>
      </c>
      <c r="CAE1" s="476" t="s">
        <v>2816</v>
      </c>
      <c r="CAF1" s="476" t="s">
        <v>2817</v>
      </c>
      <c r="CAG1" s="476" t="s">
        <v>2818</v>
      </c>
      <c r="CAH1" s="476" t="s">
        <v>2819</v>
      </c>
      <c r="CAI1" s="476" t="s">
        <v>2820</v>
      </c>
      <c r="CAJ1" s="476" t="s">
        <v>2593</v>
      </c>
      <c r="CAK1" s="475" t="s">
        <v>2821</v>
      </c>
      <c r="CAL1" s="475" t="s">
        <v>2822</v>
      </c>
      <c r="CAM1" s="475" t="s">
        <v>2823</v>
      </c>
      <c r="CAN1" s="475" t="s">
        <v>2824</v>
      </c>
      <c r="CAO1" s="476" t="s">
        <v>2825</v>
      </c>
      <c r="CAP1" s="476" t="s">
        <v>2826</v>
      </c>
      <c r="CAQ1" s="476" t="s">
        <v>2827</v>
      </c>
      <c r="CAR1" s="476" t="s">
        <v>2828</v>
      </c>
      <c r="CAS1" s="476" t="s">
        <v>2829</v>
      </c>
      <c r="CAT1" s="476" t="s">
        <v>2830</v>
      </c>
      <c r="CAU1" s="476" t="s">
        <v>2831</v>
      </c>
      <c r="CAV1" s="476" t="s">
        <v>2832</v>
      </c>
      <c r="CAW1" s="476" t="s">
        <v>2833</v>
      </c>
      <c r="CAX1" s="476" t="s">
        <v>2834</v>
      </c>
      <c r="CAY1" s="476" t="s">
        <v>2835</v>
      </c>
      <c r="CAZ1" s="476" t="s">
        <v>2836</v>
      </c>
      <c r="CBA1" s="476" t="s">
        <v>2837</v>
      </c>
      <c r="CBB1" s="476" t="s">
        <v>2838</v>
      </c>
      <c r="CBC1" s="476" t="s">
        <v>2839</v>
      </c>
      <c r="CBD1" s="476" t="s">
        <v>2840</v>
      </c>
      <c r="CBE1" s="476" t="s">
        <v>2841</v>
      </c>
      <c r="CBF1" s="476" t="s">
        <v>2842</v>
      </c>
      <c r="CBG1" s="476" t="s">
        <v>2843</v>
      </c>
      <c r="CBH1" s="476" t="s">
        <v>2844</v>
      </c>
      <c r="CBI1" s="476" t="s">
        <v>2845</v>
      </c>
      <c r="CBJ1" s="476" t="s">
        <v>2846</v>
      </c>
      <c r="CBK1" s="476" t="s">
        <v>2847</v>
      </c>
      <c r="CBL1" s="476" t="s">
        <v>2848</v>
      </c>
      <c r="CBM1" s="476" t="s">
        <v>2849</v>
      </c>
      <c r="CBN1" s="476" t="s">
        <v>2850</v>
      </c>
      <c r="CBO1" s="476" t="s">
        <v>2851</v>
      </c>
      <c r="CBP1" s="476" t="s">
        <v>2852</v>
      </c>
      <c r="CBQ1" s="476" t="s">
        <v>2853</v>
      </c>
      <c r="CBR1" s="476" t="s">
        <v>2854</v>
      </c>
      <c r="CBS1" s="476" t="s">
        <v>2855</v>
      </c>
      <c r="CBT1" s="476" t="s">
        <v>2856</v>
      </c>
      <c r="CBU1" s="476" t="s">
        <v>2857</v>
      </c>
      <c r="CBV1" s="476" t="s">
        <v>2858</v>
      </c>
      <c r="CBW1" s="476" t="s">
        <v>2859</v>
      </c>
      <c r="CBX1" s="476" t="s">
        <v>2860</v>
      </c>
      <c r="CBY1" s="476" t="s">
        <v>2861</v>
      </c>
      <c r="CBZ1" s="476" t="s">
        <v>2862</v>
      </c>
      <c r="CCA1" s="476" t="s">
        <v>2863</v>
      </c>
      <c r="CCB1" s="476" t="s">
        <v>2864</v>
      </c>
      <c r="CCC1" s="476" t="s">
        <v>2865</v>
      </c>
      <c r="CCD1" s="476" t="s">
        <v>2866</v>
      </c>
      <c r="CCE1" s="476" t="s">
        <v>2867</v>
      </c>
      <c r="CCF1" s="476" t="s">
        <v>2868</v>
      </c>
      <c r="CCG1" s="476" t="s">
        <v>2869</v>
      </c>
      <c r="CCH1" s="476" t="s">
        <v>2870</v>
      </c>
      <c r="CCI1" s="476" t="s">
        <v>2871</v>
      </c>
      <c r="CCJ1" s="476" t="s">
        <v>2872</v>
      </c>
      <c r="CCK1" s="476" t="s">
        <v>2873</v>
      </c>
      <c r="CCL1" s="476" t="s">
        <v>2874</v>
      </c>
      <c r="CCM1" s="476" t="s">
        <v>2875</v>
      </c>
      <c r="CCN1" s="476" t="s">
        <v>2876</v>
      </c>
      <c r="CCO1" s="476" t="s">
        <v>2877</v>
      </c>
      <c r="CCP1" s="476" t="s">
        <v>2878</v>
      </c>
      <c r="CCQ1" s="476" t="s">
        <v>2879</v>
      </c>
      <c r="CCR1" s="476" t="s">
        <v>2880</v>
      </c>
      <c r="CCS1" s="476" t="s">
        <v>2881</v>
      </c>
      <c r="CCT1" s="476" t="s">
        <v>2882</v>
      </c>
      <c r="CCU1" s="476" t="s">
        <v>2883</v>
      </c>
      <c r="CCV1" s="476" t="s">
        <v>2884</v>
      </c>
      <c r="CCW1" s="476" t="s">
        <v>2885</v>
      </c>
      <c r="CCX1" s="476" t="s">
        <v>2886</v>
      </c>
      <c r="CCY1" s="476" t="s">
        <v>2887</v>
      </c>
      <c r="CCZ1" s="476" t="s">
        <v>2888</v>
      </c>
      <c r="CDA1" s="476" t="s">
        <v>2889</v>
      </c>
      <c r="CDB1" s="476" t="s">
        <v>2890</v>
      </c>
      <c r="CDC1" s="476" t="s">
        <v>2891</v>
      </c>
      <c r="CDD1" s="476" t="s">
        <v>2892</v>
      </c>
      <c r="CDE1" s="476" t="s">
        <v>2893</v>
      </c>
      <c r="CDF1" s="476" t="s">
        <v>2894</v>
      </c>
      <c r="CDG1" s="476" t="s">
        <v>2895</v>
      </c>
      <c r="CDH1" s="476" t="s">
        <v>2896</v>
      </c>
      <c r="CDI1" s="475" t="s">
        <v>2897</v>
      </c>
      <c r="CDJ1" s="475" t="s">
        <v>2898</v>
      </c>
      <c r="CDK1" s="475" t="s">
        <v>2899</v>
      </c>
      <c r="CDL1" s="475" t="s">
        <v>2900</v>
      </c>
      <c r="CDM1" s="476" t="s">
        <v>2901</v>
      </c>
      <c r="CDN1" s="476" t="s">
        <v>2902</v>
      </c>
      <c r="CDO1" s="476" t="s">
        <v>2903</v>
      </c>
      <c r="CDP1" s="476" t="s">
        <v>2904</v>
      </c>
      <c r="CDQ1" s="476" t="s">
        <v>2905</v>
      </c>
      <c r="CDR1" s="476" t="s">
        <v>2906</v>
      </c>
      <c r="CDS1" s="476" t="s">
        <v>2907</v>
      </c>
      <c r="CDT1" s="476" t="s">
        <v>2908</v>
      </c>
      <c r="CDU1" s="476" t="s">
        <v>2909</v>
      </c>
      <c r="CDV1" s="476" t="s">
        <v>2910</v>
      </c>
      <c r="CDW1" s="476" t="s">
        <v>2911</v>
      </c>
      <c r="CDX1" s="476" t="s">
        <v>2912</v>
      </c>
      <c r="CDY1" s="476" t="s">
        <v>2913</v>
      </c>
      <c r="CDZ1" s="476" t="s">
        <v>2914</v>
      </c>
      <c r="CEA1" s="476" t="s">
        <v>2915</v>
      </c>
      <c r="CEB1" s="476" t="s">
        <v>2916</v>
      </c>
      <c r="CEC1" s="476" t="s">
        <v>2917</v>
      </c>
      <c r="CED1" s="476" t="s">
        <v>2918</v>
      </c>
      <c r="CEE1" s="476" t="s">
        <v>2919</v>
      </c>
      <c r="CEF1" s="476" t="s">
        <v>2920</v>
      </c>
      <c r="CEG1" s="476" t="s">
        <v>2921</v>
      </c>
      <c r="CEH1" s="476" t="s">
        <v>2922</v>
      </c>
      <c r="CEI1" s="476" t="s">
        <v>2923</v>
      </c>
      <c r="CEJ1" s="476" t="s">
        <v>2924</v>
      </c>
      <c r="CEK1" s="476" t="s">
        <v>2925</v>
      </c>
      <c r="CEL1" s="476" t="s">
        <v>2926</v>
      </c>
      <c r="CEM1" s="476" t="s">
        <v>2927</v>
      </c>
      <c r="CEN1" s="476" t="s">
        <v>2928</v>
      </c>
      <c r="CEO1" s="476" t="s">
        <v>2929</v>
      </c>
      <c r="CEP1" s="476" t="s">
        <v>2930</v>
      </c>
      <c r="CEQ1" s="476" t="s">
        <v>2931</v>
      </c>
      <c r="CER1" s="476" t="s">
        <v>2932</v>
      </c>
      <c r="CES1" s="476" t="s">
        <v>2933</v>
      </c>
      <c r="CET1" s="476" t="s">
        <v>2934</v>
      </c>
      <c r="CEU1" s="476" t="s">
        <v>2935</v>
      </c>
      <c r="CEV1" s="476" t="s">
        <v>2936</v>
      </c>
      <c r="CEW1" s="476" t="s">
        <v>2937</v>
      </c>
      <c r="CEX1" s="476" t="s">
        <v>2938</v>
      </c>
      <c r="CEY1" s="476" t="s">
        <v>2939</v>
      </c>
      <c r="CEZ1" s="476" t="s">
        <v>2940</v>
      </c>
      <c r="CFA1" s="476" t="s">
        <v>2941</v>
      </c>
      <c r="CFB1" s="476" t="s">
        <v>2942</v>
      </c>
      <c r="CFC1" s="476" t="s">
        <v>2943</v>
      </c>
      <c r="CFD1" s="476" t="s">
        <v>2944</v>
      </c>
      <c r="CFE1" s="476" t="s">
        <v>2945</v>
      </c>
      <c r="CFF1" s="476" t="s">
        <v>2946</v>
      </c>
      <c r="CFG1" s="476" t="s">
        <v>2947</v>
      </c>
      <c r="CFH1" s="476" t="s">
        <v>2948</v>
      </c>
      <c r="CFI1" s="476" t="s">
        <v>2949</v>
      </c>
      <c r="CFJ1" s="476" t="s">
        <v>2950</v>
      </c>
      <c r="CFK1" s="476" t="s">
        <v>2951</v>
      </c>
      <c r="CFL1" s="476" t="s">
        <v>2952</v>
      </c>
      <c r="CFM1" s="476" t="s">
        <v>2953</v>
      </c>
      <c r="CFN1" s="476" t="s">
        <v>2954</v>
      </c>
      <c r="CFO1" s="476" t="s">
        <v>2955</v>
      </c>
      <c r="CFP1" s="476" t="s">
        <v>2956</v>
      </c>
      <c r="CFQ1" s="476" t="s">
        <v>2957</v>
      </c>
      <c r="CFR1" s="476" t="s">
        <v>2958</v>
      </c>
      <c r="CFS1" s="476" t="s">
        <v>2959</v>
      </c>
      <c r="CFT1" s="476" t="s">
        <v>2960</v>
      </c>
      <c r="CFU1" s="476" t="s">
        <v>2961</v>
      </c>
      <c r="CFV1" s="476" t="s">
        <v>2962</v>
      </c>
      <c r="CFW1" s="476" t="s">
        <v>2963</v>
      </c>
      <c r="CFX1" s="476" t="s">
        <v>2964</v>
      </c>
      <c r="CFY1" s="476" t="s">
        <v>2965</v>
      </c>
      <c r="CFZ1" s="476" t="s">
        <v>2966</v>
      </c>
      <c r="CGA1" s="476" t="s">
        <v>2967</v>
      </c>
      <c r="CGB1" s="476" t="s">
        <v>2968</v>
      </c>
      <c r="CGC1" s="476" t="s">
        <v>2969</v>
      </c>
      <c r="CGD1" s="476" t="s">
        <v>2970</v>
      </c>
      <c r="CGE1" s="476" t="s">
        <v>2971</v>
      </c>
      <c r="CGF1" s="476" t="s">
        <v>2972</v>
      </c>
      <c r="CGG1" s="475" t="s">
        <v>2973</v>
      </c>
      <c r="CGH1" s="475" t="s">
        <v>2974</v>
      </c>
      <c r="CGI1" s="475" t="s">
        <v>2975</v>
      </c>
      <c r="CGJ1" s="475" t="s">
        <v>2976</v>
      </c>
      <c r="CGK1" s="476" t="s">
        <v>2977</v>
      </c>
      <c r="CGL1" s="476" t="s">
        <v>2978</v>
      </c>
      <c r="CGM1" s="476" t="s">
        <v>2979</v>
      </c>
      <c r="CGN1" s="476" t="s">
        <v>2980</v>
      </c>
      <c r="CGO1" s="476" t="s">
        <v>2981</v>
      </c>
      <c r="CGP1" s="476" t="s">
        <v>2982</v>
      </c>
      <c r="CGQ1" s="476" t="s">
        <v>2983</v>
      </c>
      <c r="CGR1" s="476" t="s">
        <v>2984</v>
      </c>
      <c r="CGS1" s="476" t="s">
        <v>2985</v>
      </c>
      <c r="CGT1" s="476" t="s">
        <v>2986</v>
      </c>
      <c r="CGU1" s="476" t="s">
        <v>2987</v>
      </c>
      <c r="CGV1" s="476" t="s">
        <v>2988</v>
      </c>
      <c r="CGW1" s="476" t="s">
        <v>2989</v>
      </c>
      <c r="CGX1" s="476" t="s">
        <v>2990</v>
      </c>
      <c r="CGY1" s="476" t="s">
        <v>2991</v>
      </c>
      <c r="CGZ1" s="476" t="s">
        <v>2992</v>
      </c>
      <c r="CHA1" s="476" t="s">
        <v>2993</v>
      </c>
      <c r="CHB1" s="476" t="s">
        <v>2994</v>
      </c>
      <c r="CHC1" s="476" t="s">
        <v>2995</v>
      </c>
      <c r="CHD1" s="476" t="s">
        <v>2996</v>
      </c>
      <c r="CHE1" s="476" t="s">
        <v>2997</v>
      </c>
      <c r="CHF1" s="476" t="s">
        <v>2998</v>
      </c>
      <c r="CHG1" s="476" t="s">
        <v>2999</v>
      </c>
      <c r="CHH1" s="476" t="s">
        <v>3000</v>
      </c>
      <c r="CHI1" s="476" t="s">
        <v>3001</v>
      </c>
      <c r="CHJ1" s="476" t="s">
        <v>3002</v>
      </c>
      <c r="CHK1" s="476" t="s">
        <v>3003</v>
      </c>
      <c r="CHL1" s="476" t="s">
        <v>3004</v>
      </c>
      <c r="CHM1" s="476" t="s">
        <v>3005</v>
      </c>
      <c r="CHN1" s="476" t="s">
        <v>3006</v>
      </c>
      <c r="CHO1" s="476" t="s">
        <v>3007</v>
      </c>
      <c r="CHP1" s="476" t="s">
        <v>3008</v>
      </c>
      <c r="CHQ1" s="476" t="s">
        <v>3009</v>
      </c>
      <c r="CHR1" s="476" t="s">
        <v>3010</v>
      </c>
      <c r="CHS1" s="476" t="s">
        <v>3011</v>
      </c>
      <c r="CHT1" s="476" t="s">
        <v>3012</v>
      </c>
      <c r="CHU1" s="476" t="s">
        <v>3013</v>
      </c>
      <c r="CHV1" s="476" t="s">
        <v>3014</v>
      </c>
      <c r="CHW1" s="476" t="s">
        <v>3015</v>
      </c>
      <c r="CHX1" s="476" t="s">
        <v>3016</v>
      </c>
      <c r="CHY1" s="476" t="s">
        <v>3017</v>
      </c>
      <c r="CHZ1" s="476" t="s">
        <v>3018</v>
      </c>
      <c r="CIA1" s="476" t="s">
        <v>3019</v>
      </c>
      <c r="CIB1" s="476" t="s">
        <v>3020</v>
      </c>
      <c r="CIC1" s="476" t="s">
        <v>3021</v>
      </c>
      <c r="CID1" s="476" t="s">
        <v>3022</v>
      </c>
      <c r="CIE1" s="476" t="s">
        <v>3023</v>
      </c>
      <c r="CIF1" s="476" t="s">
        <v>3024</v>
      </c>
      <c r="CIG1" s="476" t="s">
        <v>3025</v>
      </c>
      <c r="CIH1" s="476" t="s">
        <v>3026</v>
      </c>
      <c r="CII1" s="476" t="s">
        <v>3027</v>
      </c>
      <c r="CIJ1" s="476" t="s">
        <v>3028</v>
      </c>
      <c r="CIK1" s="476" t="s">
        <v>3029</v>
      </c>
      <c r="CIL1" s="476" t="s">
        <v>3030</v>
      </c>
      <c r="CIM1" s="476" t="s">
        <v>3031</v>
      </c>
      <c r="CIN1" s="476" t="s">
        <v>3032</v>
      </c>
      <c r="CIO1" s="476" t="s">
        <v>3033</v>
      </c>
      <c r="CIP1" s="476" t="s">
        <v>3034</v>
      </c>
      <c r="CIQ1" s="476" t="s">
        <v>3035</v>
      </c>
      <c r="CIR1" s="476" t="s">
        <v>3036</v>
      </c>
      <c r="CIS1" s="476" t="s">
        <v>3037</v>
      </c>
      <c r="CIT1" s="476" t="s">
        <v>3038</v>
      </c>
      <c r="CIU1" s="476" t="s">
        <v>3039</v>
      </c>
      <c r="CIV1" s="476" t="s">
        <v>3040</v>
      </c>
      <c r="CIW1" s="476" t="s">
        <v>3041</v>
      </c>
      <c r="CIX1" s="476" t="s">
        <v>3042</v>
      </c>
      <c r="CIY1" s="476" t="s">
        <v>3043</v>
      </c>
      <c r="CIZ1" s="476" t="s">
        <v>3044</v>
      </c>
      <c r="CJA1" s="476" t="s">
        <v>3045</v>
      </c>
      <c r="CJB1" s="476" t="s">
        <v>3046</v>
      </c>
      <c r="CJC1" s="476" t="s">
        <v>3047</v>
      </c>
      <c r="CJD1" s="476" t="s">
        <v>3048</v>
      </c>
      <c r="CJE1" s="475" t="s">
        <v>3049</v>
      </c>
      <c r="CJF1" s="475" t="s">
        <v>3050</v>
      </c>
      <c r="CJG1" s="475" t="s">
        <v>3051</v>
      </c>
      <c r="CJH1" s="475" t="s">
        <v>3052</v>
      </c>
      <c r="CJI1" s="476" t="s">
        <v>3053</v>
      </c>
      <c r="CJJ1" s="476" t="s">
        <v>3054</v>
      </c>
      <c r="CJK1" s="476" t="s">
        <v>3055</v>
      </c>
      <c r="CJL1" s="476" t="s">
        <v>3056</v>
      </c>
      <c r="CJM1" s="476" t="s">
        <v>3057</v>
      </c>
      <c r="CJN1" s="476" t="s">
        <v>3058</v>
      </c>
      <c r="CJO1" s="476" t="s">
        <v>3059</v>
      </c>
      <c r="CJP1" s="476" t="s">
        <v>3060</v>
      </c>
      <c r="CJQ1" s="476" t="s">
        <v>3061</v>
      </c>
      <c r="CJR1" s="476" t="s">
        <v>3062</v>
      </c>
      <c r="CJS1" s="476" t="s">
        <v>3063</v>
      </c>
      <c r="CJT1" s="476" t="s">
        <v>3064</v>
      </c>
      <c r="CJU1" s="476" t="s">
        <v>3065</v>
      </c>
      <c r="CJV1" s="476" t="s">
        <v>3066</v>
      </c>
      <c r="CJW1" s="476" t="s">
        <v>3067</v>
      </c>
      <c r="CJX1" s="476" t="s">
        <v>3068</v>
      </c>
      <c r="CJY1" s="476" t="s">
        <v>3069</v>
      </c>
      <c r="CJZ1" s="476" t="s">
        <v>3070</v>
      </c>
      <c r="CKA1" s="476" t="s">
        <v>3071</v>
      </c>
      <c r="CKB1" s="476" t="s">
        <v>3072</v>
      </c>
      <c r="CKC1" s="476" t="s">
        <v>3073</v>
      </c>
      <c r="CKD1" s="476" t="s">
        <v>3074</v>
      </c>
      <c r="CKE1" s="476" t="s">
        <v>3075</v>
      </c>
      <c r="CKF1" s="476" t="s">
        <v>3076</v>
      </c>
      <c r="CKG1" s="476" t="s">
        <v>3077</v>
      </c>
      <c r="CKH1" s="476" t="s">
        <v>3078</v>
      </c>
      <c r="CKI1" s="476" t="s">
        <v>3079</v>
      </c>
      <c r="CKJ1" s="476" t="s">
        <v>3080</v>
      </c>
      <c r="CKK1" s="476" t="s">
        <v>3081</v>
      </c>
      <c r="CKL1" s="476" t="s">
        <v>3082</v>
      </c>
      <c r="CKM1" s="476" t="s">
        <v>3083</v>
      </c>
      <c r="CKN1" s="476" t="s">
        <v>3084</v>
      </c>
      <c r="CKO1" s="476" t="s">
        <v>3085</v>
      </c>
      <c r="CKP1" s="476" t="s">
        <v>3086</v>
      </c>
      <c r="CKQ1" s="476" t="s">
        <v>3087</v>
      </c>
      <c r="CKR1" s="476" t="s">
        <v>3088</v>
      </c>
      <c r="CKS1" s="476" t="s">
        <v>3089</v>
      </c>
      <c r="CKT1" s="476" t="s">
        <v>3090</v>
      </c>
      <c r="CKU1" s="476" t="s">
        <v>3091</v>
      </c>
      <c r="CKV1" s="476" t="s">
        <v>3092</v>
      </c>
      <c r="CKW1" s="476" t="s">
        <v>3093</v>
      </c>
      <c r="CKX1" s="476" t="s">
        <v>3094</v>
      </c>
      <c r="CKY1" s="476" t="s">
        <v>3095</v>
      </c>
      <c r="CKZ1" s="476" t="s">
        <v>3096</v>
      </c>
      <c r="CLA1" s="476" t="s">
        <v>3097</v>
      </c>
      <c r="CLB1" s="476" t="s">
        <v>3098</v>
      </c>
      <c r="CLC1" s="476" t="s">
        <v>3099</v>
      </c>
      <c r="CLD1" s="476" t="s">
        <v>3100</v>
      </c>
      <c r="CLE1" s="476" t="s">
        <v>3101</v>
      </c>
      <c r="CLF1" s="476" t="s">
        <v>3102</v>
      </c>
      <c r="CLG1" s="476" t="s">
        <v>3103</v>
      </c>
      <c r="CLH1" s="476" t="s">
        <v>3104</v>
      </c>
      <c r="CLI1" s="476" t="s">
        <v>3105</v>
      </c>
      <c r="CLJ1" s="476" t="s">
        <v>3106</v>
      </c>
      <c r="CLK1" s="476" t="s">
        <v>3107</v>
      </c>
      <c r="CLL1" s="476" t="s">
        <v>3108</v>
      </c>
      <c r="CLM1" s="476" t="s">
        <v>3109</v>
      </c>
      <c r="CLN1" s="476" t="s">
        <v>3110</v>
      </c>
      <c r="CLO1" s="476" t="s">
        <v>3111</v>
      </c>
      <c r="CLP1" s="476" t="s">
        <v>3112</v>
      </c>
      <c r="CLQ1" s="476" t="s">
        <v>3113</v>
      </c>
      <c r="CLR1" s="476" t="s">
        <v>3114</v>
      </c>
      <c r="CLS1" s="476" t="s">
        <v>3115</v>
      </c>
      <c r="CLT1" s="476" t="s">
        <v>3116</v>
      </c>
      <c r="CLU1" s="476" t="s">
        <v>3117</v>
      </c>
      <c r="CLV1" s="476" t="s">
        <v>3118</v>
      </c>
      <c r="CLW1" s="476" t="s">
        <v>3119</v>
      </c>
      <c r="CLX1" s="476" t="s">
        <v>3120</v>
      </c>
      <c r="CLY1" s="476" t="s">
        <v>3121</v>
      </c>
      <c r="CLZ1" s="476" t="s">
        <v>3122</v>
      </c>
      <c r="CMA1" s="476" t="s">
        <v>3123</v>
      </c>
      <c r="CMB1" s="476" t="s">
        <v>3124</v>
      </c>
      <c r="CMC1" s="475" t="s">
        <v>3125</v>
      </c>
      <c r="CMD1" s="475" t="s">
        <v>3126</v>
      </c>
      <c r="CME1" s="475" t="s">
        <v>3127</v>
      </c>
      <c r="CMF1" s="475" t="s">
        <v>3128</v>
      </c>
      <c r="CMG1" s="476" t="s">
        <v>3129</v>
      </c>
      <c r="CMH1" s="476" t="s">
        <v>3130</v>
      </c>
      <c r="CMI1" s="476" t="s">
        <v>3131</v>
      </c>
      <c r="CMJ1" s="476" t="s">
        <v>3132</v>
      </c>
      <c r="CMK1" s="476" t="s">
        <v>3133</v>
      </c>
      <c r="CML1" s="476" t="s">
        <v>3134</v>
      </c>
      <c r="CMM1" s="476" t="s">
        <v>3135</v>
      </c>
      <c r="CMN1" s="476" t="s">
        <v>3136</v>
      </c>
      <c r="CMO1" s="476" t="s">
        <v>3137</v>
      </c>
      <c r="CMP1" s="476" t="s">
        <v>3138</v>
      </c>
      <c r="CMQ1" s="476" t="s">
        <v>3139</v>
      </c>
      <c r="CMR1" s="476" t="s">
        <v>3140</v>
      </c>
      <c r="CMS1" s="476" t="s">
        <v>3141</v>
      </c>
      <c r="CMT1" s="476" t="s">
        <v>3142</v>
      </c>
      <c r="CMU1" s="476" t="s">
        <v>3143</v>
      </c>
      <c r="CMV1" s="476" t="s">
        <v>3144</v>
      </c>
      <c r="CMW1" s="476" t="s">
        <v>3145</v>
      </c>
      <c r="CMX1" s="476" t="s">
        <v>3146</v>
      </c>
      <c r="CMY1" s="476" t="s">
        <v>3147</v>
      </c>
      <c r="CMZ1" s="476" t="s">
        <v>3148</v>
      </c>
      <c r="CNA1" s="476" t="s">
        <v>3149</v>
      </c>
      <c r="CNB1" s="476" t="s">
        <v>3150</v>
      </c>
      <c r="CNC1" s="476" t="s">
        <v>3151</v>
      </c>
      <c r="CND1" s="476" t="s">
        <v>3152</v>
      </c>
      <c r="CNE1" s="476" t="s">
        <v>3153</v>
      </c>
      <c r="CNF1" s="476" t="s">
        <v>3154</v>
      </c>
      <c r="CNG1" s="476" t="s">
        <v>3155</v>
      </c>
      <c r="CNH1" s="476" t="s">
        <v>3156</v>
      </c>
      <c r="CNI1" s="476" t="s">
        <v>3157</v>
      </c>
      <c r="CNJ1" s="476" t="s">
        <v>3158</v>
      </c>
      <c r="CNK1" s="476" t="s">
        <v>3159</v>
      </c>
      <c r="CNL1" s="476" t="s">
        <v>3160</v>
      </c>
      <c r="CNM1" s="476" t="s">
        <v>3161</v>
      </c>
      <c r="CNN1" s="476" t="s">
        <v>3162</v>
      </c>
      <c r="CNO1" s="476" t="s">
        <v>3163</v>
      </c>
      <c r="CNP1" s="476" t="s">
        <v>3164</v>
      </c>
      <c r="CNQ1" s="476" t="s">
        <v>3165</v>
      </c>
      <c r="CNR1" s="476" t="s">
        <v>3166</v>
      </c>
      <c r="CNS1" s="476" t="s">
        <v>3167</v>
      </c>
      <c r="CNT1" s="476" t="s">
        <v>3168</v>
      </c>
      <c r="CNU1" s="476" t="s">
        <v>3169</v>
      </c>
      <c r="CNV1" s="476" t="s">
        <v>3170</v>
      </c>
      <c r="CNW1" s="476" t="s">
        <v>3171</v>
      </c>
      <c r="CNX1" s="476" t="s">
        <v>3172</v>
      </c>
      <c r="CNY1" s="476" t="s">
        <v>3173</v>
      </c>
      <c r="CNZ1" s="476" t="s">
        <v>3174</v>
      </c>
      <c r="COA1" s="476" t="s">
        <v>3175</v>
      </c>
      <c r="COB1" s="476" t="s">
        <v>3176</v>
      </c>
      <c r="COC1" s="476" t="s">
        <v>3177</v>
      </c>
      <c r="COD1" s="476" t="s">
        <v>3178</v>
      </c>
      <c r="COE1" s="476" t="s">
        <v>3179</v>
      </c>
      <c r="COF1" s="476" t="s">
        <v>3180</v>
      </c>
      <c r="COG1" s="476" t="s">
        <v>3181</v>
      </c>
      <c r="COH1" s="476" t="s">
        <v>3182</v>
      </c>
      <c r="COI1" s="476" t="s">
        <v>3183</v>
      </c>
      <c r="COJ1" s="476" t="s">
        <v>3184</v>
      </c>
      <c r="COK1" s="476" t="s">
        <v>3185</v>
      </c>
      <c r="COL1" s="476" t="s">
        <v>3186</v>
      </c>
      <c r="COM1" s="476" t="s">
        <v>3187</v>
      </c>
      <c r="CON1" s="476" t="s">
        <v>3188</v>
      </c>
      <c r="COO1" s="476" t="s">
        <v>3189</v>
      </c>
      <c r="COP1" s="476" t="s">
        <v>3190</v>
      </c>
      <c r="COQ1" s="476" t="s">
        <v>3191</v>
      </c>
      <c r="COR1" s="476" t="s">
        <v>3192</v>
      </c>
      <c r="COS1" s="476" t="s">
        <v>3193</v>
      </c>
      <c r="COT1" s="476" t="s">
        <v>3194</v>
      </c>
      <c r="COU1" s="476" t="s">
        <v>3195</v>
      </c>
      <c r="COV1" s="476" t="s">
        <v>3196</v>
      </c>
      <c r="COW1" s="476" t="s">
        <v>3197</v>
      </c>
      <c r="COX1" s="476" t="s">
        <v>3198</v>
      </c>
      <c r="COY1" s="476" t="s">
        <v>3199</v>
      </c>
      <c r="COZ1" s="476" t="s">
        <v>3200</v>
      </c>
      <c r="CPA1" s="475" t="s">
        <v>3201</v>
      </c>
      <c r="CPB1" s="475" t="s">
        <v>3202</v>
      </c>
      <c r="CPC1" s="475" t="s">
        <v>3203</v>
      </c>
      <c r="CPD1" s="475" t="s">
        <v>3204</v>
      </c>
      <c r="CPE1" s="476" t="s">
        <v>3205</v>
      </c>
      <c r="CPF1" s="476" t="s">
        <v>3206</v>
      </c>
      <c r="CPG1" s="476" t="s">
        <v>3207</v>
      </c>
      <c r="CPH1" s="476" t="s">
        <v>3208</v>
      </c>
      <c r="CPI1" s="476" t="s">
        <v>3209</v>
      </c>
      <c r="CPJ1" s="476" t="s">
        <v>3210</v>
      </c>
      <c r="CPK1" s="476" t="s">
        <v>3211</v>
      </c>
      <c r="CPL1" s="476" t="s">
        <v>3212</v>
      </c>
      <c r="CPM1" s="476" t="s">
        <v>3213</v>
      </c>
      <c r="CPN1" s="476" t="s">
        <v>3214</v>
      </c>
      <c r="CPO1" s="476" t="s">
        <v>3215</v>
      </c>
      <c r="CPP1" s="476" t="s">
        <v>3216</v>
      </c>
      <c r="CPQ1" s="476" t="s">
        <v>3217</v>
      </c>
      <c r="CPR1" s="476" t="s">
        <v>3218</v>
      </c>
      <c r="CPS1" s="476" t="s">
        <v>3219</v>
      </c>
      <c r="CPT1" s="476" t="s">
        <v>3220</v>
      </c>
      <c r="CPU1" s="476" t="s">
        <v>3221</v>
      </c>
      <c r="CPV1" s="476" t="s">
        <v>3222</v>
      </c>
      <c r="CPW1" s="476" t="s">
        <v>3223</v>
      </c>
      <c r="CPX1" s="476" t="s">
        <v>3224</v>
      </c>
      <c r="CPY1" s="476" t="s">
        <v>3225</v>
      </c>
      <c r="CPZ1" s="476" t="s">
        <v>3226</v>
      </c>
      <c r="CQA1" s="476" t="s">
        <v>3227</v>
      </c>
      <c r="CQB1" s="476" t="s">
        <v>3228</v>
      </c>
      <c r="CQC1" s="476" t="s">
        <v>3229</v>
      </c>
      <c r="CQD1" s="476" t="s">
        <v>3230</v>
      </c>
      <c r="CQE1" s="476" t="s">
        <v>3231</v>
      </c>
      <c r="CQF1" s="476" t="s">
        <v>3232</v>
      </c>
      <c r="CQG1" s="476" t="s">
        <v>3233</v>
      </c>
      <c r="CQH1" s="476" t="s">
        <v>3234</v>
      </c>
      <c r="CQI1" s="476" t="s">
        <v>3235</v>
      </c>
      <c r="CQJ1" s="476" t="s">
        <v>3236</v>
      </c>
      <c r="CQK1" s="476" t="s">
        <v>3237</v>
      </c>
      <c r="CQL1" s="476" t="s">
        <v>3238</v>
      </c>
      <c r="CQM1" s="476" t="s">
        <v>3239</v>
      </c>
      <c r="CQN1" s="476" t="s">
        <v>3240</v>
      </c>
      <c r="CQO1" s="476" t="s">
        <v>3241</v>
      </c>
      <c r="CQP1" s="476" t="s">
        <v>3242</v>
      </c>
      <c r="CQQ1" s="476" t="s">
        <v>3243</v>
      </c>
      <c r="CQR1" s="476" t="s">
        <v>3244</v>
      </c>
      <c r="CQS1" s="476" t="s">
        <v>3245</v>
      </c>
      <c r="CQT1" s="476" t="s">
        <v>3246</v>
      </c>
      <c r="CQU1" s="476" t="s">
        <v>3247</v>
      </c>
      <c r="CQV1" s="476" t="s">
        <v>3248</v>
      </c>
      <c r="CQW1" s="476" t="s">
        <v>3249</v>
      </c>
      <c r="CQX1" s="476" t="s">
        <v>3250</v>
      </c>
      <c r="CQY1" s="476" t="s">
        <v>3251</v>
      </c>
      <c r="CQZ1" s="476" t="s">
        <v>3252</v>
      </c>
      <c r="CRA1" s="476" t="s">
        <v>3253</v>
      </c>
      <c r="CRB1" s="476" t="s">
        <v>3254</v>
      </c>
      <c r="CRC1" s="476" t="s">
        <v>3255</v>
      </c>
      <c r="CRD1" s="476" t="s">
        <v>3256</v>
      </c>
      <c r="CRE1" s="476" t="s">
        <v>3257</v>
      </c>
      <c r="CRF1" s="476" t="s">
        <v>3258</v>
      </c>
      <c r="CRG1" s="476" t="s">
        <v>3259</v>
      </c>
      <c r="CRH1" s="476" t="s">
        <v>3260</v>
      </c>
      <c r="CRI1" s="476" t="s">
        <v>3261</v>
      </c>
      <c r="CRJ1" s="476" t="s">
        <v>3262</v>
      </c>
      <c r="CRK1" s="476" t="s">
        <v>3263</v>
      </c>
      <c r="CRL1" s="476" t="s">
        <v>3264</v>
      </c>
      <c r="CRM1" s="476" t="s">
        <v>3265</v>
      </c>
      <c r="CRN1" s="476" t="s">
        <v>3266</v>
      </c>
      <c r="CRO1" s="476" t="s">
        <v>3267</v>
      </c>
      <c r="CRP1" s="476" t="s">
        <v>3268</v>
      </c>
      <c r="CRQ1" s="476" t="s">
        <v>3269</v>
      </c>
      <c r="CRR1" s="476" t="s">
        <v>3270</v>
      </c>
      <c r="CRS1" s="476" t="s">
        <v>3271</v>
      </c>
      <c r="CRT1" s="476" t="s">
        <v>3272</v>
      </c>
      <c r="CRU1" s="476" t="s">
        <v>3273</v>
      </c>
      <c r="CRV1" s="476" t="s">
        <v>3274</v>
      </c>
      <c r="CRW1" s="476" t="s">
        <v>3275</v>
      </c>
      <c r="CRX1" s="476" t="s">
        <v>3276</v>
      </c>
      <c r="CRY1" s="475" t="s">
        <v>3277</v>
      </c>
      <c r="CRZ1" s="475" t="s">
        <v>3278</v>
      </c>
      <c r="CSA1" s="475" t="s">
        <v>3279</v>
      </c>
      <c r="CSB1" s="475" t="s">
        <v>3280</v>
      </c>
      <c r="CSC1" s="476" t="s">
        <v>3281</v>
      </c>
      <c r="CSD1" s="476" t="s">
        <v>3282</v>
      </c>
      <c r="CSE1" s="476" t="s">
        <v>3283</v>
      </c>
      <c r="CSF1" s="476" t="s">
        <v>3284</v>
      </c>
      <c r="CSG1" s="476" t="s">
        <v>3285</v>
      </c>
      <c r="CSH1" s="476" t="s">
        <v>3286</v>
      </c>
      <c r="CSI1" s="476" t="s">
        <v>3287</v>
      </c>
      <c r="CSJ1" s="476" t="s">
        <v>3288</v>
      </c>
      <c r="CSK1" s="476" t="s">
        <v>3289</v>
      </c>
      <c r="CSL1" s="476" t="s">
        <v>3290</v>
      </c>
      <c r="CSM1" s="476" t="s">
        <v>3291</v>
      </c>
      <c r="CSN1" s="476" t="s">
        <v>3292</v>
      </c>
      <c r="CSO1" s="476" t="s">
        <v>3293</v>
      </c>
      <c r="CSP1" s="476" t="s">
        <v>3294</v>
      </c>
      <c r="CSQ1" s="476" t="s">
        <v>3295</v>
      </c>
      <c r="CSR1" s="476" t="s">
        <v>3296</v>
      </c>
      <c r="CSS1" s="476" t="s">
        <v>3297</v>
      </c>
      <c r="CST1" s="476" t="s">
        <v>3298</v>
      </c>
      <c r="CSU1" s="476" t="s">
        <v>3299</v>
      </c>
      <c r="CSV1" s="476" t="s">
        <v>3300</v>
      </c>
      <c r="CSW1" s="476" t="s">
        <v>3301</v>
      </c>
      <c r="CSX1" s="476" t="s">
        <v>3302</v>
      </c>
      <c r="CSY1" s="476" t="s">
        <v>3303</v>
      </c>
      <c r="CSZ1" s="476" t="s">
        <v>3304</v>
      </c>
      <c r="CTA1" s="476" t="s">
        <v>3305</v>
      </c>
      <c r="CTB1" s="476" t="s">
        <v>3306</v>
      </c>
      <c r="CTC1" s="476" t="s">
        <v>3307</v>
      </c>
      <c r="CTD1" s="476" t="s">
        <v>3308</v>
      </c>
      <c r="CTE1" s="476" t="s">
        <v>3309</v>
      </c>
      <c r="CTF1" s="476" t="s">
        <v>3310</v>
      </c>
      <c r="CTG1" s="476" t="s">
        <v>3311</v>
      </c>
      <c r="CTH1" s="476" t="s">
        <v>3312</v>
      </c>
      <c r="CTI1" s="476" t="s">
        <v>3313</v>
      </c>
      <c r="CTJ1" s="476" t="s">
        <v>3314</v>
      </c>
      <c r="CTK1" s="476" t="s">
        <v>3315</v>
      </c>
      <c r="CTL1" s="476" t="s">
        <v>3316</v>
      </c>
      <c r="CTM1" s="476" t="s">
        <v>3317</v>
      </c>
      <c r="CTN1" s="476" t="s">
        <v>3318</v>
      </c>
      <c r="CTO1" s="476" t="s">
        <v>3319</v>
      </c>
      <c r="CTP1" s="476" t="s">
        <v>3320</v>
      </c>
      <c r="CTQ1" s="476" t="s">
        <v>3321</v>
      </c>
      <c r="CTR1" s="476" t="s">
        <v>3322</v>
      </c>
      <c r="CTS1" s="476" t="s">
        <v>3323</v>
      </c>
      <c r="CTT1" s="476" t="s">
        <v>3324</v>
      </c>
      <c r="CTU1" s="476" t="s">
        <v>3325</v>
      </c>
      <c r="CTV1" s="476" t="s">
        <v>3326</v>
      </c>
      <c r="CTW1" s="476" t="s">
        <v>3327</v>
      </c>
      <c r="CTX1" s="476" t="s">
        <v>3328</v>
      </c>
      <c r="CTY1" s="476" t="s">
        <v>3329</v>
      </c>
      <c r="CTZ1" s="476" t="s">
        <v>3330</v>
      </c>
      <c r="CUA1" s="476" t="s">
        <v>3331</v>
      </c>
      <c r="CUB1" s="476" t="s">
        <v>3332</v>
      </c>
      <c r="CUC1" s="476" t="s">
        <v>3333</v>
      </c>
      <c r="CUD1" s="476" t="s">
        <v>3334</v>
      </c>
      <c r="CUE1" s="476" t="s">
        <v>3335</v>
      </c>
      <c r="CUF1" s="476" t="s">
        <v>3336</v>
      </c>
      <c r="CUG1" s="476" t="s">
        <v>3337</v>
      </c>
      <c r="CUH1" s="476" t="s">
        <v>3338</v>
      </c>
      <c r="CUI1" s="476" t="s">
        <v>3339</v>
      </c>
      <c r="CUJ1" s="476" t="s">
        <v>3340</v>
      </c>
      <c r="CUK1" s="476" t="s">
        <v>3341</v>
      </c>
      <c r="CUL1" s="476" t="s">
        <v>3342</v>
      </c>
      <c r="CUM1" s="476" t="s">
        <v>3343</v>
      </c>
      <c r="CUN1" s="476" t="s">
        <v>3344</v>
      </c>
      <c r="CUO1" s="476" t="s">
        <v>3345</v>
      </c>
      <c r="CUP1" s="476" t="s">
        <v>3346</v>
      </c>
      <c r="CUQ1" s="476" t="s">
        <v>3347</v>
      </c>
      <c r="CUR1" s="476" t="s">
        <v>3348</v>
      </c>
      <c r="CUS1" s="476" t="s">
        <v>3349</v>
      </c>
      <c r="CUT1" s="476" t="s">
        <v>3350</v>
      </c>
      <c r="CUU1" s="476" t="s">
        <v>3351</v>
      </c>
      <c r="CUV1" s="476" t="s">
        <v>3352</v>
      </c>
      <c r="CUW1" s="475" t="s">
        <v>3353</v>
      </c>
      <c r="CUX1" s="475" t="s">
        <v>3354</v>
      </c>
      <c r="CUY1" s="475" t="s">
        <v>3355</v>
      </c>
      <c r="CUZ1" s="475" t="s">
        <v>3356</v>
      </c>
      <c r="CVA1" s="476" t="s">
        <v>3357</v>
      </c>
      <c r="CVB1" s="476" t="s">
        <v>3358</v>
      </c>
      <c r="CVC1" s="476" t="s">
        <v>3359</v>
      </c>
      <c r="CVD1" s="476" t="s">
        <v>3360</v>
      </c>
      <c r="CVE1" s="476" t="s">
        <v>3361</v>
      </c>
      <c r="CVF1" s="476" t="s">
        <v>3362</v>
      </c>
      <c r="CVG1" s="476" t="s">
        <v>3363</v>
      </c>
      <c r="CVH1" s="476" t="s">
        <v>3364</v>
      </c>
      <c r="CVI1" s="476" t="s">
        <v>3365</v>
      </c>
      <c r="CVJ1" s="476" t="s">
        <v>3366</v>
      </c>
      <c r="CVK1" s="476" t="s">
        <v>3367</v>
      </c>
      <c r="CVL1" s="476" t="s">
        <v>3368</v>
      </c>
      <c r="CVM1" s="476" t="s">
        <v>3369</v>
      </c>
      <c r="CVN1" s="476" t="s">
        <v>3370</v>
      </c>
      <c r="CVO1" s="476" t="s">
        <v>3371</v>
      </c>
      <c r="CVP1" s="476" t="s">
        <v>3372</v>
      </c>
      <c r="CVQ1" s="476" t="s">
        <v>3373</v>
      </c>
      <c r="CVR1" s="476" t="s">
        <v>3374</v>
      </c>
      <c r="CVS1" s="476" t="s">
        <v>3375</v>
      </c>
      <c r="CVT1" s="476" t="s">
        <v>3376</v>
      </c>
      <c r="CVU1" s="476" t="s">
        <v>3377</v>
      </c>
      <c r="CVV1" s="476" t="s">
        <v>3378</v>
      </c>
      <c r="CVW1" s="476" t="s">
        <v>3379</v>
      </c>
      <c r="CVX1" s="476" t="s">
        <v>3380</v>
      </c>
      <c r="CVY1" s="476" t="s">
        <v>3381</v>
      </c>
      <c r="CVZ1" s="476" t="s">
        <v>3382</v>
      </c>
      <c r="CWA1" s="476" t="s">
        <v>3383</v>
      </c>
      <c r="CWB1" s="476" t="s">
        <v>3384</v>
      </c>
      <c r="CWC1" s="476" t="s">
        <v>3385</v>
      </c>
      <c r="CWD1" s="476" t="s">
        <v>3386</v>
      </c>
      <c r="CWE1" s="476" t="s">
        <v>3387</v>
      </c>
      <c r="CWF1" s="476" t="s">
        <v>3388</v>
      </c>
      <c r="CWG1" s="476" t="s">
        <v>3389</v>
      </c>
      <c r="CWH1" s="476" t="s">
        <v>3390</v>
      </c>
      <c r="CWI1" s="476" t="s">
        <v>3391</v>
      </c>
      <c r="CWJ1" s="476" t="s">
        <v>3392</v>
      </c>
      <c r="CWK1" s="476" t="s">
        <v>3393</v>
      </c>
      <c r="CWL1" s="476" t="s">
        <v>3394</v>
      </c>
      <c r="CWM1" s="476" t="s">
        <v>3395</v>
      </c>
      <c r="CWN1" s="476" t="s">
        <v>3396</v>
      </c>
      <c r="CWO1" s="476" t="s">
        <v>3397</v>
      </c>
      <c r="CWP1" s="476" t="s">
        <v>3398</v>
      </c>
      <c r="CWQ1" s="476" t="s">
        <v>3399</v>
      </c>
      <c r="CWR1" s="476" t="s">
        <v>3400</v>
      </c>
      <c r="CWS1" s="476" t="s">
        <v>3401</v>
      </c>
      <c r="CWT1" s="476" t="s">
        <v>3402</v>
      </c>
      <c r="CWU1" s="476" t="s">
        <v>3403</v>
      </c>
      <c r="CWV1" s="476" t="s">
        <v>3404</v>
      </c>
      <c r="CWW1" s="476" t="s">
        <v>3405</v>
      </c>
      <c r="CWX1" s="476" t="s">
        <v>3406</v>
      </c>
      <c r="CWY1" s="476" t="s">
        <v>3407</v>
      </c>
      <c r="CWZ1" s="476" t="s">
        <v>3408</v>
      </c>
      <c r="CXA1" s="476" t="s">
        <v>3409</v>
      </c>
      <c r="CXB1" s="476" t="s">
        <v>3410</v>
      </c>
      <c r="CXC1" s="476" t="s">
        <v>3411</v>
      </c>
      <c r="CXD1" s="476" t="s">
        <v>3412</v>
      </c>
      <c r="CXE1" s="476" t="s">
        <v>3413</v>
      </c>
      <c r="CXF1" s="476" t="s">
        <v>3414</v>
      </c>
      <c r="CXG1" s="476" t="s">
        <v>3415</v>
      </c>
      <c r="CXH1" s="476" t="s">
        <v>3416</v>
      </c>
      <c r="CXI1" s="476" t="s">
        <v>3417</v>
      </c>
      <c r="CXJ1" s="476" t="s">
        <v>3418</v>
      </c>
      <c r="CXK1" s="476" t="s">
        <v>3419</v>
      </c>
      <c r="CXL1" s="476" t="s">
        <v>3420</v>
      </c>
      <c r="CXM1" s="476" t="s">
        <v>3421</v>
      </c>
      <c r="CXN1" s="476" t="s">
        <v>3422</v>
      </c>
      <c r="CXO1" s="476" t="s">
        <v>3423</v>
      </c>
      <c r="CXP1" s="476" t="s">
        <v>3424</v>
      </c>
      <c r="CXQ1" s="476" t="s">
        <v>3425</v>
      </c>
      <c r="CXR1" s="476" t="s">
        <v>3426</v>
      </c>
      <c r="CXS1" s="476" t="s">
        <v>3427</v>
      </c>
      <c r="CXT1" s="476" t="s">
        <v>3428</v>
      </c>
      <c r="CXU1" s="475" t="s">
        <v>3429</v>
      </c>
      <c r="CXV1" s="475" t="s">
        <v>3430</v>
      </c>
      <c r="CXW1" s="475" t="s">
        <v>3431</v>
      </c>
      <c r="CXX1" s="475" t="s">
        <v>3432</v>
      </c>
      <c r="CXY1" s="475" t="s">
        <v>3433</v>
      </c>
      <c r="CXZ1" s="475" t="s">
        <v>3434</v>
      </c>
      <c r="CYA1" s="475" t="s">
        <v>3435</v>
      </c>
      <c r="CYB1" s="475" t="s">
        <v>3436</v>
      </c>
      <c r="CYC1" s="475" t="s">
        <v>3437</v>
      </c>
      <c r="CYD1" s="475" t="s">
        <v>3438</v>
      </c>
      <c r="CYE1" s="475" t="s">
        <v>3439</v>
      </c>
      <c r="CYF1" s="475" t="s">
        <v>3440</v>
      </c>
      <c r="CYG1" s="475" t="s">
        <v>3441</v>
      </c>
      <c r="CYH1" s="475" t="s">
        <v>3442</v>
      </c>
      <c r="CYI1" s="475" t="s">
        <v>3443</v>
      </c>
      <c r="CYJ1" s="475" t="s">
        <v>3444</v>
      </c>
      <c r="CYK1" s="475" t="s">
        <v>3445</v>
      </c>
      <c r="CYL1" s="475" t="s">
        <v>3446</v>
      </c>
      <c r="CYM1" s="475" t="s">
        <v>3447</v>
      </c>
      <c r="CYN1" s="475" t="s">
        <v>3448</v>
      </c>
      <c r="CYO1" s="475" t="s">
        <v>3449</v>
      </c>
      <c r="CYP1" s="475" t="s">
        <v>3450</v>
      </c>
      <c r="CYQ1" s="475" t="s">
        <v>3451</v>
      </c>
      <c r="CYR1" s="475" t="s">
        <v>3452</v>
      </c>
      <c r="CYS1" s="475" t="s">
        <v>3453</v>
      </c>
      <c r="CYT1" s="475" t="s">
        <v>3454</v>
      </c>
      <c r="CYU1" s="475" t="s">
        <v>3455</v>
      </c>
      <c r="CYV1" s="475" t="s">
        <v>3456</v>
      </c>
      <c r="CYW1" s="475" t="s">
        <v>3457</v>
      </c>
      <c r="CYX1" s="475" t="s">
        <v>3458</v>
      </c>
      <c r="CYY1" s="475" t="s">
        <v>3459</v>
      </c>
      <c r="CYZ1" s="475" t="s">
        <v>3460</v>
      </c>
      <c r="CZA1" s="475" t="s">
        <v>3461</v>
      </c>
      <c r="CZB1" s="475" t="s">
        <v>3462</v>
      </c>
      <c r="CZC1" s="475" t="s">
        <v>3463</v>
      </c>
      <c r="CZD1" s="475" t="s">
        <v>3464</v>
      </c>
      <c r="CZE1" s="475" t="s">
        <v>3465</v>
      </c>
      <c r="CZF1" s="475" t="s">
        <v>3466</v>
      </c>
      <c r="CZG1" s="475" t="s">
        <v>3467</v>
      </c>
      <c r="CZH1" s="475" t="s">
        <v>3468</v>
      </c>
      <c r="CZI1" s="475" t="s">
        <v>3469</v>
      </c>
      <c r="CZJ1" s="475" t="s">
        <v>3470</v>
      </c>
      <c r="CZK1" s="475" t="s">
        <v>3471</v>
      </c>
      <c r="CZL1" s="475" t="s">
        <v>3472</v>
      </c>
      <c r="CZM1" s="475" t="s">
        <v>3473</v>
      </c>
      <c r="CZN1" s="475" t="s">
        <v>3474</v>
      </c>
      <c r="CZO1" s="475" t="s">
        <v>3475</v>
      </c>
      <c r="CZP1" s="475" t="s">
        <v>3476</v>
      </c>
      <c r="CZQ1" s="475" t="s">
        <v>3477</v>
      </c>
      <c r="CZR1" s="475" t="s">
        <v>3478</v>
      </c>
      <c r="CZS1" s="475" t="s">
        <v>3479</v>
      </c>
      <c r="CZT1" s="475" t="s">
        <v>3480</v>
      </c>
      <c r="CZU1" s="475" t="s">
        <v>3481</v>
      </c>
      <c r="CZV1" s="475" t="s">
        <v>3482</v>
      </c>
      <c r="CZW1" s="475" t="s">
        <v>3483</v>
      </c>
      <c r="CZX1" s="475" t="s">
        <v>3484</v>
      </c>
      <c r="CZY1" s="475" t="s">
        <v>3485</v>
      </c>
      <c r="CZZ1" s="475" t="s">
        <v>3486</v>
      </c>
      <c r="DAA1" s="475" t="s">
        <v>3487</v>
      </c>
      <c r="DAB1" s="475" t="s">
        <v>3488</v>
      </c>
      <c r="DAC1" s="475" t="s">
        <v>3489</v>
      </c>
      <c r="DAD1" s="475" t="s">
        <v>3490</v>
      </c>
      <c r="DAE1" s="475" t="s">
        <v>3491</v>
      </c>
      <c r="DAF1" s="475" t="s">
        <v>3492</v>
      </c>
      <c r="DAG1" s="475" t="s">
        <v>3493</v>
      </c>
      <c r="DAH1" s="475" t="s">
        <v>3494</v>
      </c>
      <c r="DAI1" s="475" t="s">
        <v>3495</v>
      </c>
      <c r="DAJ1" s="475" t="s">
        <v>3496</v>
      </c>
      <c r="DAK1" s="475" t="s">
        <v>3497</v>
      </c>
      <c r="DAL1" s="475" t="s">
        <v>3498</v>
      </c>
      <c r="DAM1" s="475" t="s">
        <v>3499</v>
      </c>
      <c r="DAN1" s="475" t="s">
        <v>3500</v>
      </c>
      <c r="DAO1" s="475" t="s">
        <v>3501</v>
      </c>
      <c r="DAP1" s="475" t="s">
        <v>3502</v>
      </c>
      <c r="DAQ1" s="475" t="s">
        <v>3503</v>
      </c>
      <c r="DAR1" s="475" t="s">
        <v>3504</v>
      </c>
      <c r="DAS1" s="475" t="s">
        <v>3505</v>
      </c>
      <c r="DAT1" s="475" t="s">
        <v>3506</v>
      </c>
      <c r="DAU1" s="475" t="s">
        <v>3507</v>
      </c>
      <c r="DAV1" s="475" t="s">
        <v>3508</v>
      </c>
      <c r="DAW1" s="475" t="s">
        <v>3509</v>
      </c>
      <c r="DAX1" s="475" t="s">
        <v>3510</v>
      </c>
      <c r="DAY1" s="475" t="s">
        <v>3511</v>
      </c>
      <c r="DAZ1" s="475" t="s">
        <v>3512</v>
      </c>
      <c r="DBA1" s="475" t="s">
        <v>3513</v>
      </c>
      <c r="DBB1" s="475" t="s">
        <v>3514</v>
      </c>
      <c r="DBC1" s="475" t="s">
        <v>3515</v>
      </c>
      <c r="DBD1" s="475" t="s">
        <v>3516</v>
      </c>
      <c r="DBE1" s="475" t="s">
        <v>3517</v>
      </c>
      <c r="DBF1" s="475" t="s">
        <v>3518</v>
      </c>
    </row>
    <row r="2" spans="1:2762" s="34" customFormat="1" ht="90">
      <c r="A2" s="460" t="s">
        <v>3519</v>
      </c>
      <c r="B2" s="461" t="str">
        <f>'1 - Start Here'!$B$6</f>
        <v>1 April 2024 to 30 September 2024</v>
      </c>
      <c r="C2" s="462" t="str">
        <f>'2 - Project Admin'!$E$7</f>
        <v>Town_Deal</v>
      </c>
      <c r="D2" s="462" t="str">
        <f>'2 - Project Admin'!$E$8</f>
        <v>Worcester</v>
      </c>
      <c r="E2" s="462" t="str">
        <f>'2 - Project Admin'!$E$9</f>
        <v>Worcester City Council</v>
      </c>
      <c r="F2" s="463" t="str">
        <f>'2 - Project Admin'!E10</f>
        <v>Test McTester</v>
      </c>
      <c r="G2" s="463" t="str">
        <f>'2 - Project Admin'!E11</f>
        <v>test.mctester@test.gov.uk</v>
      </c>
      <c r="H2" s="464" t="str">
        <f>'2 - Project Admin'!E12</f>
        <v>07812345678</v>
      </c>
      <c r="I2" s="463" t="str">
        <f>'2 - Project Admin'!E13</f>
        <v>Adam Test</v>
      </c>
      <c r="J2" s="462" t="str">
        <f>'2 - Project Admin'!E14</f>
        <v>adam.test@test.com</v>
      </c>
      <c r="K2" s="465" t="str">
        <f>'2 - Project Admin'!E15</f>
        <v xml:space="preserve">07712345678 </v>
      </c>
      <c r="L2" s="462" t="str">
        <f>'2 - Project Admin'!E16</f>
        <v>Angela Test</v>
      </c>
      <c r="M2" s="462" t="str">
        <f>'2 - Project Admin'!E17</f>
        <v>angela.test@testla.gov.uk</v>
      </c>
      <c r="N2" s="465" t="str">
        <f>'2 - Project Admin'!E18</f>
        <v xml:space="preserve"> 07712345678</v>
      </c>
      <c r="O2" s="462" t="str">
        <f>'2 - Project Admin'!E19</f>
        <v xml:space="preserve">John Doe </v>
      </c>
      <c r="P2" s="462" t="str">
        <f>'2 - Project Admin'!E20</f>
        <v>john.doe@testla.gov.uk</v>
      </c>
      <c r="Q2" s="465" t="str">
        <f>'2 - Project Admin'!E21</f>
        <v>07712345678</v>
      </c>
      <c r="R2" s="466" t="str">
        <f>'Project Lookup'!$C$3</f>
        <v>TD-WRC-01</v>
      </c>
      <c r="S2" s="34" t="str">
        <f>'Project Lookup'!$E$3</f>
        <v>The Community Skills and Enterprise Project</v>
      </c>
      <c r="T2" s="34" t="str">
        <f>'2 - Project Admin'!F27</f>
        <v>Transport</v>
      </c>
      <c r="U2" s="34" t="str">
        <f>'2 - Project Admin'!G27</f>
        <v>Single</v>
      </c>
      <c r="V2" s="34" t="str">
        <f>'2 - Project Admin'!H27</f>
        <v>FY6 7YR</v>
      </c>
      <c r="W2" s="34">
        <f>'2 - Project Admin'!I27</f>
        <v>0</v>
      </c>
      <c r="X2" s="34" t="str">
        <f>'2 - Project Admin'!J27</f>
        <v>No</v>
      </c>
      <c r="Y2" s="34">
        <f>'2 - Project Admin'!K27</f>
        <v>0</v>
      </c>
      <c r="Z2" s="34">
        <f>'2 - Project Admin'!L27</f>
        <v>0</v>
      </c>
      <c r="AA2" s="34" t="str">
        <f>'2 - Project Admin'!$E$47</f>
        <v>Yes</v>
      </c>
      <c r="AB2" s="34">
        <f>'2 - Project Admin'!$E$48</f>
        <v>0</v>
      </c>
      <c r="AC2" s="34" t="str">
        <f>'3 - Programme Progress'!D7</f>
        <v>Super</v>
      </c>
      <c r="AD2" s="34" t="str">
        <f>'3 - Programme Progress'!D8</f>
        <v>Smashing</v>
      </c>
      <c r="AE2" s="34" t="str">
        <f>'3 - Programme Progress'!D9</f>
        <v>Great</v>
      </c>
      <c r="AF2" s="34" t="str">
        <f>'3 - Programme Progress'!D10</f>
        <v>Look what you could've won</v>
      </c>
      <c r="AG2" s="34" t="str">
        <f>'3 - Programme Progress'!D11</f>
        <v>Keep it in the black and out of the red</v>
      </c>
      <c r="AH2" s="467" t="str">
        <f>'3 - Programme Progress'!D12</f>
        <v>Leave blank - Please provide upcoming milestones in Section B below.</v>
      </c>
      <c r="AI2" s="34" t="str">
        <f>'3 - Programme Progress'!D13</f>
        <v>You've won the speedboat</v>
      </c>
      <c r="AJ2" s="468">
        <f>'3 - Programme Progress'!D20</f>
        <v>44531</v>
      </c>
      <c r="AK2" s="34">
        <f>'3 - Programme Progress'!E20</f>
        <v>46082</v>
      </c>
      <c r="AL2" s="34" t="e">
        <f>'3 - Programme Progress'!#REF!</f>
        <v>#REF!</v>
      </c>
      <c r="AM2" s="34" t="str">
        <f>'3 - Programme Progress'!F20</f>
        <v>Planning &amp; Design</v>
      </c>
      <c r="AN2" s="34">
        <f>'3 - Programme Progress'!J20</f>
        <v>3</v>
      </c>
      <c r="AO2" s="34">
        <f>'3 - Programme Progress'!K20</f>
        <v>1</v>
      </c>
      <c r="AP2" s="34">
        <f>'3 - Programme Progress'!L20</f>
        <v>2</v>
      </c>
      <c r="AQ2" s="34" t="str">
        <f>'3 - Programme Progress'!M20</f>
        <v>aaa</v>
      </c>
      <c r="AR2" s="34" t="str">
        <f>'3 - Programme Progress'!N20</f>
        <v>xxx Autumn  2024</v>
      </c>
      <c r="AS2" s="34">
        <f>'3 - Programme Progress'!O20</f>
        <v>45627</v>
      </c>
      <c r="AT2" s="34" t="str">
        <f>'4a - Funding Profiles'!$E$9</f>
        <v>Yes</v>
      </c>
      <c r="AU2" s="469" t="str">
        <f>'4a - Funding Profiles'!$E$15</f>
        <v>No</v>
      </c>
      <c r="AV2" s="469" t="str">
        <f>'4a - Funding Profiles'!$E$15</f>
        <v>No</v>
      </c>
      <c r="AW2" s="469" t="str">
        <f>'4a - Funding Profiles'!$E$15</f>
        <v>No</v>
      </c>
      <c r="AX2" s="469" t="str">
        <f>'4a - Funding Profiles'!$M$15</f>
        <v>Given your answer, you only need to complete this table on this tab</v>
      </c>
      <c r="AY2" s="469">
        <f>'4a - Funding Profiles'!$E$16</f>
        <v>123456.78</v>
      </c>
      <c r="AZ2" s="469">
        <f>'4a - Funding Profiles'!$F$16</f>
        <v>23456</v>
      </c>
      <c r="BA2" s="469">
        <f>'4a - Funding Profiles'!$I$16</f>
        <v>34567</v>
      </c>
      <c r="BB2" s="469">
        <f>'4a - Funding Profiles'!$M$16</f>
        <v>0</v>
      </c>
      <c r="BC2" s="469" t="str">
        <f>'4a - Funding Profiles'!$E$17</f>
        <v>No</v>
      </c>
      <c r="BD2" s="469" t="str">
        <f>'4a - Funding Profiles'!$F$17</f>
        <v>Yes</v>
      </c>
      <c r="BE2" s="469" t="str">
        <f>'4a - Funding Profiles'!$I$17</f>
        <v>No</v>
      </c>
      <c r="BF2" s="469">
        <f>'4a - Funding Profiles'!$M$17</f>
        <v>0</v>
      </c>
      <c r="BG2" s="469" t="str">
        <f>'4a - Funding Profiles'!$E$18</f>
        <v xml:space="preserve"> Test</v>
      </c>
      <c r="BH2" s="469" t="str">
        <f>'4a - Funding Profiles'!$F$18</f>
        <v>N/a</v>
      </c>
      <c r="BI2" s="469" t="str">
        <f>'4a - Funding Profiles'!$I$18</f>
        <v>Test</v>
      </c>
      <c r="BJ2" s="469">
        <f>'4a - Funding Profiles'!$M$18</f>
        <v>0</v>
      </c>
      <c r="BK2" s="469" t="str">
        <f>'4a - Funding Profiles'!$E$19</f>
        <v>Programme only</v>
      </c>
      <c r="BL2" s="34" t="str">
        <f>'4a - Funding Profiles'!$F$19</f>
        <v>Specific project(s) only</v>
      </c>
      <c r="BM2" s="34" t="str">
        <f>'4a - Funding Profiles'!$I$19</f>
        <v>Mix of programme and projects</v>
      </c>
      <c r="BN2" s="34" t="str">
        <f>'4a - Funding Profiles'!$M$19</f>
        <v/>
      </c>
      <c r="BO2" s="34" t="str">
        <f>'4a - Funding Profiles'!$E$20</f>
        <v>Test</v>
      </c>
      <c r="BP2" s="34" t="str">
        <f>'4a - Funding Profiles'!$F$20</f>
        <v>Test</v>
      </c>
      <c r="BQ2" s="34" t="str">
        <f>'4a - Funding Profiles'!$I$20</f>
        <v>Test</v>
      </c>
      <c r="BR2" s="34">
        <f>'4a - Funding Profiles'!$M$20</f>
        <v>0</v>
      </c>
      <c r="BS2" s="34">
        <f>'4a - Funding Profiles'!F38</f>
        <v>100</v>
      </c>
      <c r="BT2" s="34">
        <f>'4a - Funding Profiles'!G38</f>
        <v>1</v>
      </c>
      <c r="BU2" s="34">
        <f>'4a - Funding Profiles'!H38</f>
        <v>2</v>
      </c>
      <c r="BV2" s="34">
        <f>'4a - Funding Profiles'!I38</f>
        <v>3</v>
      </c>
      <c r="BW2" s="34">
        <f>'4a - Funding Profiles'!J38</f>
        <v>1</v>
      </c>
      <c r="BX2" s="34">
        <f>'4a - Funding Profiles'!K38</f>
        <v>2</v>
      </c>
      <c r="BY2" s="34">
        <f>'4a - Funding Profiles'!L38</f>
        <v>3</v>
      </c>
      <c r="BZ2" s="34">
        <f>'4a - Funding Profiles'!M38</f>
        <v>1</v>
      </c>
      <c r="CA2" s="34">
        <f>'4a - Funding Profiles'!N38</f>
        <v>2</v>
      </c>
      <c r="CB2" s="34">
        <f>'4a - Funding Profiles'!O38</f>
        <v>3</v>
      </c>
      <c r="CC2" s="34">
        <f>'4a - Funding Profiles'!P38</f>
        <v>1</v>
      </c>
      <c r="CD2" s="34">
        <f>'4a - Funding Profiles'!Q38</f>
        <v>2</v>
      </c>
      <c r="CE2" s="34">
        <f>'4a - Funding Profiles'!R38</f>
        <v>3</v>
      </c>
      <c r="CF2" s="34">
        <f>'4a - Funding Profiles'!S38</f>
        <v>1</v>
      </c>
      <c r="CG2" s="34">
        <f>'4a - Funding Profiles'!T38</f>
        <v>2</v>
      </c>
      <c r="CH2" s="34">
        <f>'4a - Funding Profiles'!U38</f>
        <v>3</v>
      </c>
      <c r="CI2" s="34">
        <f>'4a - Funding Profiles'!V38</f>
        <v>1</v>
      </c>
      <c r="CJ2" s="34">
        <f>'4a - Funding Profiles'!W38</f>
        <v>2</v>
      </c>
      <c r="CK2" s="34">
        <f>'4a - Funding Profiles'!X38</f>
        <v>3</v>
      </c>
      <c r="CL2" s="34">
        <f>'4a - Funding Profiles'!Y38</f>
        <v>0</v>
      </c>
      <c r="CM2" s="34">
        <f>'4a - Funding Profiles'!$Z$38</f>
        <v>118</v>
      </c>
      <c r="CN2" s="34">
        <f>'4a - Funding Profiles'!F39</f>
        <v>100</v>
      </c>
      <c r="CO2" s="34">
        <f>'4a - Funding Profiles'!G39</f>
        <v>1</v>
      </c>
      <c r="CP2" s="34">
        <f>'4a - Funding Profiles'!H39</f>
        <v>2</v>
      </c>
      <c r="CQ2" s="34">
        <f>'4a - Funding Profiles'!I39</f>
        <v>3</v>
      </c>
      <c r="CR2" s="34">
        <f>'4a - Funding Profiles'!J39</f>
        <v>1</v>
      </c>
      <c r="CS2" s="34">
        <f>'4a - Funding Profiles'!K39</f>
        <v>2</v>
      </c>
      <c r="CT2" s="34">
        <f>'4a - Funding Profiles'!L39</f>
        <v>3</v>
      </c>
      <c r="CU2" s="34">
        <f>'4a - Funding Profiles'!M39</f>
        <v>1</v>
      </c>
      <c r="CV2" s="34">
        <f>'4a - Funding Profiles'!N39</f>
        <v>2</v>
      </c>
      <c r="CW2" s="34">
        <f>'4a - Funding Profiles'!O39</f>
        <v>3</v>
      </c>
      <c r="CX2" s="34">
        <f>'4a - Funding Profiles'!P39</f>
        <v>1</v>
      </c>
      <c r="CY2" s="34">
        <f>'4a - Funding Profiles'!Q39</f>
        <v>2</v>
      </c>
      <c r="CZ2" s="34">
        <f>'4a - Funding Profiles'!R39</f>
        <v>3</v>
      </c>
      <c r="DA2" s="34">
        <f>'4a - Funding Profiles'!S39</f>
        <v>1</v>
      </c>
      <c r="DB2" s="34" t="e">
        <f>'4a - Funding Profiles'!#REF!</f>
        <v>#REF!</v>
      </c>
      <c r="DC2" s="34">
        <f>'4a - Funding Profiles'!U39</f>
        <v>3</v>
      </c>
      <c r="DD2" s="34">
        <f>'4a - Funding Profiles'!V39</f>
        <v>1</v>
      </c>
      <c r="DE2" s="34">
        <f>'4a - Funding Profiles'!W39</f>
        <v>2</v>
      </c>
      <c r="DF2" s="34">
        <f>'4a - Funding Profiles'!X39</f>
        <v>3</v>
      </c>
      <c r="DG2" s="34">
        <f>'4a - Funding Profiles'!Y39</f>
        <v>0</v>
      </c>
      <c r="DH2" s="34">
        <f>'4a - Funding Profiles'!Z39</f>
        <v>118</v>
      </c>
      <c r="DI2" s="34">
        <f>'4a - Funding Profiles'!F40</f>
        <v>110</v>
      </c>
      <c r="DJ2" s="34">
        <f>'4a - Funding Profiles'!G40</f>
        <v>1</v>
      </c>
      <c r="DK2" s="34">
        <f>'4a - Funding Profiles'!H40</f>
        <v>2</v>
      </c>
      <c r="DL2" s="34">
        <f>'4a - Funding Profiles'!I40</f>
        <v>3</v>
      </c>
      <c r="DM2" s="34">
        <f>'4a - Funding Profiles'!J40</f>
        <v>1</v>
      </c>
      <c r="DN2" s="34">
        <f>'4a - Funding Profiles'!K40</f>
        <v>2</v>
      </c>
      <c r="DO2" s="34">
        <f>'4a - Funding Profiles'!L40</f>
        <v>3</v>
      </c>
      <c r="DP2" s="34">
        <f>'4a - Funding Profiles'!M40</f>
        <v>1</v>
      </c>
      <c r="DQ2" s="34">
        <f>'4a - Funding Profiles'!N40</f>
        <v>2</v>
      </c>
      <c r="DR2" s="34">
        <f>'4a - Funding Profiles'!O40</f>
        <v>3</v>
      </c>
      <c r="DS2" s="34">
        <f>'4a - Funding Profiles'!P40</f>
        <v>1</v>
      </c>
      <c r="DT2" s="34">
        <f>'4a - Funding Profiles'!Q40</f>
        <v>2</v>
      </c>
      <c r="DU2" s="34">
        <f>'4a - Funding Profiles'!R40</f>
        <v>3</v>
      </c>
      <c r="DV2" s="34">
        <f>'4a - Funding Profiles'!S40</f>
        <v>1</v>
      </c>
      <c r="DW2" s="34">
        <f>'4a - Funding Profiles'!T40</f>
        <v>2</v>
      </c>
      <c r="DX2" s="34">
        <f>'4a - Funding Profiles'!U40</f>
        <v>3</v>
      </c>
      <c r="DY2" s="34">
        <f>'4a - Funding Profiles'!V40</f>
        <v>1</v>
      </c>
      <c r="DZ2" s="34">
        <f>'4a - Funding Profiles'!W40</f>
        <v>2</v>
      </c>
      <c r="EA2" s="34">
        <f>'4a - Funding Profiles'!X40</f>
        <v>3</v>
      </c>
      <c r="EB2" s="34">
        <f>'4a - Funding Profiles'!Y40</f>
        <v>0</v>
      </c>
      <c r="EC2" s="34">
        <f>'4a - Funding Profiles'!Z40</f>
        <v>128</v>
      </c>
      <c r="ED2" s="34">
        <f>'4a - Funding Profiles'!F41</f>
        <v>200</v>
      </c>
      <c r="EE2" s="34">
        <f>'4a - Funding Profiles'!G41</f>
        <v>2</v>
      </c>
      <c r="EF2" s="34">
        <f>'4a - Funding Profiles'!H41</f>
        <v>4</v>
      </c>
      <c r="EG2" s="34">
        <f>'4a - Funding Profiles'!I41</f>
        <v>6</v>
      </c>
      <c r="EH2" s="34">
        <f>'4a - Funding Profiles'!J41</f>
        <v>2</v>
      </c>
      <c r="EI2" s="34">
        <f>'4a - Funding Profiles'!K41</f>
        <v>4</v>
      </c>
      <c r="EJ2" s="34">
        <f>'4a - Funding Profiles'!L41</f>
        <v>6</v>
      </c>
      <c r="EK2" s="34">
        <f>'4a - Funding Profiles'!M41</f>
        <v>2</v>
      </c>
      <c r="EL2" s="34">
        <f>'4a - Funding Profiles'!N41</f>
        <v>4</v>
      </c>
      <c r="EM2" s="34">
        <f>'4a - Funding Profiles'!O41</f>
        <v>6</v>
      </c>
      <c r="EN2" s="34">
        <f>'4a - Funding Profiles'!P41</f>
        <v>2</v>
      </c>
      <c r="EO2" s="34">
        <f>'4a - Funding Profiles'!Q41</f>
        <v>4</v>
      </c>
      <c r="EP2" s="34">
        <f>'4a - Funding Profiles'!R41</f>
        <v>6</v>
      </c>
      <c r="EQ2" s="34">
        <f>'4a - Funding Profiles'!S41</f>
        <v>2</v>
      </c>
      <c r="ER2" s="34">
        <f>'4a - Funding Profiles'!T41</f>
        <v>4</v>
      </c>
      <c r="ES2" s="34">
        <f>'4a - Funding Profiles'!U41</f>
        <v>6</v>
      </c>
      <c r="ET2" s="34">
        <f>'4a - Funding Profiles'!V41</f>
        <v>2</v>
      </c>
      <c r="EU2" s="34">
        <f>'4a - Funding Profiles'!W41</f>
        <v>4</v>
      </c>
      <c r="EV2" s="34">
        <f>'4a - Funding Profiles'!X41</f>
        <v>6</v>
      </c>
      <c r="EW2" s="34">
        <f>'4a - Funding Profiles'!Y41</f>
        <v>0</v>
      </c>
      <c r="EX2" s="34">
        <f>'4a - Funding Profiles'!Z41</f>
        <v>236</v>
      </c>
      <c r="EY2" s="34">
        <f>'4a - Funding Profiles'!F42</f>
        <v>100</v>
      </c>
      <c r="EZ2" s="34">
        <f>'4a - Funding Profiles'!G42</f>
        <v>1</v>
      </c>
      <c r="FA2" s="34">
        <f>'4a - Funding Profiles'!H42</f>
        <v>2</v>
      </c>
      <c r="FB2" s="34">
        <f>'4a - Funding Profiles'!I42</f>
        <v>3</v>
      </c>
      <c r="FC2" s="34">
        <f>'4a - Funding Profiles'!J42</f>
        <v>1</v>
      </c>
      <c r="FD2" s="34">
        <f>'4a - Funding Profiles'!K42</f>
        <v>2</v>
      </c>
      <c r="FE2" s="34">
        <f>'4a - Funding Profiles'!L42</f>
        <v>3</v>
      </c>
      <c r="FF2" s="34">
        <f>'4a - Funding Profiles'!M42</f>
        <v>1</v>
      </c>
      <c r="FG2" s="34">
        <f>'4a - Funding Profiles'!N42</f>
        <v>2</v>
      </c>
      <c r="FH2" s="34">
        <f>'4a - Funding Profiles'!O42</f>
        <v>3</v>
      </c>
      <c r="FI2" s="34">
        <f>'4a - Funding Profiles'!P42</f>
        <v>1</v>
      </c>
      <c r="FJ2" s="34">
        <f>'4a - Funding Profiles'!Q42</f>
        <v>2</v>
      </c>
      <c r="FK2" s="34">
        <f>'4a - Funding Profiles'!R42</f>
        <v>3</v>
      </c>
      <c r="FL2" s="34">
        <f>'4a - Funding Profiles'!S42</f>
        <v>1</v>
      </c>
      <c r="FM2" s="34">
        <f>'4a - Funding Profiles'!T42</f>
        <v>2</v>
      </c>
      <c r="FN2" s="34">
        <f>'4a - Funding Profiles'!U42</f>
        <v>3</v>
      </c>
      <c r="FO2" s="34">
        <f>'4a - Funding Profiles'!V42</f>
        <v>1</v>
      </c>
      <c r="FP2" s="34">
        <f>'4a - Funding Profiles'!W42</f>
        <v>2</v>
      </c>
      <c r="FQ2" s="34">
        <f>'4a - Funding Profiles'!X42</f>
        <v>3</v>
      </c>
      <c r="FR2" s="34">
        <f>'4a - Funding Profiles'!Y42</f>
        <v>0</v>
      </c>
      <c r="FS2" s="34">
        <f>'4a - Funding Profiles'!Z42</f>
        <v>118</v>
      </c>
      <c r="FT2" s="34">
        <f>'4a - Funding Profiles'!F43</f>
        <v>100</v>
      </c>
      <c r="FU2" s="34">
        <f>'4a - Funding Profiles'!G43</f>
        <v>1</v>
      </c>
      <c r="FV2" s="34">
        <f>'4a - Funding Profiles'!H43</f>
        <v>2</v>
      </c>
      <c r="FW2" s="34">
        <f>'4a - Funding Profiles'!I43</f>
        <v>3</v>
      </c>
      <c r="FX2" s="34">
        <f>'4a - Funding Profiles'!J43</f>
        <v>1</v>
      </c>
      <c r="FY2" s="34">
        <f>'4a - Funding Profiles'!K43</f>
        <v>2</v>
      </c>
      <c r="FZ2" s="34">
        <f>'4a - Funding Profiles'!L43</f>
        <v>3</v>
      </c>
      <c r="GA2" s="34">
        <f>'4a - Funding Profiles'!M43</f>
        <v>1</v>
      </c>
      <c r="GB2" s="34">
        <f>'4a - Funding Profiles'!N43</f>
        <v>2</v>
      </c>
      <c r="GC2" s="34">
        <f>'4a - Funding Profiles'!O43</f>
        <v>3</v>
      </c>
      <c r="GD2" s="34">
        <f>'4a - Funding Profiles'!P43</f>
        <v>1</v>
      </c>
      <c r="GE2" s="34">
        <f>'4a - Funding Profiles'!Q43</f>
        <v>2</v>
      </c>
      <c r="GF2" s="34">
        <f>'4a - Funding Profiles'!R43</f>
        <v>3</v>
      </c>
      <c r="GG2" s="34">
        <f>'4a - Funding Profiles'!S43</f>
        <v>1</v>
      </c>
      <c r="GH2" s="34">
        <f>'4a - Funding Profiles'!T43</f>
        <v>2</v>
      </c>
      <c r="GI2" s="34">
        <f>'4a - Funding Profiles'!U43</f>
        <v>3</v>
      </c>
      <c r="GJ2" s="34">
        <f>'4a - Funding Profiles'!V43</f>
        <v>1</v>
      </c>
      <c r="GK2" s="34">
        <f>'4a - Funding Profiles'!W43</f>
        <v>2</v>
      </c>
      <c r="GL2" s="34">
        <f>'4a - Funding Profiles'!X43</f>
        <v>3</v>
      </c>
      <c r="GM2" s="34">
        <f>'4a - Funding Profiles'!Y43</f>
        <v>0</v>
      </c>
      <c r="GN2" s="34">
        <f>'4a - Funding Profiles'!Z43</f>
        <v>118</v>
      </c>
      <c r="GO2" s="34">
        <f>'4a - Funding Profiles'!F44</f>
        <v>100</v>
      </c>
      <c r="GP2" s="34">
        <f>'4a - Funding Profiles'!G44</f>
        <v>1</v>
      </c>
      <c r="GQ2" s="34">
        <f>'4a - Funding Profiles'!H44</f>
        <v>2</v>
      </c>
      <c r="GR2" s="34">
        <f>'4a - Funding Profiles'!I44</f>
        <v>3</v>
      </c>
      <c r="GS2" s="34">
        <f>'4a - Funding Profiles'!J44</f>
        <v>1</v>
      </c>
      <c r="GT2" s="34">
        <f>'4a - Funding Profiles'!K44</f>
        <v>2</v>
      </c>
      <c r="GU2" s="34">
        <f>'4a - Funding Profiles'!L44</f>
        <v>3</v>
      </c>
      <c r="GV2" s="34">
        <f>'4a - Funding Profiles'!M44</f>
        <v>1</v>
      </c>
      <c r="GW2" s="34">
        <f>'4a - Funding Profiles'!N44</f>
        <v>2</v>
      </c>
      <c r="GX2" s="34">
        <f>'4a - Funding Profiles'!O44</f>
        <v>3</v>
      </c>
      <c r="GY2" s="34">
        <f>'4a - Funding Profiles'!P44</f>
        <v>1</v>
      </c>
      <c r="GZ2" s="34">
        <f>'4a - Funding Profiles'!Q44</f>
        <v>2</v>
      </c>
      <c r="HA2" s="34">
        <f>'4a - Funding Profiles'!R44</f>
        <v>3</v>
      </c>
      <c r="HB2" s="34">
        <f>'4a - Funding Profiles'!S44</f>
        <v>1</v>
      </c>
      <c r="HC2" s="34">
        <f>'4a - Funding Profiles'!T44</f>
        <v>2</v>
      </c>
      <c r="HD2" s="34">
        <f>'4a - Funding Profiles'!U44</f>
        <v>3</v>
      </c>
      <c r="HE2" s="34">
        <f>'4a - Funding Profiles'!V44</f>
        <v>1</v>
      </c>
      <c r="HF2" s="34">
        <f>'4a - Funding Profiles'!W44</f>
        <v>2</v>
      </c>
      <c r="HG2" s="34">
        <f>'4a - Funding Profiles'!X44</f>
        <v>3</v>
      </c>
      <c r="HH2" s="34">
        <f>'4a - Funding Profiles'!Y44</f>
        <v>0</v>
      </c>
      <c r="HI2" s="34">
        <f>'4a - Funding Profiles'!Z44</f>
        <v>118</v>
      </c>
      <c r="HJ2" s="34">
        <f>'4a - Funding Profiles'!F45</f>
        <v>300</v>
      </c>
      <c r="HK2" s="34">
        <f>'4a - Funding Profiles'!G45</f>
        <v>3</v>
      </c>
      <c r="HL2" s="34">
        <f>'4a - Funding Profiles'!H45</f>
        <v>6</v>
      </c>
      <c r="HM2" s="34">
        <f>'4a - Funding Profiles'!I45</f>
        <v>9</v>
      </c>
      <c r="HN2" s="34">
        <f>'4a - Funding Profiles'!J45</f>
        <v>3</v>
      </c>
      <c r="HO2" s="34">
        <f>'4a - Funding Profiles'!K45</f>
        <v>6</v>
      </c>
      <c r="HP2" s="34">
        <f>'4a - Funding Profiles'!L45</f>
        <v>9</v>
      </c>
      <c r="HQ2" s="34">
        <f>'4a - Funding Profiles'!M45</f>
        <v>3</v>
      </c>
      <c r="HR2" s="34">
        <f>'4a - Funding Profiles'!N45</f>
        <v>6</v>
      </c>
      <c r="HS2" s="34">
        <f>'4a - Funding Profiles'!O45</f>
        <v>9</v>
      </c>
      <c r="HT2" s="34">
        <f>'4a - Funding Profiles'!P45</f>
        <v>3</v>
      </c>
      <c r="HU2" s="34">
        <f>'4a - Funding Profiles'!Q45</f>
        <v>6</v>
      </c>
      <c r="HV2" s="34">
        <f>'4a - Funding Profiles'!R45</f>
        <v>9</v>
      </c>
      <c r="HW2" s="34">
        <f>'4a - Funding Profiles'!S45</f>
        <v>3</v>
      </c>
      <c r="HX2" s="34">
        <f>'4a - Funding Profiles'!T45</f>
        <v>6</v>
      </c>
      <c r="HY2" s="34">
        <f>'4a - Funding Profiles'!U45</f>
        <v>9</v>
      </c>
      <c r="HZ2" s="34">
        <f>'4a - Funding Profiles'!V45</f>
        <v>3</v>
      </c>
      <c r="IA2" s="34">
        <f>'4a - Funding Profiles'!W45</f>
        <v>6</v>
      </c>
      <c r="IB2" s="34">
        <f>'4a - Funding Profiles'!X45</f>
        <v>9</v>
      </c>
      <c r="IC2" s="34">
        <f>'4a - Funding Profiles'!Y45</f>
        <v>0</v>
      </c>
      <c r="ID2" s="34">
        <f>'4a - Funding Profiles'!Z45</f>
        <v>354</v>
      </c>
      <c r="IE2" s="34">
        <f>'4a - Funding Profiles'!F26</f>
        <v>100</v>
      </c>
      <c r="IF2" s="34">
        <f>'4a - Funding Profiles'!G26</f>
        <v>123456</v>
      </c>
      <c r="IG2" s="34">
        <f>'4a - Funding Profiles'!H26</f>
        <v>234567</v>
      </c>
      <c r="IH2" s="34">
        <f>'4a - Funding Profiles'!I26</f>
        <v>358023</v>
      </c>
      <c r="II2" s="34">
        <f>'4a - Funding Profiles'!J26</f>
        <v>123456</v>
      </c>
      <c r="IJ2" s="34">
        <f>'4a - Funding Profiles'!K26</f>
        <v>234567</v>
      </c>
      <c r="IK2" s="34">
        <f>'4a - Funding Profiles'!L26</f>
        <v>358023</v>
      </c>
      <c r="IL2" s="34">
        <f>'4a - Funding Profiles'!M26</f>
        <v>123456</v>
      </c>
      <c r="IM2" s="34">
        <f>'4a - Funding Profiles'!N26</f>
        <v>234567</v>
      </c>
      <c r="IN2" s="34">
        <f>'4a - Funding Profiles'!O26</f>
        <v>358023</v>
      </c>
      <c r="IO2" s="34">
        <f>'4a - Funding Profiles'!P26</f>
        <v>123456</v>
      </c>
      <c r="IP2" s="34">
        <f>'4a - Funding Profiles'!Q26</f>
        <v>234567</v>
      </c>
      <c r="IQ2" s="34">
        <f>'4a - Funding Profiles'!R26</f>
        <v>358023</v>
      </c>
      <c r="IR2" s="34">
        <f>'4a - Funding Profiles'!S26</f>
        <v>123456</v>
      </c>
      <c r="IS2" s="34">
        <f>'4a - Funding Profiles'!T26</f>
        <v>112233</v>
      </c>
      <c r="IT2" s="34">
        <f>'4a - Funding Profiles'!U26</f>
        <v>235689</v>
      </c>
      <c r="IU2" s="34">
        <f>'4a - Funding Profiles'!V26</f>
        <v>223344</v>
      </c>
      <c r="IV2" s="34">
        <f>'4a - Funding Profiles'!W26</f>
        <v>334455</v>
      </c>
      <c r="IW2" s="34">
        <f>'4a - Funding Profiles'!X26</f>
        <v>557799</v>
      </c>
      <c r="IX2" s="34">
        <f>'4a - Funding Profiles'!Y26</f>
        <v>0</v>
      </c>
      <c r="IY2" s="34">
        <f>'4a - Funding Profiles'!Z26</f>
        <v>2225680</v>
      </c>
      <c r="IZ2" s="34">
        <f>'4a - Funding Profiles'!F27</f>
        <v>100</v>
      </c>
      <c r="JA2" s="34">
        <f>'4a - Funding Profiles'!G27</f>
        <v>123456</v>
      </c>
      <c r="JB2" s="34">
        <f>'4a - Funding Profiles'!H27</f>
        <v>234567</v>
      </c>
      <c r="JC2" s="34">
        <f>'4a - Funding Profiles'!I27</f>
        <v>358023</v>
      </c>
      <c r="JD2" s="34">
        <f>'4a - Funding Profiles'!J27</f>
        <v>123456</v>
      </c>
      <c r="JE2" s="34">
        <f>'4a - Funding Profiles'!K27</f>
        <v>234567</v>
      </c>
      <c r="JF2" s="34">
        <f>'4a - Funding Profiles'!L27</f>
        <v>358023</v>
      </c>
      <c r="JG2" s="34">
        <f>'4a - Funding Profiles'!M27</f>
        <v>123456</v>
      </c>
      <c r="JH2" s="34">
        <f>'4a - Funding Profiles'!N27</f>
        <v>234567</v>
      </c>
      <c r="JI2" s="34">
        <f>'4a - Funding Profiles'!O27</f>
        <v>358023</v>
      </c>
      <c r="JJ2" s="34">
        <f>'4a - Funding Profiles'!P27</f>
        <v>123456</v>
      </c>
      <c r="JK2" s="34">
        <f>'4a - Funding Profiles'!Q27</f>
        <v>234567</v>
      </c>
      <c r="JL2" s="34">
        <f>'4a - Funding Profiles'!R27</f>
        <v>358023</v>
      </c>
      <c r="JM2" s="34">
        <f>'4a - Funding Profiles'!S27</f>
        <v>123456</v>
      </c>
      <c r="JN2" s="34">
        <f>'4a - Funding Profiles'!T27</f>
        <v>112233</v>
      </c>
      <c r="JO2" s="34">
        <f>'4a - Funding Profiles'!U27</f>
        <v>235689</v>
      </c>
      <c r="JP2" s="34">
        <f>'4a - Funding Profiles'!V27</f>
        <v>223344</v>
      </c>
      <c r="JQ2" s="34">
        <f>'4a - Funding Profiles'!W27</f>
        <v>334455</v>
      </c>
      <c r="JR2" s="34">
        <f>'4a - Funding Profiles'!X27</f>
        <v>557799</v>
      </c>
      <c r="JS2" s="34">
        <f>'4a - Funding Profiles'!Y27</f>
        <v>0</v>
      </c>
      <c r="JT2" s="34">
        <f>'4a - Funding Profiles'!Z27</f>
        <v>2225680</v>
      </c>
      <c r="JU2" s="34">
        <f>'4a - Funding Profiles'!F28</f>
        <v>200</v>
      </c>
      <c r="JV2" s="34">
        <f>'4a - Funding Profiles'!G28</f>
        <v>246912</v>
      </c>
      <c r="JW2" s="34">
        <f>'4a - Funding Profiles'!H28</f>
        <v>469134</v>
      </c>
      <c r="JX2" s="34">
        <f>'4a - Funding Profiles'!I28</f>
        <v>716046</v>
      </c>
      <c r="JY2" s="34">
        <f>'4a - Funding Profiles'!J28</f>
        <v>246912</v>
      </c>
      <c r="JZ2" s="34">
        <f>'4a - Funding Profiles'!K28</f>
        <v>469134</v>
      </c>
      <c r="KA2" s="34">
        <f>'4a - Funding Profiles'!L28</f>
        <v>716046</v>
      </c>
      <c r="KB2" s="34">
        <f>'4a - Funding Profiles'!M28</f>
        <v>246912</v>
      </c>
      <c r="KC2" s="34">
        <f>'4a - Funding Profiles'!N28</f>
        <v>469134</v>
      </c>
      <c r="KD2" s="34">
        <f>'4a - Funding Profiles'!O28</f>
        <v>716046</v>
      </c>
      <c r="KE2" s="34">
        <f>'4a - Funding Profiles'!P28</f>
        <v>246912</v>
      </c>
      <c r="KF2" s="34">
        <f>'4a - Funding Profiles'!Q28</f>
        <v>469134</v>
      </c>
      <c r="KG2" s="34">
        <f>'4a - Funding Profiles'!R28</f>
        <v>716046</v>
      </c>
      <c r="KH2" s="34">
        <f>'4a - Funding Profiles'!S28</f>
        <v>0</v>
      </c>
      <c r="KI2" s="34">
        <f>'4a - Funding Profiles'!T28</f>
        <v>224466</v>
      </c>
      <c r="KJ2" s="34">
        <f>'4a - Funding Profiles'!U28</f>
        <v>471378</v>
      </c>
      <c r="KK2" s="34">
        <f>'4a - Funding Profiles'!V28</f>
        <v>446688</v>
      </c>
      <c r="KL2" s="34">
        <f>'4a - Funding Profiles'!W28</f>
        <v>668910</v>
      </c>
      <c r="KM2" s="34">
        <f>'4a - Funding Profiles'!X28</f>
        <v>1115598</v>
      </c>
      <c r="KN2" s="34">
        <f>'4a - Funding Profiles'!Y28</f>
        <v>0</v>
      </c>
      <c r="KO2" s="34">
        <f>'4a - Funding Profiles'!Z28</f>
        <v>4451360</v>
      </c>
      <c r="KP2" s="34">
        <f>'4a - Funding Profiles'!C50</f>
        <v>0</v>
      </c>
      <c r="KQ2" s="34">
        <f>'4a - Funding Profiles'!D50</f>
        <v>0</v>
      </c>
      <c r="KR2" s="34">
        <f>'4a - Funding Profiles'!E50</f>
        <v>0</v>
      </c>
      <c r="KS2" s="34">
        <f>'4a - Funding Profiles'!F50</f>
        <v>0</v>
      </c>
      <c r="KT2" s="34">
        <f>'4a - Funding Profiles'!G50</f>
        <v>0</v>
      </c>
      <c r="KU2" s="34">
        <f>'4a - Funding Profiles'!H50</f>
        <v>0</v>
      </c>
      <c r="KV2" s="34">
        <f>'4a - Funding Profiles'!I50</f>
        <v>0</v>
      </c>
      <c r="KW2" s="34">
        <f>'4a - Funding Profiles'!J50</f>
        <v>0</v>
      </c>
      <c r="KX2" s="34">
        <f>'4a - Funding Profiles'!K50</f>
        <v>0</v>
      </c>
      <c r="KY2" s="34">
        <f>'4a - Funding Profiles'!L50</f>
        <v>0</v>
      </c>
      <c r="KZ2" s="34">
        <f>'4a - Funding Profiles'!M50</f>
        <v>0</v>
      </c>
      <c r="LA2" s="34">
        <f>'4a - Funding Profiles'!N50</f>
        <v>0</v>
      </c>
      <c r="LB2" s="34">
        <f>'4a - Funding Profiles'!O50</f>
        <v>0</v>
      </c>
      <c r="LC2" s="34">
        <f>'4a - Funding Profiles'!P50</f>
        <v>0</v>
      </c>
      <c r="LD2" s="34">
        <f>'4a - Funding Profiles'!Q50</f>
        <v>0</v>
      </c>
      <c r="LE2" s="34">
        <f>'4a - Funding Profiles'!R50</f>
        <v>0</v>
      </c>
      <c r="LF2" s="34">
        <f>'4a - Funding Profiles'!S50</f>
        <v>0</v>
      </c>
      <c r="LG2" s="34">
        <f>'4a - Funding Profiles'!T50</f>
        <v>0</v>
      </c>
      <c r="LH2" s="34">
        <f>'4a - Funding Profiles'!U50</f>
        <v>0</v>
      </c>
      <c r="LI2" s="34">
        <f>'4a - Funding Profiles'!V50</f>
        <v>0</v>
      </c>
      <c r="LJ2" s="34">
        <f>'4a - Funding Profiles'!W50</f>
        <v>0</v>
      </c>
      <c r="LK2" s="34">
        <f>'4a - Funding Profiles'!X50</f>
        <v>0</v>
      </c>
      <c r="LL2" s="34">
        <f>'4a - Funding Profiles'!Y50</f>
        <v>0</v>
      </c>
      <c r="LM2" s="34">
        <f>'4a - Funding Profiles'!Z50</f>
        <v>0</v>
      </c>
      <c r="LN2" s="34">
        <f>'4a - Funding Profiles'!C51</f>
        <v>0</v>
      </c>
      <c r="LO2" s="34">
        <f>'4a - Funding Profiles'!D51</f>
        <v>0</v>
      </c>
      <c r="LP2" s="34">
        <f>'4a - Funding Profiles'!E51</f>
        <v>0</v>
      </c>
      <c r="LQ2" s="34">
        <f>'4a - Funding Profiles'!F51</f>
        <v>0</v>
      </c>
      <c r="LR2" s="34">
        <f>'4a - Funding Profiles'!G51</f>
        <v>0</v>
      </c>
      <c r="LS2" s="34">
        <f>'4a - Funding Profiles'!H51</f>
        <v>0</v>
      </c>
      <c r="LT2" s="34">
        <f>'4a - Funding Profiles'!I51</f>
        <v>0</v>
      </c>
      <c r="LU2" s="34">
        <f>'4a - Funding Profiles'!J51</f>
        <v>0</v>
      </c>
      <c r="LV2" s="34">
        <f>'4a - Funding Profiles'!K51</f>
        <v>0</v>
      </c>
      <c r="LW2" s="34">
        <f>'4a - Funding Profiles'!L51</f>
        <v>0</v>
      </c>
      <c r="LX2" s="34">
        <f>'4a - Funding Profiles'!M51</f>
        <v>0</v>
      </c>
      <c r="LY2" s="34">
        <f>'4a - Funding Profiles'!N51</f>
        <v>0</v>
      </c>
      <c r="LZ2" s="34">
        <f>'4a - Funding Profiles'!O51</f>
        <v>0</v>
      </c>
      <c r="MA2" s="34">
        <f>'4a - Funding Profiles'!P51</f>
        <v>0</v>
      </c>
      <c r="MB2" s="34">
        <f>'4a - Funding Profiles'!Q51</f>
        <v>0</v>
      </c>
      <c r="MC2" s="34">
        <f>'4a - Funding Profiles'!R51</f>
        <v>0</v>
      </c>
      <c r="MD2" s="34">
        <f>'4a - Funding Profiles'!S51</f>
        <v>0</v>
      </c>
      <c r="ME2" s="34">
        <f>'4a - Funding Profiles'!T51</f>
        <v>0</v>
      </c>
      <c r="MF2" s="34">
        <f>'4a - Funding Profiles'!U51</f>
        <v>0</v>
      </c>
      <c r="MG2" s="34">
        <f>'4a - Funding Profiles'!V51</f>
        <v>0</v>
      </c>
      <c r="MH2" s="34">
        <f>'4a - Funding Profiles'!W51</f>
        <v>0</v>
      </c>
      <c r="MI2" s="34">
        <f>'4a - Funding Profiles'!X51</f>
        <v>0</v>
      </c>
      <c r="MJ2" s="34">
        <f>'4a - Funding Profiles'!Y51</f>
        <v>0</v>
      </c>
      <c r="MK2" s="34">
        <f>'4a - Funding Profiles'!Z51</f>
        <v>0</v>
      </c>
      <c r="ML2" s="34">
        <f>'4a - Funding Profiles'!C52</f>
        <v>0</v>
      </c>
      <c r="MM2" s="34">
        <f>'4a - Funding Profiles'!D52</f>
        <v>0</v>
      </c>
      <c r="MN2" s="34">
        <f>'4a - Funding Profiles'!E52</f>
        <v>0</v>
      </c>
      <c r="MO2" s="34">
        <f>'4a - Funding Profiles'!F52</f>
        <v>0</v>
      </c>
      <c r="MP2" s="34">
        <f>'4a - Funding Profiles'!G52</f>
        <v>0</v>
      </c>
      <c r="MQ2" s="34">
        <f>'4a - Funding Profiles'!H52</f>
        <v>0</v>
      </c>
      <c r="MR2" s="34">
        <f>'4a - Funding Profiles'!I52</f>
        <v>0</v>
      </c>
      <c r="MS2" s="34">
        <f>'4a - Funding Profiles'!J52</f>
        <v>0</v>
      </c>
      <c r="MT2" s="34">
        <f>'4a - Funding Profiles'!K52</f>
        <v>0</v>
      </c>
      <c r="MU2" s="34">
        <f>'4a - Funding Profiles'!L52</f>
        <v>0</v>
      </c>
      <c r="MV2" s="34">
        <f>'4a - Funding Profiles'!M52</f>
        <v>0</v>
      </c>
      <c r="MW2" s="34">
        <f>'4a - Funding Profiles'!N52</f>
        <v>0</v>
      </c>
      <c r="MX2" s="34">
        <f>'4a - Funding Profiles'!O52</f>
        <v>0</v>
      </c>
      <c r="MY2" s="34">
        <f>'4a - Funding Profiles'!P52</f>
        <v>0</v>
      </c>
      <c r="MZ2" s="34">
        <f>'4a - Funding Profiles'!Q52</f>
        <v>0</v>
      </c>
      <c r="NA2" s="34">
        <f>'4a - Funding Profiles'!R52</f>
        <v>0</v>
      </c>
      <c r="NB2" s="34">
        <f>'4a - Funding Profiles'!S52</f>
        <v>0</v>
      </c>
      <c r="NC2" s="34">
        <f>'4a - Funding Profiles'!T52</f>
        <v>0</v>
      </c>
      <c r="ND2" s="34">
        <f>'4a - Funding Profiles'!U52</f>
        <v>0</v>
      </c>
      <c r="NE2" s="34">
        <f>'4a - Funding Profiles'!V52</f>
        <v>0</v>
      </c>
      <c r="NF2" s="34">
        <f>'4a - Funding Profiles'!W52</f>
        <v>0</v>
      </c>
      <c r="NG2" s="34">
        <f>'4a - Funding Profiles'!X52</f>
        <v>0</v>
      </c>
      <c r="NH2" s="34">
        <f>'4a - Funding Profiles'!Y52</f>
        <v>0</v>
      </c>
      <c r="NI2" s="34">
        <f>'4a - Funding Profiles'!Z52</f>
        <v>0</v>
      </c>
      <c r="NJ2" s="34">
        <f>'4a - Funding Profiles'!C53</f>
        <v>0</v>
      </c>
      <c r="NK2" s="34">
        <f>'4a - Funding Profiles'!D53</f>
        <v>0</v>
      </c>
      <c r="NL2" s="34">
        <f>'4a - Funding Profiles'!E53</f>
        <v>0</v>
      </c>
      <c r="NM2" s="34">
        <f>'4a - Funding Profiles'!F53</f>
        <v>0</v>
      </c>
      <c r="NN2" s="34">
        <f>'4a - Funding Profiles'!G53</f>
        <v>0</v>
      </c>
      <c r="NO2" s="34">
        <f>'4a - Funding Profiles'!H53</f>
        <v>0</v>
      </c>
      <c r="NP2" s="34">
        <f>'4a - Funding Profiles'!I53</f>
        <v>0</v>
      </c>
      <c r="NQ2" s="34">
        <f>'4a - Funding Profiles'!J53</f>
        <v>0</v>
      </c>
      <c r="NR2" s="34">
        <f>'4a - Funding Profiles'!K53</f>
        <v>0</v>
      </c>
      <c r="NS2" s="34">
        <f>'4a - Funding Profiles'!L53</f>
        <v>0</v>
      </c>
      <c r="NT2" s="34">
        <f>'4a - Funding Profiles'!M53</f>
        <v>0</v>
      </c>
      <c r="NU2" s="34">
        <f>'4a - Funding Profiles'!N53</f>
        <v>0</v>
      </c>
      <c r="NV2" s="34">
        <f>'4a - Funding Profiles'!O53</f>
        <v>0</v>
      </c>
      <c r="NW2" s="34">
        <f>'4a - Funding Profiles'!P53</f>
        <v>0</v>
      </c>
      <c r="NX2" s="34">
        <f>'4a - Funding Profiles'!Q53</f>
        <v>0</v>
      </c>
      <c r="NY2" s="34">
        <f>'4a - Funding Profiles'!R53</f>
        <v>0</v>
      </c>
      <c r="NZ2" s="34">
        <f>'4a - Funding Profiles'!S53</f>
        <v>0</v>
      </c>
      <c r="OA2" s="34">
        <f>'4a - Funding Profiles'!T53</f>
        <v>0</v>
      </c>
      <c r="OB2" s="34">
        <f>'4a - Funding Profiles'!U53</f>
        <v>0</v>
      </c>
      <c r="OC2" s="34">
        <f>'4a - Funding Profiles'!V53</f>
        <v>0</v>
      </c>
      <c r="OD2" s="34">
        <f>'4a - Funding Profiles'!W53</f>
        <v>0</v>
      </c>
      <c r="OE2" s="34">
        <f>'4a - Funding Profiles'!X53</f>
        <v>0</v>
      </c>
      <c r="OF2" s="34">
        <f>'4a - Funding Profiles'!Y53</f>
        <v>0</v>
      </c>
      <c r="OG2" s="34">
        <f>'4a - Funding Profiles'!Z53</f>
        <v>0</v>
      </c>
      <c r="OH2" s="34">
        <f>'4a - Funding Profiles'!C54</f>
        <v>0</v>
      </c>
      <c r="OI2" s="34">
        <f>'4a - Funding Profiles'!D54</f>
        <v>0</v>
      </c>
      <c r="OJ2" s="34">
        <f>'4a - Funding Profiles'!E54</f>
        <v>0</v>
      </c>
      <c r="OK2" s="34">
        <f>'4a - Funding Profiles'!F54</f>
        <v>0</v>
      </c>
      <c r="OL2" s="34">
        <f>'4a - Funding Profiles'!G54</f>
        <v>0</v>
      </c>
      <c r="OM2" s="34">
        <f>'4a - Funding Profiles'!H54</f>
        <v>0</v>
      </c>
      <c r="ON2" s="34">
        <f>'4a - Funding Profiles'!I54</f>
        <v>0</v>
      </c>
      <c r="OO2" s="34">
        <f>'4a - Funding Profiles'!J54</f>
        <v>0</v>
      </c>
      <c r="OP2" s="34">
        <f>'4a - Funding Profiles'!K54</f>
        <v>0</v>
      </c>
      <c r="OQ2" s="34">
        <f>'4a - Funding Profiles'!L54</f>
        <v>0</v>
      </c>
      <c r="OR2" s="34">
        <f>'4a - Funding Profiles'!M54</f>
        <v>0</v>
      </c>
      <c r="OS2" s="34">
        <f>'4a - Funding Profiles'!N54</f>
        <v>0</v>
      </c>
      <c r="OT2" s="34">
        <f>'4a - Funding Profiles'!O54</f>
        <v>0</v>
      </c>
      <c r="OU2" s="34">
        <f>'4a - Funding Profiles'!P54</f>
        <v>0</v>
      </c>
      <c r="OV2" s="34">
        <f>'4a - Funding Profiles'!Q54</f>
        <v>0</v>
      </c>
      <c r="OW2" s="34">
        <f>'4a - Funding Profiles'!R54</f>
        <v>0</v>
      </c>
      <c r="OX2" s="34">
        <f>'4a - Funding Profiles'!S54</f>
        <v>0</v>
      </c>
      <c r="OY2" s="34">
        <f>'4a - Funding Profiles'!T54</f>
        <v>0</v>
      </c>
      <c r="OZ2" s="34">
        <f>'4a - Funding Profiles'!U54</f>
        <v>0</v>
      </c>
      <c r="PA2" s="34">
        <f>'4a - Funding Profiles'!V54</f>
        <v>0</v>
      </c>
      <c r="PB2" s="34">
        <f>'4a - Funding Profiles'!W54</f>
        <v>0</v>
      </c>
      <c r="PC2" s="34">
        <f>'4a - Funding Profiles'!X54</f>
        <v>0</v>
      </c>
      <c r="PD2" s="34">
        <f>'4a - Funding Profiles'!Y54</f>
        <v>0</v>
      </c>
      <c r="PE2" s="34">
        <f>'4a - Funding Profiles'!Z54</f>
        <v>0</v>
      </c>
      <c r="PF2" s="34">
        <f>'4a - Funding Profiles'!F55</f>
        <v>0</v>
      </c>
      <c r="PG2" s="34">
        <f>'4a - Funding Profiles'!G55</f>
        <v>0</v>
      </c>
      <c r="PH2" s="34">
        <f>'4a - Funding Profiles'!H55</f>
        <v>0</v>
      </c>
      <c r="PI2" s="34">
        <f>'4a - Funding Profiles'!I55</f>
        <v>0</v>
      </c>
      <c r="PJ2" s="34">
        <f>'4a - Funding Profiles'!J55</f>
        <v>0</v>
      </c>
      <c r="PK2" s="34">
        <f>'4a - Funding Profiles'!K55</f>
        <v>0</v>
      </c>
      <c r="PL2" s="34">
        <f>'4a - Funding Profiles'!L55</f>
        <v>0</v>
      </c>
      <c r="PM2" s="34">
        <f>'4a - Funding Profiles'!M55</f>
        <v>0</v>
      </c>
      <c r="PN2" s="34">
        <f>'4a - Funding Profiles'!N55</f>
        <v>0</v>
      </c>
      <c r="PO2" s="34">
        <f>'4a - Funding Profiles'!O55</f>
        <v>0</v>
      </c>
      <c r="PP2" s="34">
        <f>'4a - Funding Profiles'!P55</f>
        <v>0</v>
      </c>
      <c r="PQ2" s="34">
        <f>'4a - Funding Profiles'!Q55</f>
        <v>0</v>
      </c>
      <c r="PR2" s="34">
        <f>'4a - Funding Profiles'!R55</f>
        <v>0</v>
      </c>
      <c r="PS2" s="34">
        <f>'4a - Funding Profiles'!S55</f>
        <v>0</v>
      </c>
      <c r="PT2" s="34">
        <f>'4a - Funding Profiles'!T55</f>
        <v>0</v>
      </c>
      <c r="PU2" s="34">
        <f>'4a - Funding Profiles'!U55</f>
        <v>0</v>
      </c>
      <c r="PV2" s="34">
        <f>'4a - Funding Profiles'!V55</f>
        <v>0</v>
      </c>
      <c r="PW2" s="34">
        <f>'4a - Funding Profiles'!W55</f>
        <v>0</v>
      </c>
      <c r="PX2" s="34">
        <f>'4a - Funding Profiles'!X55</f>
        <v>0</v>
      </c>
      <c r="PY2" s="34">
        <f>'4a - Funding Profiles'!Y55</f>
        <v>0</v>
      </c>
      <c r="PZ2" s="34">
        <f>'4a - Funding Profiles'!Z55</f>
        <v>0</v>
      </c>
      <c r="QA2" s="34">
        <f>'4a - Funding Profiles'!C59</f>
        <v>0</v>
      </c>
      <c r="QB2" s="34">
        <f>'4b - PSI'!E13</f>
        <v>354</v>
      </c>
      <c r="QC2" s="34">
        <f>'4b - PSI'!F13</f>
        <v>354</v>
      </c>
      <c r="QD2" s="34">
        <f>'4b - PSI'!G13</f>
        <v>0</v>
      </c>
      <c r="QE2" s="34">
        <f>'4b - PSI'!H13</f>
        <v>0</v>
      </c>
      <c r="QF2" s="34">
        <f>'4b - PSI'!I13</f>
        <v>0</v>
      </c>
      <c r="QG2" s="34">
        <f>'4b - PSI'!J13</f>
        <v>0</v>
      </c>
      <c r="QH2" s="34" t="str">
        <f>'5 - Project Outputs'!C16</f>
        <v>Project 1: The Community Skills and Enterprise Project</v>
      </c>
      <c r="QI2" s="34" t="str">
        <f>'5 - Project Outputs'!C24</f>
        <v># of temporary FT jobs supported</v>
      </c>
      <c r="QJ2" s="34" t="str">
        <f>'5 - Project Outputs'!D24</f>
        <v>Number</v>
      </c>
      <c r="QK2" s="34">
        <f>'5 - Project Outputs'!E24</f>
        <v>10</v>
      </c>
      <c r="QL2" s="34">
        <f>'5 - Project Outputs'!F24</f>
        <v>15</v>
      </c>
      <c r="QM2" s="34">
        <f>'5 - Project Outputs'!G24</f>
        <v>25</v>
      </c>
      <c r="QN2" s="34">
        <f>'5 - Project Outputs'!H24</f>
        <v>20</v>
      </c>
      <c r="QO2" s="34">
        <f>'5 - Project Outputs'!I24</f>
        <v>15</v>
      </c>
      <c r="QP2" s="34">
        <f>'5 - Project Outputs'!J24</f>
        <v>35</v>
      </c>
      <c r="QQ2" s="34">
        <f>'5 - Project Outputs'!K24</f>
        <v>10</v>
      </c>
      <c r="QR2" s="34">
        <f>'5 - Project Outputs'!L24</f>
        <v>5</v>
      </c>
      <c r="QS2" s="34">
        <f>'5 - Project Outputs'!M24</f>
        <v>15</v>
      </c>
      <c r="QT2" s="34">
        <f>'5 - Project Outputs'!N24</f>
        <v>5</v>
      </c>
      <c r="QU2" s="34">
        <f>'5 - Project Outputs'!O24</f>
        <v>10</v>
      </c>
      <c r="QV2" s="34">
        <f>'5 - Project Outputs'!P24</f>
        <v>15</v>
      </c>
      <c r="QW2" s="34">
        <f>'5 - Project Outputs'!Q24</f>
        <v>15</v>
      </c>
      <c r="QX2" s="34">
        <f>'5 - Project Outputs'!R24</f>
        <v>20</v>
      </c>
      <c r="QY2" s="34">
        <f>'5 - Project Outputs'!S24</f>
        <v>35</v>
      </c>
      <c r="QZ2" s="34">
        <f>'5 - Project Outputs'!T24</f>
        <v>10</v>
      </c>
      <c r="RA2" s="34">
        <f>'5 - Project Outputs'!U24</f>
        <v>0</v>
      </c>
      <c r="RB2" s="34">
        <f>'5 - Project Outputs'!V24</f>
        <v>10</v>
      </c>
      <c r="RC2" s="34">
        <f>'5 - Project Outputs'!W24</f>
        <v>50</v>
      </c>
      <c r="RD2" s="34">
        <f>'5 - Project Outputs'!X24</f>
        <v>185</v>
      </c>
      <c r="RE2" s="34" t="str">
        <f>'5 - Project Outputs'!C25</f>
        <v># of full-time equivalent (FTE) permanent jobs created through the project</v>
      </c>
      <c r="RF2" s="34" t="str">
        <f>'5 - Project Outputs'!D25</f>
        <v>Number of FTE jobs</v>
      </c>
      <c r="RG2" s="34">
        <f>'5 - Project Outputs'!E25</f>
        <v>10</v>
      </c>
      <c r="RH2" s="34">
        <f>'5 - Project Outputs'!F25</f>
        <v>15</v>
      </c>
      <c r="RI2" s="34">
        <f>'5 - Project Outputs'!G25</f>
        <v>25</v>
      </c>
      <c r="RJ2" s="34">
        <f>'5 - Project Outputs'!H25</f>
        <v>20</v>
      </c>
      <c r="RK2" s="34">
        <f>'5 - Project Outputs'!I25</f>
        <v>15</v>
      </c>
      <c r="RL2" s="34">
        <f>'5 - Project Outputs'!J25</f>
        <v>35</v>
      </c>
      <c r="RM2" s="34">
        <f>'5 - Project Outputs'!K25</f>
        <v>10</v>
      </c>
      <c r="RN2" s="34">
        <f>'5 - Project Outputs'!L25</f>
        <v>5</v>
      </c>
      <c r="RO2" s="34">
        <f>'5 - Project Outputs'!M25</f>
        <v>15</v>
      </c>
      <c r="RP2" s="34">
        <f>'5 - Project Outputs'!N25</f>
        <v>5</v>
      </c>
      <c r="RQ2" s="34">
        <f>'5 - Project Outputs'!O25</f>
        <v>10</v>
      </c>
      <c r="RR2" s="34">
        <f>'5 - Project Outputs'!P25</f>
        <v>15</v>
      </c>
      <c r="RS2" s="34">
        <f>'5 - Project Outputs'!Q25</f>
        <v>15</v>
      </c>
      <c r="RT2" s="34">
        <f>'5 - Project Outputs'!R25</f>
        <v>20</v>
      </c>
      <c r="RU2" s="34">
        <f>'5 - Project Outputs'!S25</f>
        <v>35</v>
      </c>
      <c r="RV2" s="34">
        <f>'5 - Project Outputs'!T25</f>
        <v>10</v>
      </c>
      <c r="RW2" s="34">
        <f>'5 - Project Outputs'!U25</f>
        <v>0</v>
      </c>
      <c r="RX2" s="34">
        <f>'5 - Project Outputs'!V25</f>
        <v>10</v>
      </c>
      <c r="RY2" s="34">
        <f>'5 - Project Outputs'!W25</f>
        <v>50</v>
      </c>
      <c r="RZ2" s="34">
        <f>'5 - Project Outputs'!X25</f>
        <v>185</v>
      </c>
      <c r="SA2" s="34" t="str">
        <f>'5 - Project Outputs'!C26</f>
        <v># of full-time equivalent (FTE) permanent jobs safeguarded through the project</v>
      </c>
      <c r="SB2" s="34" t="str">
        <f>'5 - Project Outputs'!D26</f>
        <v>Number of FTE jobs</v>
      </c>
      <c r="SC2" s="34">
        <f>'5 - Project Outputs'!E26</f>
        <v>10</v>
      </c>
      <c r="SD2" s="34">
        <f>'5 - Project Outputs'!F26</f>
        <v>15</v>
      </c>
      <c r="SE2" s="34">
        <f>'5 - Project Outputs'!G26</f>
        <v>25</v>
      </c>
      <c r="SF2" s="34">
        <f>'5 - Project Outputs'!H26</f>
        <v>20</v>
      </c>
      <c r="SG2" s="34">
        <f>'5 - Project Outputs'!I26</f>
        <v>15</v>
      </c>
      <c r="SH2" s="34">
        <f>'5 - Project Outputs'!J26</f>
        <v>35</v>
      </c>
      <c r="SI2" s="34">
        <f>'5 - Project Outputs'!K26</f>
        <v>10</v>
      </c>
      <c r="SJ2" s="34">
        <f>'5 - Project Outputs'!L26</f>
        <v>5</v>
      </c>
      <c r="SK2" s="34">
        <f>'5 - Project Outputs'!M26</f>
        <v>15</v>
      </c>
      <c r="SL2" s="34">
        <f>'5 - Project Outputs'!N26</f>
        <v>5</v>
      </c>
      <c r="SM2" s="34">
        <f>'5 - Project Outputs'!O26</f>
        <v>10</v>
      </c>
      <c r="SN2" s="34">
        <f>'5 - Project Outputs'!P26</f>
        <v>15</v>
      </c>
      <c r="SO2" s="34">
        <f>'5 - Project Outputs'!Q26</f>
        <v>15</v>
      </c>
      <c r="SP2" s="34">
        <f>'5 - Project Outputs'!R26</f>
        <v>20</v>
      </c>
      <c r="SQ2" s="34">
        <f>'5 - Project Outputs'!S26</f>
        <v>35</v>
      </c>
      <c r="SR2" s="34">
        <f>'5 - Project Outputs'!T26</f>
        <v>10</v>
      </c>
      <c r="SS2" s="34">
        <f>'5 - Project Outputs'!U26</f>
        <v>0</v>
      </c>
      <c r="ST2" s="34">
        <f>'5 - Project Outputs'!V26</f>
        <v>10</v>
      </c>
      <c r="SU2" s="34">
        <f>'5 - Project Outputs'!W26</f>
        <v>50</v>
      </c>
      <c r="SV2" s="34">
        <f>'5 - Project Outputs'!X26</f>
        <v>185</v>
      </c>
      <c r="SW2" s="34" t="str">
        <f>'5 - Project Outputs'!C28</f>
        <v>Amount of public realm improved</v>
      </c>
      <c r="SX2" s="34" t="str">
        <f>'5 - Project Outputs'!D28</f>
        <v>m2 of land</v>
      </c>
      <c r="SY2" s="34">
        <f>'5 - Project Outputs'!E28</f>
        <v>100</v>
      </c>
      <c r="SZ2" s="34">
        <f>'5 - Project Outputs'!F28</f>
        <v>200</v>
      </c>
      <c r="TA2" s="34">
        <f>'5 - Project Outputs'!G28</f>
        <v>300</v>
      </c>
      <c r="TB2" s="34">
        <f>'5 - Project Outputs'!H28</f>
        <v>500</v>
      </c>
      <c r="TC2" s="34">
        <f>'5 - Project Outputs'!I28</f>
        <v>800</v>
      </c>
      <c r="TD2" s="34">
        <f>'5 - Project Outputs'!J28</f>
        <v>1300</v>
      </c>
      <c r="TE2" s="34">
        <f>'5 - Project Outputs'!K28</f>
        <v>2100</v>
      </c>
      <c r="TF2" s="34">
        <f>'5 - Project Outputs'!L28</f>
        <v>3400</v>
      </c>
      <c r="TG2" s="34">
        <f>'5 - Project Outputs'!M28</f>
        <v>5500</v>
      </c>
      <c r="TH2" s="34">
        <f>'5 - Project Outputs'!N28</f>
        <v>8900</v>
      </c>
      <c r="TI2" s="34">
        <f>'5 - Project Outputs'!O28</f>
        <v>14400</v>
      </c>
      <c r="TJ2" s="34">
        <f>'5 - Project Outputs'!P28</f>
        <v>23300</v>
      </c>
      <c r="TK2" s="34">
        <f>'5 - Project Outputs'!Q28</f>
        <v>37700</v>
      </c>
      <c r="TL2" s="34">
        <f>'5 - Project Outputs'!R28</f>
        <v>975</v>
      </c>
      <c r="TM2" s="34">
        <f>'5 - Project Outputs'!S28</f>
        <v>38675</v>
      </c>
      <c r="TN2" s="34">
        <f>'5 - Project Outputs'!T28</f>
        <v>0</v>
      </c>
      <c r="TO2" s="34">
        <f>'5 - Project Outputs'!U28</f>
        <v>0</v>
      </c>
      <c r="TP2" s="34">
        <f>'5 - Project Outputs'!V28</f>
        <v>0</v>
      </c>
      <c r="TQ2" s="34">
        <f>'5 - Project Outputs'!W28</f>
        <v>0</v>
      </c>
      <c r="TR2" s="34">
        <f>'5 - Project Outputs'!X28</f>
        <v>69075</v>
      </c>
      <c r="TS2" s="34">
        <f>'5 - Project Outputs'!Y28</f>
        <v>0</v>
      </c>
      <c r="TT2" s="34" t="str">
        <f>'5 - Project Outputs'!C29</f>
        <v># of transport nodes with new multimodal connection points</v>
      </c>
      <c r="TU2" s="34" t="str">
        <f>'5 - Project Outputs'!D29</f>
        <v>Number of transport nodes</v>
      </c>
      <c r="TV2" s="34">
        <f>'5 - Project Outputs'!E29</f>
        <v>2</v>
      </c>
      <c r="TW2" s="34">
        <f>'5 - Project Outputs'!F29</f>
        <v>3</v>
      </c>
      <c r="TX2" s="34">
        <f>'5 - Project Outputs'!G29</f>
        <v>5</v>
      </c>
      <c r="TY2" s="34">
        <f>'5 - Project Outputs'!H29</f>
        <v>8</v>
      </c>
      <c r="TZ2" s="34">
        <f>'5 - Project Outputs'!I29</f>
        <v>13</v>
      </c>
      <c r="UA2" s="34">
        <f>'5 - Project Outputs'!J29</f>
        <v>21</v>
      </c>
      <c r="UB2" s="34">
        <f>'5 - Project Outputs'!K29</f>
        <v>34</v>
      </c>
      <c r="UC2" s="34">
        <f>'5 - Project Outputs'!L29</f>
        <v>55</v>
      </c>
      <c r="UD2" s="34">
        <f>'5 - Project Outputs'!M29</f>
        <v>89</v>
      </c>
      <c r="UE2" s="34">
        <f>'5 - Project Outputs'!N29</f>
        <v>144</v>
      </c>
      <c r="UF2" s="34">
        <f>'5 - Project Outputs'!O29</f>
        <v>233</v>
      </c>
      <c r="UG2" s="34">
        <f>'5 - Project Outputs'!P29</f>
        <v>377</v>
      </c>
      <c r="UH2" s="34">
        <f>'5 - Project Outputs'!Q29</f>
        <v>610</v>
      </c>
      <c r="UI2" s="34">
        <f>'5 - Project Outputs'!R29</f>
        <v>987</v>
      </c>
      <c r="UJ2" s="34">
        <f>'5 - Project Outputs'!S29</f>
        <v>1597</v>
      </c>
      <c r="UK2" s="34">
        <f>'5 - Project Outputs'!T29</f>
        <v>2584</v>
      </c>
      <c r="UL2" s="34">
        <f>'5 - Project Outputs'!U29</f>
        <v>4181</v>
      </c>
      <c r="UM2" s="34">
        <f>'5 - Project Outputs'!V29</f>
        <v>6765</v>
      </c>
      <c r="UN2" s="34">
        <f>'5 - Project Outputs'!W29</f>
        <v>0</v>
      </c>
      <c r="UO2" s="34">
        <f>'5 - Project Outputs'!X29</f>
        <v>8854</v>
      </c>
      <c r="UP2" s="34">
        <f>'5 - Project Outputs'!Y29</f>
        <v>0</v>
      </c>
      <c r="UQ2" s="34" t="str">
        <f>'5 - Project Outputs'!C30</f>
        <v>Total length of pedestrian paths improved</v>
      </c>
      <c r="UR2" s="34" t="str">
        <f>'5 - Project Outputs'!D30</f>
        <v>Km of pedestrian way</v>
      </c>
      <c r="US2" s="34">
        <f>'5 - Project Outputs'!E30</f>
        <v>3</v>
      </c>
      <c r="UT2" s="34">
        <f>'5 - Project Outputs'!F30</f>
        <v>4</v>
      </c>
      <c r="UU2" s="34">
        <f>'5 - Project Outputs'!G30</f>
        <v>7</v>
      </c>
      <c r="UV2" s="34">
        <f>'5 - Project Outputs'!H30</f>
        <v>11</v>
      </c>
      <c r="UW2" s="34">
        <f>'5 - Project Outputs'!I30</f>
        <v>18</v>
      </c>
      <c r="UX2" s="34">
        <f>'5 - Project Outputs'!J30</f>
        <v>29</v>
      </c>
      <c r="UY2" s="34">
        <f>'5 - Project Outputs'!K30</f>
        <v>47</v>
      </c>
      <c r="UZ2" s="34">
        <f>'5 - Project Outputs'!L30</f>
        <v>76</v>
      </c>
      <c r="VA2" s="34">
        <f>'5 - Project Outputs'!M30</f>
        <v>123</v>
      </c>
      <c r="VB2" s="34">
        <f>'5 - Project Outputs'!N30</f>
        <v>199</v>
      </c>
      <c r="VC2" s="34">
        <f>'5 - Project Outputs'!O30</f>
        <v>322</v>
      </c>
      <c r="VD2" s="34">
        <f>'5 - Project Outputs'!P30</f>
        <v>521</v>
      </c>
      <c r="VE2" s="34">
        <f>'5 - Project Outputs'!Q30</f>
        <v>843</v>
      </c>
      <c r="VF2" s="34">
        <f>'5 - Project Outputs'!R30</f>
        <v>1364</v>
      </c>
      <c r="VG2" s="34">
        <f>'5 - Project Outputs'!S30</f>
        <v>2207</v>
      </c>
      <c r="VH2" s="34">
        <f>'5 - Project Outputs'!T30</f>
        <v>3571</v>
      </c>
      <c r="VI2" s="34">
        <f>'5 - Project Outputs'!U30</f>
        <v>5778</v>
      </c>
      <c r="VJ2" s="34">
        <f>'5 - Project Outputs'!V30</f>
        <v>9349</v>
      </c>
      <c r="VK2" s="34">
        <f>'5 - Project Outputs'!W30</f>
        <v>0</v>
      </c>
      <c r="VL2" s="34">
        <f>'5 - Project Outputs'!X30</f>
        <v>12236</v>
      </c>
      <c r="VM2" s="34">
        <f>'5 - Project Outputs'!Y30</f>
        <v>0</v>
      </c>
      <c r="VN2" s="34" t="str">
        <f>'5 - Project Outputs'!C31</f>
        <v>Total length of improved cycle ways</v>
      </c>
      <c r="VO2" s="34" t="str">
        <f>'5 - Project Outputs'!D31</f>
        <v>Km of cycle way</v>
      </c>
      <c r="VP2" s="34">
        <f>'5 - Project Outputs'!E31</f>
        <v>4</v>
      </c>
      <c r="VQ2" s="34">
        <f>'5 - Project Outputs'!F31</f>
        <v>5</v>
      </c>
      <c r="VR2" s="34">
        <f>'5 - Project Outputs'!G31</f>
        <v>9</v>
      </c>
      <c r="VS2" s="34">
        <f>'5 - Project Outputs'!H31</f>
        <v>14</v>
      </c>
      <c r="VT2" s="34">
        <f>'5 - Project Outputs'!I31</f>
        <v>23</v>
      </c>
      <c r="VU2" s="34">
        <f>'5 - Project Outputs'!J31</f>
        <v>37</v>
      </c>
      <c r="VV2" s="34">
        <f>'5 - Project Outputs'!K31</f>
        <v>60</v>
      </c>
      <c r="VW2" s="34">
        <f>'5 - Project Outputs'!L31</f>
        <v>97</v>
      </c>
      <c r="VX2" s="34">
        <f>'5 - Project Outputs'!M31</f>
        <v>157</v>
      </c>
      <c r="VY2" s="34">
        <f>'5 - Project Outputs'!N31</f>
        <v>254</v>
      </c>
      <c r="VZ2" s="34">
        <f>'5 - Project Outputs'!O31</f>
        <v>411</v>
      </c>
      <c r="WA2" s="34">
        <f>'5 - Project Outputs'!P31</f>
        <v>665</v>
      </c>
      <c r="WB2" s="34">
        <f>'5 - Project Outputs'!Q31</f>
        <v>1076</v>
      </c>
      <c r="WC2" s="34">
        <f>'5 - Project Outputs'!R31</f>
        <v>1741</v>
      </c>
      <c r="WD2" s="34">
        <f>'5 - Project Outputs'!S31</f>
        <v>2817</v>
      </c>
      <c r="WE2" s="34">
        <f>'5 - Project Outputs'!T31</f>
        <v>4558</v>
      </c>
      <c r="WF2" s="34">
        <f>'5 - Project Outputs'!U31</f>
        <v>7375</v>
      </c>
      <c r="WG2" s="34">
        <f>'5 - Project Outputs'!V31</f>
        <v>11933</v>
      </c>
      <c r="WH2" s="34">
        <f>'5 - Project Outputs'!W31</f>
        <v>0</v>
      </c>
      <c r="WI2" s="34">
        <f>'5 - Project Outputs'!X31</f>
        <v>15618</v>
      </c>
      <c r="WJ2" s="34">
        <f>'5 - Project Outputs'!Y31</f>
        <v>0</v>
      </c>
      <c r="WK2" s="34" t="str">
        <f>'5 - Project Outputs'!C32</f>
        <v>&lt; Select &gt;</v>
      </c>
      <c r="WL2" s="34" t="str">
        <f>'5 - Project Outputs'!D32</f>
        <v>N/A</v>
      </c>
      <c r="WM2" s="34">
        <f>'5 - Project Outputs'!E32</f>
        <v>0</v>
      </c>
      <c r="WN2" s="34">
        <f>'5 - Project Outputs'!F32</f>
        <v>0</v>
      </c>
      <c r="WO2" s="34">
        <f>'5 - Project Outputs'!G32</f>
        <v>0</v>
      </c>
      <c r="WP2" s="34">
        <f>'5 - Project Outputs'!H32</f>
        <v>0</v>
      </c>
      <c r="WQ2" s="34">
        <f>'5 - Project Outputs'!I32</f>
        <v>0</v>
      </c>
      <c r="WR2" s="34">
        <f>'5 - Project Outputs'!J32</f>
        <v>0</v>
      </c>
      <c r="WS2" s="34">
        <f>'5 - Project Outputs'!K32</f>
        <v>0</v>
      </c>
      <c r="WT2" s="34">
        <f>'5 - Project Outputs'!L32</f>
        <v>0</v>
      </c>
      <c r="WU2" s="34">
        <f>'5 - Project Outputs'!M32</f>
        <v>0</v>
      </c>
      <c r="WV2" s="34">
        <f>'5 - Project Outputs'!N32</f>
        <v>0</v>
      </c>
      <c r="WW2" s="34">
        <f>'5 - Project Outputs'!O32</f>
        <v>0</v>
      </c>
      <c r="WX2" s="34">
        <f>'5 - Project Outputs'!P32</f>
        <v>0</v>
      </c>
      <c r="WY2" s="34">
        <f>'5 - Project Outputs'!Q32</f>
        <v>0</v>
      </c>
      <c r="WZ2" s="34">
        <f>'5 - Project Outputs'!R32</f>
        <v>0</v>
      </c>
      <c r="XA2" s="34">
        <f>'5 - Project Outputs'!S32</f>
        <v>0</v>
      </c>
      <c r="XB2" s="34">
        <f>'5 - Project Outputs'!T32</f>
        <v>0</v>
      </c>
      <c r="XC2" s="34">
        <f>'5 - Project Outputs'!U32</f>
        <v>0</v>
      </c>
      <c r="XD2" s="34">
        <f>'5 - Project Outputs'!V32</f>
        <v>0</v>
      </c>
      <c r="XE2" s="34">
        <f>'5 - Project Outputs'!W32</f>
        <v>0</v>
      </c>
      <c r="XF2" s="34">
        <f>'5 - Project Outputs'!X32</f>
        <v>0</v>
      </c>
      <c r="XG2" s="34">
        <f>'5 - Project Outputs'!Y32</f>
        <v>0</v>
      </c>
      <c r="XH2" s="34" t="str">
        <f>'5 - Project Outputs'!C33</f>
        <v>&lt; Select &gt;</v>
      </c>
      <c r="XI2" s="34" t="str">
        <f>'5 - Project Outputs'!D33</f>
        <v>N/A</v>
      </c>
      <c r="XJ2" s="34">
        <f>'5 - Project Outputs'!E33</f>
        <v>0</v>
      </c>
      <c r="XK2" s="34">
        <f>'5 - Project Outputs'!F33</f>
        <v>0</v>
      </c>
      <c r="XL2" s="34">
        <f>'5 - Project Outputs'!G33</f>
        <v>0</v>
      </c>
      <c r="XM2" s="34">
        <f>'5 - Project Outputs'!H33</f>
        <v>0</v>
      </c>
      <c r="XN2" s="34">
        <f>'5 - Project Outputs'!I33</f>
        <v>0</v>
      </c>
      <c r="XO2" s="34">
        <f>'5 - Project Outputs'!J33</f>
        <v>0</v>
      </c>
      <c r="XP2" s="34">
        <f>'5 - Project Outputs'!K33</f>
        <v>0</v>
      </c>
      <c r="XQ2" s="34">
        <f>'5 - Project Outputs'!L33</f>
        <v>0</v>
      </c>
      <c r="XR2" s="34">
        <f>'5 - Project Outputs'!M33</f>
        <v>0</v>
      </c>
      <c r="XS2" s="34">
        <f>'5 - Project Outputs'!N33</f>
        <v>0</v>
      </c>
      <c r="XT2" s="34">
        <f>'5 - Project Outputs'!O33</f>
        <v>0</v>
      </c>
      <c r="XU2" s="34">
        <f>'5 - Project Outputs'!P33</f>
        <v>0</v>
      </c>
      <c r="XV2" s="34">
        <f>'5 - Project Outputs'!Q33</f>
        <v>0</v>
      </c>
      <c r="XW2" s="34">
        <f>'5 - Project Outputs'!R33</f>
        <v>0</v>
      </c>
      <c r="XX2" s="34">
        <f>'5 - Project Outputs'!S33</f>
        <v>0</v>
      </c>
      <c r="XY2" s="34">
        <f>'5 - Project Outputs'!T33</f>
        <v>0</v>
      </c>
      <c r="XZ2" s="34">
        <f>'5 - Project Outputs'!U33</f>
        <v>0</v>
      </c>
      <c r="YA2" s="34">
        <f>'5 - Project Outputs'!V33</f>
        <v>0</v>
      </c>
      <c r="YB2" s="34">
        <f>'5 - Project Outputs'!W33</f>
        <v>0</v>
      </c>
      <c r="YC2" s="34">
        <f>'5 - Project Outputs'!X33</f>
        <v>0</v>
      </c>
      <c r="YD2" s="34">
        <f>'5 - Project Outputs'!Y33</f>
        <v>0</v>
      </c>
      <c r="YE2" s="34" t="str">
        <f>'5 - Project Outputs'!C34</f>
        <v>&lt; Select &gt;</v>
      </c>
      <c r="YF2" s="34" t="str">
        <f>'5 - Project Outputs'!D34</f>
        <v>N/A</v>
      </c>
      <c r="YG2" s="34">
        <f>'5 - Project Outputs'!E34</f>
        <v>0</v>
      </c>
      <c r="YH2" s="34">
        <f>'5 - Project Outputs'!F34</f>
        <v>0</v>
      </c>
      <c r="YI2" s="34">
        <f>'5 - Project Outputs'!G34</f>
        <v>0</v>
      </c>
      <c r="YJ2" s="34">
        <f>'5 - Project Outputs'!H34</f>
        <v>0</v>
      </c>
      <c r="YK2" s="34">
        <f>'5 - Project Outputs'!I34</f>
        <v>0</v>
      </c>
      <c r="YL2" s="34">
        <f>'5 - Project Outputs'!J34</f>
        <v>0</v>
      </c>
      <c r="YM2" s="34">
        <f>'5 - Project Outputs'!K34</f>
        <v>0</v>
      </c>
      <c r="YN2" s="34">
        <f>'5 - Project Outputs'!L34</f>
        <v>0</v>
      </c>
      <c r="YO2" s="34">
        <f>'5 - Project Outputs'!M34</f>
        <v>0</v>
      </c>
      <c r="YP2" s="34">
        <f>'5 - Project Outputs'!N34</f>
        <v>0</v>
      </c>
      <c r="YQ2" s="34">
        <f>'5 - Project Outputs'!O34</f>
        <v>0</v>
      </c>
      <c r="YR2" s="34">
        <f>'5 - Project Outputs'!P34</f>
        <v>0</v>
      </c>
      <c r="YS2" s="34">
        <f>'5 - Project Outputs'!Q34</f>
        <v>0</v>
      </c>
      <c r="YT2" s="34">
        <f>'5 - Project Outputs'!R34</f>
        <v>0</v>
      </c>
      <c r="YU2" s="34">
        <f>'5 - Project Outputs'!S34</f>
        <v>0</v>
      </c>
      <c r="YV2" s="34">
        <f>'5 - Project Outputs'!T34</f>
        <v>0</v>
      </c>
      <c r="YW2" s="34">
        <f>'5 - Project Outputs'!U34</f>
        <v>0</v>
      </c>
      <c r="YX2" s="34">
        <f>'5 - Project Outputs'!V34</f>
        <v>0</v>
      </c>
      <c r="YY2" s="34">
        <f>'5 - Project Outputs'!W34</f>
        <v>0</v>
      </c>
      <c r="YZ2" s="34">
        <f>'5 - Project Outputs'!X34</f>
        <v>0</v>
      </c>
      <c r="ZA2" s="34">
        <f>'5 - Project Outputs'!Y34</f>
        <v>0</v>
      </c>
      <c r="ZB2" s="34" t="str">
        <f>'5 - Project Outputs'!C35</f>
        <v>&lt; Select &gt;</v>
      </c>
      <c r="ZC2" s="34" t="str">
        <f>'5 - Project Outputs'!D35</f>
        <v>N/A</v>
      </c>
      <c r="ZD2" s="34">
        <f>'5 - Project Outputs'!E35</f>
        <v>0</v>
      </c>
      <c r="ZE2" s="34">
        <f>'5 - Project Outputs'!F35</f>
        <v>0</v>
      </c>
      <c r="ZF2" s="34">
        <f>'5 - Project Outputs'!G35</f>
        <v>0</v>
      </c>
      <c r="ZG2" s="34">
        <f>'5 - Project Outputs'!H35</f>
        <v>0</v>
      </c>
      <c r="ZH2" s="34">
        <f>'5 - Project Outputs'!I35</f>
        <v>0</v>
      </c>
      <c r="ZI2" s="34">
        <f>'5 - Project Outputs'!J35</f>
        <v>0</v>
      </c>
      <c r="ZJ2" s="34">
        <f>'5 - Project Outputs'!K35</f>
        <v>0</v>
      </c>
      <c r="ZK2" s="34">
        <f>'5 - Project Outputs'!L35</f>
        <v>0</v>
      </c>
      <c r="ZL2" s="34">
        <f>'5 - Project Outputs'!M35</f>
        <v>0</v>
      </c>
      <c r="ZM2" s="34">
        <f>'5 - Project Outputs'!N35</f>
        <v>0</v>
      </c>
      <c r="ZN2" s="34">
        <f>'5 - Project Outputs'!O35</f>
        <v>0</v>
      </c>
      <c r="ZO2" s="34">
        <f>'5 - Project Outputs'!P35</f>
        <v>0</v>
      </c>
      <c r="ZP2" s="34">
        <f>'5 - Project Outputs'!Q35</f>
        <v>0</v>
      </c>
      <c r="ZQ2" s="34">
        <f>'5 - Project Outputs'!R35</f>
        <v>0</v>
      </c>
      <c r="ZR2" s="34">
        <f>'5 - Project Outputs'!S35</f>
        <v>0</v>
      </c>
      <c r="ZS2" s="34">
        <f>'5 - Project Outputs'!T35</f>
        <v>0</v>
      </c>
      <c r="ZT2" s="34">
        <f>'5 - Project Outputs'!U35</f>
        <v>0</v>
      </c>
      <c r="ZU2" s="34">
        <f>'5 - Project Outputs'!V35</f>
        <v>0</v>
      </c>
      <c r="ZV2" s="34">
        <f>'5 - Project Outputs'!W35</f>
        <v>0</v>
      </c>
      <c r="ZW2" s="34">
        <f>'5 - Project Outputs'!X35</f>
        <v>0</v>
      </c>
      <c r="ZX2" s="34">
        <f>'5 - Project Outputs'!Y35</f>
        <v>0</v>
      </c>
      <c r="ZY2" s="34" t="str">
        <f>'5 - Project Outputs'!C36</f>
        <v>&lt; Select &gt;</v>
      </c>
      <c r="ZZ2" s="34" t="str">
        <f>'5 - Project Outputs'!D36</f>
        <v>N/A</v>
      </c>
      <c r="AAA2" s="34">
        <f>'5 - Project Outputs'!E36</f>
        <v>0</v>
      </c>
      <c r="AAB2" s="34">
        <f>'5 - Project Outputs'!F36</f>
        <v>0</v>
      </c>
      <c r="AAC2" s="34">
        <f>'5 - Project Outputs'!G36</f>
        <v>0</v>
      </c>
      <c r="AAD2" s="34">
        <f>'5 - Project Outputs'!H36</f>
        <v>0</v>
      </c>
      <c r="AAE2" s="34">
        <f>'5 - Project Outputs'!I36</f>
        <v>0</v>
      </c>
      <c r="AAF2" s="34">
        <f>'5 - Project Outputs'!J36</f>
        <v>0</v>
      </c>
      <c r="AAG2" s="34">
        <f>'5 - Project Outputs'!K36</f>
        <v>0</v>
      </c>
      <c r="AAH2" s="34">
        <f>'5 - Project Outputs'!L36</f>
        <v>0</v>
      </c>
      <c r="AAI2" s="34">
        <f>'5 - Project Outputs'!M36</f>
        <v>0</v>
      </c>
      <c r="AAJ2" s="34">
        <f>'5 - Project Outputs'!N36</f>
        <v>0</v>
      </c>
      <c r="AAK2" s="34">
        <f>'5 - Project Outputs'!O36</f>
        <v>0</v>
      </c>
      <c r="AAL2" s="34">
        <f>'5 - Project Outputs'!P36</f>
        <v>0</v>
      </c>
      <c r="AAM2" s="34">
        <f>'5 - Project Outputs'!Q36</f>
        <v>0</v>
      </c>
      <c r="AAN2" s="34">
        <f>'5 - Project Outputs'!R36</f>
        <v>0</v>
      </c>
      <c r="AAO2" s="34">
        <f>'5 - Project Outputs'!S36</f>
        <v>0</v>
      </c>
      <c r="AAP2" s="34">
        <f>'5 - Project Outputs'!T36</f>
        <v>0</v>
      </c>
      <c r="AAQ2" s="34">
        <f>'5 - Project Outputs'!U36</f>
        <v>0</v>
      </c>
      <c r="AAR2" s="34">
        <f>'5 - Project Outputs'!V36</f>
        <v>0</v>
      </c>
      <c r="AAS2" s="34">
        <f>'5 - Project Outputs'!W36</f>
        <v>0</v>
      </c>
      <c r="AAT2" s="34">
        <f>'5 - Project Outputs'!X36</f>
        <v>0</v>
      </c>
      <c r="AAU2" s="34">
        <f>'5 - Project Outputs'!Y36</f>
        <v>0</v>
      </c>
      <c r="AAV2" s="34" t="str">
        <f>'5 - Project Outputs'!C37</f>
        <v>&lt; Select &gt;</v>
      </c>
      <c r="AAW2" s="34" t="str">
        <f>'5 - Project Outputs'!D37</f>
        <v>N/A</v>
      </c>
      <c r="AAX2" s="34">
        <f>'5 - Project Outputs'!E37</f>
        <v>0</v>
      </c>
      <c r="AAY2" s="34">
        <f>'5 - Project Outputs'!F37</f>
        <v>0</v>
      </c>
      <c r="AAZ2" s="34">
        <f>'5 - Project Outputs'!G37</f>
        <v>0</v>
      </c>
      <c r="ABA2" s="34">
        <f>'5 - Project Outputs'!H37</f>
        <v>0</v>
      </c>
      <c r="ABB2" s="34">
        <f>'5 - Project Outputs'!I37</f>
        <v>0</v>
      </c>
      <c r="ABC2" s="34">
        <f>'5 - Project Outputs'!J37</f>
        <v>0</v>
      </c>
      <c r="ABD2" s="34">
        <f>'5 - Project Outputs'!K37</f>
        <v>0</v>
      </c>
      <c r="ABE2" s="34">
        <f>'5 - Project Outputs'!L37</f>
        <v>0</v>
      </c>
      <c r="ABF2" s="34">
        <f>'5 - Project Outputs'!M37</f>
        <v>0</v>
      </c>
      <c r="ABG2" s="34">
        <f>'5 - Project Outputs'!N37</f>
        <v>0</v>
      </c>
      <c r="ABH2" s="34">
        <f>'5 - Project Outputs'!O37</f>
        <v>0</v>
      </c>
      <c r="ABI2" s="34">
        <f>'5 - Project Outputs'!P37</f>
        <v>0</v>
      </c>
      <c r="ABJ2" s="34">
        <f>'5 - Project Outputs'!Q37</f>
        <v>0</v>
      </c>
      <c r="ABK2" s="34">
        <f>'5 - Project Outputs'!R37</f>
        <v>0</v>
      </c>
      <c r="ABL2" s="34">
        <f>'5 - Project Outputs'!S37</f>
        <v>0</v>
      </c>
      <c r="ABM2" s="34">
        <f>'5 - Project Outputs'!T37</f>
        <v>0</v>
      </c>
      <c r="ABN2" s="34">
        <f>'5 - Project Outputs'!U37</f>
        <v>0</v>
      </c>
      <c r="ABO2" s="34">
        <f>'5 - Project Outputs'!V37</f>
        <v>0</v>
      </c>
      <c r="ABP2" s="34">
        <f>'5 - Project Outputs'!W37</f>
        <v>0</v>
      </c>
      <c r="ABQ2" s="34">
        <f>'5 - Project Outputs'!X37</f>
        <v>0</v>
      </c>
      <c r="ABR2" s="34">
        <f>'5 - Project Outputs'!Y37</f>
        <v>0</v>
      </c>
      <c r="ABS2" s="34" t="str">
        <f>'5 - Project Outputs'!C38</f>
        <v>&lt; Select &gt;</v>
      </c>
      <c r="ABT2" s="34" t="str">
        <f>'5 - Project Outputs'!D38</f>
        <v>N/A</v>
      </c>
      <c r="ABU2" s="34">
        <f>'5 - Project Outputs'!E38</f>
        <v>0</v>
      </c>
      <c r="ABV2" s="34">
        <f>'5 - Project Outputs'!F38</f>
        <v>0</v>
      </c>
      <c r="ABW2" s="34">
        <f>'5 - Project Outputs'!G38</f>
        <v>0</v>
      </c>
      <c r="ABX2" s="34">
        <f>'5 - Project Outputs'!H38</f>
        <v>0</v>
      </c>
      <c r="ABY2" s="34">
        <f>'5 - Project Outputs'!I38</f>
        <v>0</v>
      </c>
      <c r="ABZ2" s="34">
        <f>'5 - Project Outputs'!J38</f>
        <v>0</v>
      </c>
      <c r="ACA2" s="34">
        <f>'5 - Project Outputs'!K38</f>
        <v>0</v>
      </c>
      <c r="ACB2" s="34">
        <f>'5 - Project Outputs'!L38</f>
        <v>0</v>
      </c>
      <c r="ACC2" s="34">
        <f>'5 - Project Outputs'!M38</f>
        <v>0</v>
      </c>
      <c r="ACD2" s="34">
        <f>'5 - Project Outputs'!N38</f>
        <v>0</v>
      </c>
      <c r="ACE2" s="34">
        <f>'5 - Project Outputs'!O38</f>
        <v>0</v>
      </c>
      <c r="ACF2" s="34">
        <f>'5 - Project Outputs'!P38</f>
        <v>0</v>
      </c>
      <c r="ACG2" s="34">
        <f>'5 - Project Outputs'!Q38</f>
        <v>0</v>
      </c>
      <c r="ACH2" s="34">
        <f>'5 - Project Outputs'!R38</f>
        <v>0</v>
      </c>
      <c r="ACI2" s="34">
        <f>'5 - Project Outputs'!S38</f>
        <v>0</v>
      </c>
      <c r="ACJ2" s="34">
        <f>'5 - Project Outputs'!T38</f>
        <v>0</v>
      </c>
      <c r="ACK2" s="34">
        <f>'5 - Project Outputs'!U38</f>
        <v>0</v>
      </c>
      <c r="ACL2" s="34">
        <f>'5 - Project Outputs'!V38</f>
        <v>0</v>
      </c>
      <c r="ACM2" s="34">
        <f>'5 - Project Outputs'!W38</f>
        <v>0</v>
      </c>
      <c r="ACN2" s="34">
        <f>'5 - Project Outputs'!X38</f>
        <v>0</v>
      </c>
      <c r="ACO2" s="34">
        <f>'5 - Project Outputs'!Y38</f>
        <v>0</v>
      </c>
      <c r="ACP2" s="34" t="str">
        <f>'5 - Project Outputs'!C39</f>
        <v>&lt; Select &gt;</v>
      </c>
      <c r="ACQ2" s="34" t="str">
        <f>'5 - Project Outputs'!D39</f>
        <v>N/A</v>
      </c>
      <c r="ACR2" s="34">
        <f>'5 - Project Outputs'!E39</f>
        <v>0</v>
      </c>
      <c r="ACS2" s="34">
        <f>'5 - Project Outputs'!F39</f>
        <v>0</v>
      </c>
      <c r="ACT2" s="34">
        <f>'5 - Project Outputs'!G39</f>
        <v>0</v>
      </c>
      <c r="ACU2" s="34">
        <f>'5 - Project Outputs'!H39</f>
        <v>0</v>
      </c>
      <c r="ACV2" s="34">
        <f>'5 - Project Outputs'!I39</f>
        <v>0</v>
      </c>
      <c r="ACW2" s="34">
        <f>'5 - Project Outputs'!J39</f>
        <v>0</v>
      </c>
      <c r="ACX2" s="34">
        <f>'5 - Project Outputs'!K39</f>
        <v>0</v>
      </c>
      <c r="ACY2" s="34">
        <f>'5 - Project Outputs'!L39</f>
        <v>0</v>
      </c>
      <c r="ACZ2" s="34">
        <f>'5 - Project Outputs'!M39</f>
        <v>0</v>
      </c>
      <c r="ADA2" s="34">
        <f>'5 - Project Outputs'!N39</f>
        <v>0</v>
      </c>
      <c r="ADB2" s="34">
        <f>'5 - Project Outputs'!O39</f>
        <v>0</v>
      </c>
      <c r="ADC2" s="34">
        <f>'5 - Project Outputs'!P39</f>
        <v>0</v>
      </c>
      <c r="ADD2" s="34">
        <f>'5 - Project Outputs'!Q39</f>
        <v>0</v>
      </c>
      <c r="ADE2" s="34">
        <f>'5 - Project Outputs'!R39</f>
        <v>0</v>
      </c>
      <c r="ADF2" s="34">
        <f>'5 - Project Outputs'!S39</f>
        <v>0</v>
      </c>
      <c r="ADG2" s="34">
        <f>'5 - Project Outputs'!T39</f>
        <v>0</v>
      </c>
      <c r="ADH2" s="34">
        <f>'5 - Project Outputs'!U39</f>
        <v>0</v>
      </c>
      <c r="ADI2" s="34">
        <f>'5 - Project Outputs'!V39</f>
        <v>0</v>
      </c>
      <c r="ADJ2" s="34">
        <f>'5 - Project Outputs'!W39</f>
        <v>0</v>
      </c>
      <c r="ADK2" s="34">
        <f>'5 - Project Outputs'!X39</f>
        <v>0</v>
      </c>
      <c r="ADL2" s="34">
        <f>'5 - Project Outputs'!Y39</f>
        <v>0</v>
      </c>
      <c r="ADM2" s="34" t="str">
        <f>'5 - Project Outputs'!C40</f>
        <v>&lt; Select &gt;</v>
      </c>
      <c r="ADN2" s="34" t="str">
        <f>'5 - Project Outputs'!D40</f>
        <v>N/A</v>
      </c>
      <c r="ADO2" s="34">
        <f>'5 - Project Outputs'!E40</f>
        <v>0</v>
      </c>
      <c r="ADP2" s="34">
        <f>'5 - Project Outputs'!F40</f>
        <v>0</v>
      </c>
      <c r="ADQ2" s="34">
        <f>'5 - Project Outputs'!G40</f>
        <v>0</v>
      </c>
      <c r="ADR2" s="34">
        <f>'5 - Project Outputs'!H40</f>
        <v>0</v>
      </c>
      <c r="ADS2" s="34">
        <f>'5 - Project Outputs'!I40</f>
        <v>0</v>
      </c>
      <c r="ADT2" s="34">
        <f>'5 - Project Outputs'!J40</f>
        <v>0</v>
      </c>
      <c r="ADU2" s="34">
        <f>'5 - Project Outputs'!K40</f>
        <v>0</v>
      </c>
      <c r="ADV2" s="34">
        <f>'5 - Project Outputs'!L40</f>
        <v>0</v>
      </c>
      <c r="ADW2" s="34">
        <f>'5 - Project Outputs'!M40</f>
        <v>0</v>
      </c>
      <c r="ADX2" s="34">
        <f>'5 - Project Outputs'!N40</f>
        <v>0</v>
      </c>
      <c r="ADY2" s="34">
        <f>'5 - Project Outputs'!O40</f>
        <v>0</v>
      </c>
      <c r="ADZ2" s="34">
        <f>'5 - Project Outputs'!P40</f>
        <v>0</v>
      </c>
      <c r="AEA2" s="34">
        <f>'5 - Project Outputs'!Q40</f>
        <v>0</v>
      </c>
      <c r="AEB2" s="34">
        <f>'5 - Project Outputs'!R40</f>
        <v>0</v>
      </c>
      <c r="AEC2" s="34">
        <f>'5 - Project Outputs'!S40</f>
        <v>0</v>
      </c>
      <c r="AED2" s="34">
        <f>'5 - Project Outputs'!T40</f>
        <v>0</v>
      </c>
      <c r="AEE2" s="34">
        <f>'5 - Project Outputs'!U40</f>
        <v>0</v>
      </c>
      <c r="AEF2" s="34">
        <f>'5 - Project Outputs'!V40</f>
        <v>0</v>
      </c>
      <c r="AEG2" s="34">
        <f>'5 - Project Outputs'!W40</f>
        <v>0</v>
      </c>
      <c r="AEH2" s="34">
        <f>'5 - Project Outputs'!X40</f>
        <v>0</v>
      </c>
      <c r="AEI2" s="34">
        <f>'5 - Project Outputs'!Y40</f>
        <v>0</v>
      </c>
      <c r="AEJ2" s="34" t="str">
        <f>'5 - Project Outputs'!C41</f>
        <v>&lt; Select &gt;</v>
      </c>
      <c r="AEK2" s="34" t="str">
        <f>'5 - Project Outputs'!D41</f>
        <v>N/A</v>
      </c>
      <c r="AEL2" s="34">
        <f>'5 - Project Outputs'!E41</f>
        <v>0</v>
      </c>
      <c r="AEM2" s="34">
        <f>'5 - Project Outputs'!F41</f>
        <v>0</v>
      </c>
      <c r="AEN2" s="34">
        <f>'5 - Project Outputs'!G41</f>
        <v>0</v>
      </c>
      <c r="AEO2" s="34">
        <f>'5 - Project Outputs'!H41</f>
        <v>0</v>
      </c>
      <c r="AEP2" s="34">
        <f>'5 - Project Outputs'!I41</f>
        <v>0</v>
      </c>
      <c r="AEQ2" s="34">
        <f>'5 - Project Outputs'!J41</f>
        <v>0</v>
      </c>
      <c r="AER2" s="34">
        <f>'5 - Project Outputs'!K41</f>
        <v>0</v>
      </c>
      <c r="AES2" s="34">
        <f>'5 - Project Outputs'!L41</f>
        <v>0</v>
      </c>
      <c r="AET2" s="34">
        <f>'5 - Project Outputs'!M41</f>
        <v>0</v>
      </c>
      <c r="AEU2" s="34">
        <f>'5 - Project Outputs'!N41</f>
        <v>0</v>
      </c>
      <c r="AEV2" s="34">
        <f>'5 - Project Outputs'!O41</f>
        <v>0</v>
      </c>
      <c r="AEW2" s="34">
        <f>'5 - Project Outputs'!P41</f>
        <v>0</v>
      </c>
      <c r="AEX2" s="34">
        <f>'5 - Project Outputs'!Q41</f>
        <v>0</v>
      </c>
      <c r="AEY2" s="34">
        <f>'5 - Project Outputs'!R41</f>
        <v>0</v>
      </c>
      <c r="AEZ2" s="34">
        <f>'5 - Project Outputs'!S41</f>
        <v>0</v>
      </c>
      <c r="AFA2" s="34">
        <f>'5 - Project Outputs'!T41</f>
        <v>0</v>
      </c>
      <c r="AFB2" s="34">
        <f>'5 - Project Outputs'!U41</f>
        <v>0</v>
      </c>
      <c r="AFC2" s="34">
        <f>'5 - Project Outputs'!V41</f>
        <v>0</v>
      </c>
      <c r="AFD2" s="34">
        <f>'5 - Project Outputs'!W41</f>
        <v>0</v>
      </c>
      <c r="AFE2" s="34">
        <f>'5 - Project Outputs'!X41</f>
        <v>0</v>
      </c>
      <c r="AFF2" s="34">
        <f>'5 - Project Outputs'!Y41</f>
        <v>0</v>
      </c>
      <c r="AFG2" s="34" t="str">
        <f>'5 - Project Outputs'!C42</f>
        <v>&lt; Select &gt;</v>
      </c>
      <c r="AFH2" s="34" t="str">
        <f>'5 - Project Outputs'!D42</f>
        <v>N/A</v>
      </c>
      <c r="AFI2" s="34">
        <f>'5 - Project Outputs'!E42</f>
        <v>0</v>
      </c>
      <c r="AFJ2" s="34">
        <f>'5 - Project Outputs'!F42</f>
        <v>0</v>
      </c>
      <c r="AFK2" s="34">
        <f>'5 - Project Outputs'!G42</f>
        <v>0</v>
      </c>
      <c r="AFL2" s="34">
        <f>'5 - Project Outputs'!H42</f>
        <v>0</v>
      </c>
      <c r="AFM2" s="34">
        <f>'5 - Project Outputs'!I42</f>
        <v>0</v>
      </c>
      <c r="AFN2" s="34">
        <f>'5 - Project Outputs'!J42</f>
        <v>0</v>
      </c>
      <c r="AFO2" s="34">
        <f>'5 - Project Outputs'!K42</f>
        <v>0</v>
      </c>
      <c r="AFP2" s="34">
        <f>'5 - Project Outputs'!L42</f>
        <v>0</v>
      </c>
      <c r="AFQ2" s="34">
        <f>'5 - Project Outputs'!M42</f>
        <v>0</v>
      </c>
      <c r="AFR2" s="34">
        <f>'5 - Project Outputs'!N42</f>
        <v>0</v>
      </c>
      <c r="AFS2" s="34">
        <f>'5 - Project Outputs'!O42</f>
        <v>0</v>
      </c>
      <c r="AFT2" s="34">
        <f>'5 - Project Outputs'!P42</f>
        <v>0</v>
      </c>
      <c r="AFU2" s="34">
        <f>'5 - Project Outputs'!Q42</f>
        <v>0</v>
      </c>
      <c r="AFV2" s="34">
        <f>'5 - Project Outputs'!R42</f>
        <v>0</v>
      </c>
      <c r="AFW2" s="34">
        <f>'5 - Project Outputs'!S42</f>
        <v>0</v>
      </c>
      <c r="AFX2" s="34">
        <f>'5 - Project Outputs'!T42</f>
        <v>0</v>
      </c>
      <c r="AFY2" s="34">
        <f>'5 - Project Outputs'!U42</f>
        <v>0</v>
      </c>
      <c r="AFZ2" s="34">
        <f>'5 - Project Outputs'!V42</f>
        <v>0</v>
      </c>
      <c r="AGA2" s="34">
        <f>'5 - Project Outputs'!W42</f>
        <v>0</v>
      </c>
      <c r="AGB2" s="34">
        <f>'5 - Project Outputs'!X42</f>
        <v>0</v>
      </c>
      <c r="AGC2" s="34">
        <f>'5 - Project Outputs'!Y42</f>
        <v>0</v>
      </c>
      <c r="AGD2" s="34">
        <f>'5 - Project Outputs'!C44</f>
        <v>0</v>
      </c>
      <c r="AGE2" s="34">
        <f>'5 - Project Outputs'!D44</f>
        <v>0</v>
      </c>
      <c r="AGF2" s="34">
        <f>'5 - Project Outputs'!E44</f>
        <v>0</v>
      </c>
      <c r="AGG2" s="34">
        <f>'5 - Project Outputs'!F44</f>
        <v>0</v>
      </c>
      <c r="AGH2" s="34">
        <f>'5 - Project Outputs'!G44</f>
        <v>0</v>
      </c>
      <c r="AGI2" s="34">
        <f>'5 - Project Outputs'!H44</f>
        <v>0</v>
      </c>
      <c r="AGJ2" s="34">
        <f>'5 - Project Outputs'!I44</f>
        <v>0</v>
      </c>
      <c r="AGK2" s="34">
        <f>'5 - Project Outputs'!J44</f>
        <v>0</v>
      </c>
      <c r="AGL2" s="34">
        <f>'5 - Project Outputs'!K44</f>
        <v>0</v>
      </c>
      <c r="AGM2" s="34">
        <f>'5 - Project Outputs'!L44</f>
        <v>0</v>
      </c>
      <c r="AGN2" s="34">
        <f>'5 - Project Outputs'!M44</f>
        <v>0</v>
      </c>
      <c r="AGO2" s="34">
        <f>'5 - Project Outputs'!N44</f>
        <v>0</v>
      </c>
      <c r="AGP2" s="34">
        <f>'5 - Project Outputs'!O44</f>
        <v>0</v>
      </c>
      <c r="AGQ2" s="34">
        <f>'5 - Project Outputs'!P44</f>
        <v>0</v>
      </c>
      <c r="AGR2" s="34">
        <f>'5 - Project Outputs'!Q44</f>
        <v>0</v>
      </c>
      <c r="AGS2" s="34">
        <f>'5 - Project Outputs'!R44</f>
        <v>0</v>
      </c>
      <c r="AGT2" s="34">
        <f>'5 - Project Outputs'!S44</f>
        <v>0</v>
      </c>
      <c r="AGU2" s="34">
        <f>'5 - Project Outputs'!T44</f>
        <v>0</v>
      </c>
      <c r="AGV2" s="34">
        <f>'5 - Project Outputs'!U44</f>
        <v>0</v>
      </c>
      <c r="AGW2" s="34">
        <f>'5 - Project Outputs'!V44</f>
        <v>0</v>
      </c>
      <c r="AGX2" s="34">
        <f>'5 - Project Outputs'!W44</f>
        <v>0</v>
      </c>
      <c r="AGY2" s="34">
        <f>'5 - Project Outputs'!X44</f>
        <v>0</v>
      </c>
      <c r="AGZ2" s="34">
        <f>'5 - Project Outputs'!C45</f>
        <v>0</v>
      </c>
      <c r="AHA2" s="34">
        <f>'5 - Project Outputs'!D45</f>
        <v>0</v>
      </c>
      <c r="AHB2" s="34">
        <f>'5 - Project Outputs'!E45</f>
        <v>0</v>
      </c>
      <c r="AHC2" s="34">
        <f>'5 - Project Outputs'!F45</f>
        <v>0</v>
      </c>
      <c r="AHD2" s="34">
        <f>'5 - Project Outputs'!G45</f>
        <v>0</v>
      </c>
      <c r="AHE2" s="34">
        <f>'5 - Project Outputs'!H45</f>
        <v>0</v>
      </c>
      <c r="AHF2" s="34">
        <f>'5 - Project Outputs'!I45</f>
        <v>0</v>
      </c>
      <c r="AHG2" s="34">
        <f>'5 - Project Outputs'!J45</f>
        <v>0</v>
      </c>
      <c r="AHH2" s="34">
        <f>'5 - Project Outputs'!K45</f>
        <v>0</v>
      </c>
      <c r="AHI2" s="34">
        <f>'5 - Project Outputs'!L45</f>
        <v>0</v>
      </c>
      <c r="AHJ2" s="34">
        <f>'5 - Project Outputs'!M45</f>
        <v>0</v>
      </c>
      <c r="AHK2" s="34">
        <f>'5 - Project Outputs'!N45</f>
        <v>0</v>
      </c>
      <c r="AHL2" s="34">
        <f>'5 - Project Outputs'!O45</f>
        <v>0</v>
      </c>
      <c r="AHM2" s="34">
        <f>'5 - Project Outputs'!P45</f>
        <v>0</v>
      </c>
      <c r="AHN2" s="34">
        <f>'5 - Project Outputs'!Q45</f>
        <v>0</v>
      </c>
      <c r="AHO2" s="34">
        <f>'5 - Project Outputs'!R45</f>
        <v>0</v>
      </c>
      <c r="AHP2" s="34">
        <f>'5 - Project Outputs'!S45</f>
        <v>0</v>
      </c>
      <c r="AHQ2" s="34">
        <f>'5 - Project Outputs'!T45</f>
        <v>0</v>
      </c>
      <c r="AHR2" s="34">
        <f>'5 - Project Outputs'!U45</f>
        <v>0</v>
      </c>
      <c r="AHS2" s="34">
        <f>'5 - Project Outputs'!V45</f>
        <v>0</v>
      </c>
      <c r="AHT2" s="34">
        <f>'5 - Project Outputs'!W45</f>
        <v>0</v>
      </c>
      <c r="AHU2" s="34">
        <f>'5 - Project Outputs'!X45</f>
        <v>0</v>
      </c>
      <c r="AHV2" s="34">
        <f>'5 - Project Outputs'!C46</f>
        <v>0</v>
      </c>
      <c r="AHW2" s="34">
        <f>'5 - Project Outputs'!D46</f>
        <v>0</v>
      </c>
      <c r="AHX2" s="34">
        <f>'5 - Project Outputs'!E46</f>
        <v>0</v>
      </c>
      <c r="AHY2" s="34">
        <f>'5 - Project Outputs'!F46</f>
        <v>0</v>
      </c>
      <c r="AHZ2" s="34">
        <f>'5 - Project Outputs'!G46</f>
        <v>0</v>
      </c>
      <c r="AIA2" s="34">
        <f>'5 - Project Outputs'!H46</f>
        <v>0</v>
      </c>
      <c r="AIB2" s="34">
        <f>'5 - Project Outputs'!I46</f>
        <v>0</v>
      </c>
      <c r="AIC2" s="34">
        <f>'5 - Project Outputs'!J46</f>
        <v>0</v>
      </c>
      <c r="AID2" s="34">
        <f>'5 - Project Outputs'!K46</f>
        <v>0</v>
      </c>
      <c r="AIE2" s="34">
        <f>'5 - Project Outputs'!L46</f>
        <v>0</v>
      </c>
      <c r="AIF2" s="34">
        <f>'5 - Project Outputs'!M46</f>
        <v>0</v>
      </c>
      <c r="AIG2" s="34">
        <f>'5 - Project Outputs'!N46</f>
        <v>0</v>
      </c>
      <c r="AIH2" s="34">
        <f>'5 - Project Outputs'!O46</f>
        <v>0</v>
      </c>
      <c r="AII2" s="34">
        <f>'5 - Project Outputs'!P46</f>
        <v>0</v>
      </c>
      <c r="AIJ2" s="34">
        <f>'5 - Project Outputs'!Q46</f>
        <v>0</v>
      </c>
      <c r="AIK2" s="34">
        <f>'5 - Project Outputs'!R46</f>
        <v>0</v>
      </c>
      <c r="AIL2" s="34">
        <f>'5 - Project Outputs'!S46</f>
        <v>0</v>
      </c>
      <c r="AIM2" s="34">
        <f>'5 - Project Outputs'!T46</f>
        <v>0</v>
      </c>
      <c r="AIN2" s="34">
        <f>'5 - Project Outputs'!U46</f>
        <v>0</v>
      </c>
      <c r="AIO2" s="34">
        <f>'5 - Project Outputs'!V46</f>
        <v>0</v>
      </c>
      <c r="AIP2" s="34">
        <f>'5 - Project Outputs'!W46</f>
        <v>0</v>
      </c>
      <c r="AIQ2" s="34">
        <f>'5 - Project Outputs'!X46</f>
        <v>0</v>
      </c>
      <c r="AIR2" s="34">
        <f>'5 - Project Outputs'!C47</f>
        <v>0</v>
      </c>
      <c r="AIS2" s="34">
        <f>'5 - Project Outputs'!D47</f>
        <v>0</v>
      </c>
      <c r="AIT2" s="34">
        <f>'5 - Project Outputs'!E47</f>
        <v>0</v>
      </c>
      <c r="AIU2" s="34">
        <f>'5 - Project Outputs'!F47</f>
        <v>0</v>
      </c>
      <c r="AIV2" s="34">
        <f>'5 - Project Outputs'!G47</f>
        <v>0</v>
      </c>
      <c r="AIW2" s="34">
        <f>'5 - Project Outputs'!H47</f>
        <v>0</v>
      </c>
      <c r="AIX2" s="34">
        <f>'5 - Project Outputs'!I47</f>
        <v>0</v>
      </c>
      <c r="AIY2" s="34">
        <f>'5 - Project Outputs'!J47</f>
        <v>0</v>
      </c>
      <c r="AIZ2" s="34">
        <f>'5 - Project Outputs'!K47</f>
        <v>0</v>
      </c>
      <c r="AJA2" s="34">
        <f>'5 - Project Outputs'!L47</f>
        <v>0</v>
      </c>
      <c r="AJB2" s="34">
        <f>'5 - Project Outputs'!M47</f>
        <v>0</v>
      </c>
      <c r="AJC2" s="34">
        <f>'5 - Project Outputs'!N47</f>
        <v>0</v>
      </c>
      <c r="AJD2" s="34">
        <f>'5 - Project Outputs'!O47</f>
        <v>0</v>
      </c>
      <c r="AJE2" s="34">
        <f>'5 - Project Outputs'!P47</f>
        <v>0</v>
      </c>
      <c r="AJF2" s="34">
        <f>'5 - Project Outputs'!Q47</f>
        <v>0</v>
      </c>
      <c r="AJG2" s="34">
        <f>'5 - Project Outputs'!R47</f>
        <v>0</v>
      </c>
      <c r="AJH2" s="34">
        <f>'5 - Project Outputs'!S47</f>
        <v>0</v>
      </c>
      <c r="AJI2" s="34">
        <f>'5 - Project Outputs'!T47</f>
        <v>0</v>
      </c>
      <c r="AJJ2" s="34">
        <f>'5 - Project Outputs'!U47</f>
        <v>0</v>
      </c>
      <c r="AJK2" s="34">
        <f>'5 - Project Outputs'!V47</f>
        <v>0</v>
      </c>
      <c r="AJL2" s="34">
        <f>'5 - Project Outputs'!W47</f>
        <v>0</v>
      </c>
      <c r="AJM2" s="34">
        <f>'5 - Project Outputs'!X47</f>
        <v>0</v>
      </c>
      <c r="AJN2" s="34">
        <f>'5 - Project Outputs'!C48</f>
        <v>0</v>
      </c>
      <c r="AJO2" s="34">
        <f>'5 - Project Outputs'!D48</f>
        <v>0</v>
      </c>
      <c r="AJP2" s="34">
        <f>'5 - Project Outputs'!E48</f>
        <v>0</v>
      </c>
      <c r="AJQ2" s="34">
        <f>'5 - Project Outputs'!F48</f>
        <v>0</v>
      </c>
      <c r="AJR2" s="34">
        <f>'5 - Project Outputs'!G48</f>
        <v>0</v>
      </c>
      <c r="AJS2" s="34">
        <f>'5 - Project Outputs'!H48</f>
        <v>0</v>
      </c>
      <c r="AJT2" s="34">
        <f>'5 - Project Outputs'!I48</f>
        <v>0</v>
      </c>
      <c r="AJU2" s="34">
        <f>'5 - Project Outputs'!J48</f>
        <v>0</v>
      </c>
      <c r="AJV2" s="34">
        <f>'5 - Project Outputs'!K48</f>
        <v>0</v>
      </c>
      <c r="AJW2" s="34">
        <f>'5 - Project Outputs'!L48</f>
        <v>0</v>
      </c>
      <c r="AJX2" s="34">
        <f>'5 - Project Outputs'!M48</f>
        <v>0</v>
      </c>
      <c r="AJY2" s="34">
        <f>'5 - Project Outputs'!N48</f>
        <v>0</v>
      </c>
      <c r="AJZ2" s="34">
        <f>'5 - Project Outputs'!O48</f>
        <v>0</v>
      </c>
      <c r="AKA2" s="34">
        <f>'5 - Project Outputs'!P48</f>
        <v>0</v>
      </c>
      <c r="AKB2" s="34">
        <f>'5 - Project Outputs'!Q48</f>
        <v>0</v>
      </c>
      <c r="AKC2" s="34">
        <f>'5 - Project Outputs'!R48</f>
        <v>0</v>
      </c>
      <c r="AKD2" s="34">
        <f>'5 - Project Outputs'!S48</f>
        <v>0</v>
      </c>
      <c r="AKE2" s="34">
        <f>'5 - Project Outputs'!T48</f>
        <v>0</v>
      </c>
      <c r="AKF2" s="34">
        <f>'5 - Project Outputs'!U48</f>
        <v>0</v>
      </c>
      <c r="AKG2" s="34">
        <f>'5 - Project Outputs'!V48</f>
        <v>0</v>
      </c>
      <c r="AKH2" s="34">
        <f>'5 - Project Outputs'!W48</f>
        <v>0</v>
      </c>
      <c r="AKI2" s="34">
        <f>'5 - Project Outputs'!X48</f>
        <v>0</v>
      </c>
      <c r="AKJ2" s="34">
        <f>'5 - Project Outputs'!C49</f>
        <v>0</v>
      </c>
      <c r="AKK2" s="34">
        <f>'5 - Project Outputs'!D49</f>
        <v>0</v>
      </c>
      <c r="AKL2" s="34">
        <f>'5 - Project Outputs'!E49</f>
        <v>0</v>
      </c>
      <c r="AKM2" s="34">
        <f>'5 - Project Outputs'!F49</f>
        <v>0</v>
      </c>
      <c r="AKN2" s="34">
        <f>'5 - Project Outputs'!G49</f>
        <v>0</v>
      </c>
      <c r="AKO2" s="34">
        <f>'5 - Project Outputs'!H49</f>
        <v>0</v>
      </c>
      <c r="AKP2" s="34">
        <f>'5 - Project Outputs'!I49</f>
        <v>0</v>
      </c>
      <c r="AKQ2" s="34">
        <f>'5 - Project Outputs'!J49</f>
        <v>0</v>
      </c>
      <c r="AKR2" s="34">
        <f>'5 - Project Outputs'!K49</f>
        <v>0</v>
      </c>
      <c r="AKS2" s="34">
        <f>'5 - Project Outputs'!L49</f>
        <v>0</v>
      </c>
      <c r="AKT2" s="34">
        <f>'5 - Project Outputs'!M49</f>
        <v>0</v>
      </c>
      <c r="AKU2" s="34">
        <f>'5 - Project Outputs'!N49</f>
        <v>0</v>
      </c>
      <c r="AKV2" s="34">
        <f>'5 - Project Outputs'!O49</f>
        <v>0</v>
      </c>
      <c r="AKW2" s="34">
        <f>'5 - Project Outputs'!P49</f>
        <v>0</v>
      </c>
      <c r="AKX2" s="34">
        <f>'5 - Project Outputs'!Q49</f>
        <v>0</v>
      </c>
      <c r="AKY2" s="34">
        <f>'5 - Project Outputs'!R49</f>
        <v>0</v>
      </c>
      <c r="AKZ2" s="34">
        <f>'5 - Project Outputs'!S49</f>
        <v>0</v>
      </c>
      <c r="ALA2" s="34">
        <f>'5 - Project Outputs'!T49</f>
        <v>0</v>
      </c>
      <c r="ALB2" s="34">
        <f>'5 - Project Outputs'!U49</f>
        <v>0</v>
      </c>
      <c r="ALC2" s="34">
        <f>'5 - Project Outputs'!V49</f>
        <v>0</v>
      </c>
      <c r="ALD2" s="34">
        <f>'5 - Project Outputs'!W49</f>
        <v>0</v>
      </c>
      <c r="ALE2" s="34">
        <f>'5 - Project Outputs'!X49</f>
        <v>0</v>
      </c>
      <c r="ALF2" s="34">
        <f>'5 - Project Outputs'!C50</f>
        <v>0</v>
      </c>
      <c r="ALG2" s="34">
        <f>'5 - Project Outputs'!D50</f>
        <v>0</v>
      </c>
      <c r="ALH2" s="34">
        <f>'5 - Project Outputs'!E50</f>
        <v>0</v>
      </c>
      <c r="ALI2" s="34">
        <f>'5 - Project Outputs'!F50</f>
        <v>0</v>
      </c>
      <c r="ALJ2" s="34">
        <f>'5 - Project Outputs'!G50</f>
        <v>0</v>
      </c>
      <c r="ALK2" s="34">
        <f>'5 - Project Outputs'!H50</f>
        <v>0</v>
      </c>
      <c r="ALL2" s="34">
        <f>'5 - Project Outputs'!I50</f>
        <v>0</v>
      </c>
      <c r="ALM2" s="34">
        <f>'5 - Project Outputs'!J50</f>
        <v>0</v>
      </c>
      <c r="ALN2" s="34">
        <f>'5 - Project Outputs'!K50</f>
        <v>0</v>
      </c>
      <c r="ALO2" s="34">
        <f>'5 - Project Outputs'!L50</f>
        <v>0</v>
      </c>
      <c r="ALP2" s="34">
        <f>'5 - Project Outputs'!M50</f>
        <v>0</v>
      </c>
      <c r="ALQ2" s="34">
        <f>'5 - Project Outputs'!N50</f>
        <v>0</v>
      </c>
      <c r="ALR2" s="34">
        <f>'5 - Project Outputs'!O50</f>
        <v>0</v>
      </c>
      <c r="ALS2" s="34">
        <f>'5 - Project Outputs'!P50</f>
        <v>0</v>
      </c>
      <c r="ALT2" s="34">
        <f>'5 - Project Outputs'!Q50</f>
        <v>0</v>
      </c>
      <c r="ALU2" s="34">
        <f>'5 - Project Outputs'!R50</f>
        <v>0</v>
      </c>
      <c r="ALV2" s="34">
        <f>'5 - Project Outputs'!S50</f>
        <v>0</v>
      </c>
      <c r="ALW2" s="34">
        <f>'5 - Project Outputs'!T50</f>
        <v>0</v>
      </c>
      <c r="ALX2" s="34">
        <f>'5 - Project Outputs'!U50</f>
        <v>0</v>
      </c>
      <c r="ALY2" s="34">
        <f>'5 - Project Outputs'!V50</f>
        <v>0</v>
      </c>
      <c r="ALZ2" s="34">
        <f>'5 - Project Outputs'!W50</f>
        <v>0</v>
      </c>
      <c r="AMA2" s="34">
        <f>'5 - Project Outputs'!X50</f>
        <v>0</v>
      </c>
      <c r="AMB2" s="34">
        <f>'5 - Project Outputs'!C51</f>
        <v>0</v>
      </c>
      <c r="AMC2" s="34">
        <f>'5 - Project Outputs'!D51</f>
        <v>0</v>
      </c>
      <c r="AMD2" s="34">
        <f>'5 - Project Outputs'!E51</f>
        <v>0</v>
      </c>
      <c r="AME2" s="34">
        <f>'5 - Project Outputs'!F51</f>
        <v>0</v>
      </c>
      <c r="AMF2" s="34">
        <f>'5 - Project Outputs'!G51</f>
        <v>0</v>
      </c>
      <c r="AMG2" s="34">
        <f>'5 - Project Outputs'!H51</f>
        <v>0</v>
      </c>
      <c r="AMH2" s="34">
        <f>'5 - Project Outputs'!I51</f>
        <v>0</v>
      </c>
      <c r="AMI2" s="34">
        <f>'5 - Project Outputs'!J51</f>
        <v>0</v>
      </c>
      <c r="AMJ2" s="34">
        <f>'5 - Project Outputs'!K51</f>
        <v>0</v>
      </c>
      <c r="AMK2" s="34">
        <f>'5 - Project Outputs'!L51</f>
        <v>0</v>
      </c>
      <c r="AML2" s="34">
        <f>'5 - Project Outputs'!M51</f>
        <v>0</v>
      </c>
      <c r="AMM2" s="34">
        <f>'5 - Project Outputs'!N51</f>
        <v>0</v>
      </c>
      <c r="AMN2" s="34">
        <f>'5 - Project Outputs'!O51</f>
        <v>0</v>
      </c>
      <c r="AMO2" s="34">
        <f>'5 - Project Outputs'!P51</f>
        <v>0</v>
      </c>
      <c r="AMP2" s="34">
        <f>'5 - Project Outputs'!Q51</f>
        <v>0</v>
      </c>
      <c r="AMQ2" s="34">
        <f>'5 - Project Outputs'!R51</f>
        <v>0</v>
      </c>
      <c r="AMR2" s="34">
        <f>'5 - Project Outputs'!S51</f>
        <v>0</v>
      </c>
      <c r="AMS2" s="34">
        <f>'5 - Project Outputs'!T51</f>
        <v>0</v>
      </c>
      <c r="AMT2" s="34">
        <f>'5 - Project Outputs'!U51</f>
        <v>0</v>
      </c>
      <c r="AMU2" s="34">
        <f>'5 - Project Outputs'!V51</f>
        <v>0</v>
      </c>
      <c r="AMV2" s="34">
        <f>'5 - Project Outputs'!W51</f>
        <v>0</v>
      </c>
      <c r="AMW2" s="34">
        <f>'5 - Project Outputs'!X51</f>
        <v>0</v>
      </c>
      <c r="AMX2" s="34">
        <f>'5 - Project Outputs'!C52</f>
        <v>0</v>
      </c>
      <c r="AMY2" s="34">
        <f>'5 - Project Outputs'!D52</f>
        <v>0</v>
      </c>
      <c r="AMZ2" s="34">
        <f>'5 - Project Outputs'!E52</f>
        <v>0</v>
      </c>
      <c r="ANA2" s="34">
        <f>'5 - Project Outputs'!F52</f>
        <v>0</v>
      </c>
      <c r="ANB2" s="34">
        <f>'5 - Project Outputs'!G52</f>
        <v>0</v>
      </c>
      <c r="ANC2" s="34">
        <f>'5 - Project Outputs'!H52</f>
        <v>0</v>
      </c>
      <c r="AND2" s="34">
        <f>'5 - Project Outputs'!I52</f>
        <v>0</v>
      </c>
      <c r="ANE2" s="34">
        <f>'5 - Project Outputs'!J52</f>
        <v>0</v>
      </c>
      <c r="ANF2" s="34">
        <f>'5 - Project Outputs'!K52</f>
        <v>0</v>
      </c>
      <c r="ANG2" s="34">
        <f>'5 - Project Outputs'!L52</f>
        <v>0</v>
      </c>
      <c r="ANH2" s="34">
        <f>'5 - Project Outputs'!M52</f>
        <v>0</v>
      </c>
      <c r="ANI2" s="34">
        <f>'5 - Project Outputs'!N52</f>
        <v>0</v>
      </c>
      <c r="ANJ2" s="34">
        <f>'5 - Project Outputs'!O52</f>
        <v>0</v>
      </c>
      <c r="ANK2" s="34">
        <f>'5 - Project Outputs'!P52</f>
        <v>0</v>
      </c>
      <c r="ANL2" s="34">
        <f>'5 - Project Outputs'!Q52</f>
        <v>0</v>
      </c>
      <c r="ANM2" s="34">
        <f>'5 - Project Outputs'!R52</f>
        <v>0</v>
      </c>
      <c r="ANN2" s="34">
        <f>'5 - Project Outputs'!S52</f>
        <v>0</v>
      </c>
      <c r="ANO2" s="34">
        <f>'5 - Project Outputs'!T52</f>
        <v>0</v>
      </c>
      <c r="ANP2" s="34">
        <f>'5 - Project Outputs'!U52</f>
        <v>0</v>
      </c>
      <c r="ANQ2" s="34">
        <f>'5 - Project Outputs'!V52</f>
        <v>0</v>
      </c>
      <c r="ANR2" s="34">
        <f>'5 - Project Outputs'!W52</f>
        <v>0</v>
      </c>
      <c r="ANS2" s="34">
        <f>'5 - Project Outputs'!X52</f>
        <v>0</v>
      </c>
      <c r="ANT2" s="34">
        <f>'5 - Project Outputs'!C53</f>
        <v>0</v>
      </c>
      <c r="ANU2" s="34">
        <f>'5 - Project Outputs'!D53</f>
        <v>0</v>
      </c>
      <c r="ANV2" s="34">
        <f>'5 - Project Outputs'!E53</f>
        <v>0</v>
      </c>
      <c r="ANW2" s="34">
        <f>'5 - Project Outputs'!F53</f>
        <v>0</v>
      </c>
      <c r="ANX2" s="34">
        <f>'5 - Project Outputs'!G53</f>
        <v>0</v>
      </c>
      <c r="ANY2" s="34">
        <f>'5 - Project Outputs'!H53</f>
        <v>0</v>
      </c>
      <c r="ANZ2" s="34">
        <f>'5 - Project Outputs'!I53</f>
        <v>0</v>
      </c>
      <c r="AOA2" s="34">
        <f>'5 - Project Outputs'!J53</f>
        <v>0</v>
      </c>
      <c r="AOB2" s="34">
        <f>'5 - Project Outputs'!K53</f>
        <v>0</v>
      </c>
      <c r="AOC2" s="34">
        <f>'5 - Project Outputs'!L53</f>
        <v>0</v>
      </c>
      <c r="AOD2" s="34">
        <f>'5 - Project Outputs'!M53</f>
        <v>0</v>
      </c>
      <c r="AOE2" s="34">
        <f>'5 - Project Outputs'!N53</f>
        <v>0</v>
      </c>
      <c r="AOF2" s="34">
        <f>'5 - Project Outputs'!O53</f>
        <v>0</v>
      </c>
      <c r="AOG2" s="34">
        <f>'5 - Project Outputs'!P53</f>
        <v>0</v>
      </c>
      <c r="AOH2" s="34">
        <f>'5 - Project Outputs'!Q53</f>
        <v>0</v>
      </c>
      <c r="AOI2" s="34">
        <f>'5 - Project Outputs'!R53</f>
        <v>0</v>
      </c>
      <c r="AOJ2" s="34">
        <f>'5 - Project Outputs'!S53</f>
        <v>0</v>
      </c>
      <c r="AOK2" s="34">
        <f>'5 - Project Outputs'!T53</f>
        <v>0</v>
      </c>
      <c r="AOL2" s="34">
        <f>'5 - Project Outputs'!U53</f>
        <v>0</v>
      </c>
      <c r="AOM2" s="34">
        <f>'5 - Project Outputs'!V53</f>
        <v>0</v>
      </c>
      <c r="AON2" s="34">
        <f>'5 - Project Outputs'!W53</f>
        <v>0</v>
      </c>
      <c r="AOO2" s="34">
        <f>'5 - Project Outputs'!X53</f>
        <v>0</v>
      </c>
      <c r="AOP2" s="34" t="str">
        <f>'6 - Outcomes'!$E$9</f>
        <v>Yes</v>
      </c>
      <c r="AOQ2" s="34" t="str">
        <f>'6 - Outcomes'!$B$22</f>
        <v>Number of people using a new/improved public facility</v>
      </c>
      <c r="AOR2" s="34" t="str">
        <f>'6 - Outcomes'!$C$22</f>
        <v>Number</v>
      </c>
      <c r="AOS2" s="34" t="str">
        <f>'6 - Outcomes'!D22</f>
        <v>The Community Skills and Enterprise Project</v>
      </c>
      <c r="AOT2" s="34" t="str">
        <f>'6 - Outcomes'!E22</f>
        <v>Locations provided in 'Project Admin' tab</v>
      </c>
      <c r="AOU2" s="34">
        <f>'6 - Outcomes'!F22</f>
        <v>1</v>
      </c>
      <c r="AOV2" s="34">
        <f>'6 - Outcomes'!G22</f>
        <v>2</v>
      </c>
      <c r="AOW2" s="34">
        <f>'6 - Outcomes'!H22</f>
        <v>3</v>
      </c>
      <c r="AOX2" s="34">
        <f>'6 - Outcomes'!I22</f>
        <v>4</v>
      </c>
      <c r="AOY2" s="34">
        <f>'6 - Outcomes'!J22</f>
        <v>5</v>
      </c>
      <c r="AOZ2" s="34">
        <f>'6 - Outcomes'!K22</f>
        <v>5</v>
      </c>
      <c r="APA2" s="34">
        <f>'6 - Outcomes'!L22</f>
        <v>5</v>
      </c>
      <c r="APB2" s="34">
        <f>'6 - Outcomes'!M22</f>
        <v>5</v>
      </c>
      <c r="APC2" s="34">
        <f>'6 - Outcomes'!N22</f>
        <v>5</v>
      </c>
      <c r="APD2" s="34">
        <f>'6 - Outcomes'!O22</f>
        <v>5</v>
      </c>
      <c r="APE2" s="34">
        <f>'6 - Outcomes'!P22</f>
        <v>0</v>
      </c>
      <c r="APF2" s="34" t="str">
        <f>'6 - Outcomes'!$B$23</f>
        <v>Number of people using a new/improved public facility</v>
      </c>
      <c r="APG2" s="34" t="str">
        <f>'6 - Outcomes'!C23</f>
        <v>Number</v>
      </c>
      <c r="APH2" s="34" t="str">
        <f>'6 - Outcomes'!D23</f>
        <v>Severn Centre for Health and Wellbeing</v>
      </c>
      <c r="API2" s="34" t="str">
        <f>'6 - Outcomes'!E23</f>
        <v>Locations provided in 'Project Admin' tab</v>
      </c>
      <c r="APJ2" s="34">
        <f>'6 - Outcomes'!F23</f>
        <v>1</v>
      </c>
      <c r="APK2" s="34">
        <f>'6 - Outcomes'!G23</f>
        <v>2</v>
      </c>
      <c r="APL2" s="34">
        <f>'6 - Outcomes'!H23</f>
        <v>3</v>
      </c>
      <c r="APM2" s="34">
        <f>'6 - Outcomes'!I23</f>
        <v>4</v>
      </c>
      <c r="APN2" s="34">
        <f>'6 - Outcomes'!J23</f>
        <v>5</v>
      </c>
      <c r="APO2" s="34">
        <f>'6 - Outcomes'!K23</f>
        <v>5</v>
      </c>
      <c r="APP2" s="34">
        <f>'6 - Outcomes'!L23</f>
        <v>5</v>
      </c>
      <c r="APQ2" s="34">
        <f>'6 - Outcomes'!M23</f>
        <v>5</v>
      </c>
      <c r="APR2" s="34">
        <f>'6 - Outcomes'!N23</f>
        <v>5</v>
      </c>
      <c r="APS2" s="34">
        <f>'6 - Outcomes'!O23</f>
        <v>5</v>
      </c>
      <c r="APT2" s="34">
        <f>'6 - Outcomes'!P23</f>
        <v>0</v>
      </c>
      <c r="APU2" s="470" t="str">
        <f>'6 - Outcomes'!B24</f>
        <v>Number of people using a new/improved public facility</v>
      </c>
      <c r="APV2" s="470" t="str">
        <f>'6 - Outcomes'!C24</f>
        <v>Number</v>
      </c>
      <c r="APW2" s="470" t="str">
        <f>'6 - Outcomes'!D24</f>
        <v xml:space="preserve">Heritage and Riverside Project </v>
      </c>
      <c r="APX2" s="470" t="str">
        <f>'6 - Outcomes'!E24</f>
        <v>Locations provided in 'Project Admin' tab</v>
      </c>
      <c r="APY2" s="470">
        <f>'6 - Outcomes'!F24</f>
        <v>1</v>
      </c>
      <c r="APZ2" s="470">
        <f>'6 - Outcomes'!G24</f>
        <v>2</v>
      </c>
      <c r="AQA2" s="470">
        <f>'6 - Outcomes'!H24</f>
        <v>3</v>
      </c>
      <c r="AQB2" s="470">
        <f>'6 - Outcomes'!I24</f>
        <v>4</v>
      </c>
      <c r="AQC2" s="470">
        <f>'6 - Outcomes'!J24</f>
        <v>5</v>
      </c>
      <c r="AQD2" s="470">
        <f>'6 - Outcomes'!K24</f>
        <v>5</v>
      </c>
      <c r="AQE2" s="470">
        <f>'6 - Outcomes'!L24</f>
        <v>5</v>
      </c>
      <c r="AQF2" s="470">
        <f>'6 - Outcomes'!M24</f>
        <v>5</v>
      </c>
      <c r="AQG2" s="470">
        <f>'6 - Outcomes'!N24</f>
        <v>5</v>
      </c>
      <c r="AQH2" s="470">
        <f>'6 - Outcomes'!O24</f>
        <v>5</v>
      </c>
      <c r="AQI2" s="470">
        <f>'6 - Outcomes'!P24</f>
        <v>0</v>
      </c>
      <c r="AQJ2" s="470" t="str">
        <f>'6 - Outcomes'!B25</f>
        <v>Number of people using a new/improved public facility</v>
      </c>
      <c r="AQK2" s="470" t="str">
        <f>'6 - Outcomes'!C25</f>
        <v>Number</v>
      </c>
      <c r="AQL2" s="470" t="str">
        <f>'6 - Outcomes'!D25</f>
        <v>Active Travel</v>
      </c>
      <c r="AQM2" s="470" t="str">
        <f>'6 - Outcomes'!E25</f>
        <v>Locations provided in 'Project Admin' tab</v>
      </c>
      <c r="AQN2" s="470">
        <f>'6 - Outcomes'!F25</f>
        <v>1</v>
      </c>
      <c r="AQO2" s="470">
        <f>'6 - Outcomes'!G25</f>
        <v>2</v>
      </c>
      <c r="AQP2" s="470">
        <f>'6 - Outcomes'!H25</f>
        <v>3</v>
      </c>
      <c r="AQQ2" s="470">
        <f>'6 - Outcomes'!I25</f>
        <v>4</v>
      </c>
      <c r="AQR2" s="470">
        <f>'6 - Outcomes'!J25</f>
        <v>5</v>
      </c>
      <c r="AQS2" s="470">
        <f>'6 - Outcomes'!K25</f>
        <v>5</v>
      </c>
      <c r="AQT2" s="470">
        <f>'6 - Outcomes'!L25</f>
        <v>5</v>
      </c>
      <c r="AQU2" s="470">
        <f>'6 - Outcomes'!M25</f>
        <v>5</v>
      </c>
      <c r="AQV2" s="470">
        <f>'6 - Outcomes'!N25</f>
        <v>5</v>
      </c>
      <c r="AQW2" s="470">
        <f>'6 - Outcomes'!O25</f>
        <v>5</v>
      </c>
      <c r="AQX2" s="470">
        <f>'6 - Outcomes'!P25</f>
        <v>0</v>
      </c>
      <c r="AQY2" s="470" t="str">
        <f>'6 - Outcomes'!B26</f>
        <v>&lt; Select &gt;</v>
      </c>
      <c r="AQZ2" s="470" t="str">
        <f>'6 - Outcomes'!C26</f>
        <v>N/A</v>
      </c>
      <c r="ARA2" s="470">
        <f>'6 - Outcomes'!D26</f>
        <v>0</v>
      </c>
      <c r="ARB2" s="470">
        <f>'6 - Outcomes'!E26</f>
        <v>0</v>
      </c>
      <c r="ARC2" s="470">
        <f>'6 - Outcomes'!F26</f>
        <v>0</v>
      </c>
      <c r="ARD2" s="470">
        <f>'6 - Outcomes'!G26</f>
        <v>0</v>
      </c>
      <c r="ARE2" s="470">
        <f>'6 - Outcomes'!H26</f>
        <v>0</v>
      </c>
      <c r="ARF2" s="470">
        <f>'6 - Outcomes'!I26</f>
        <v>0</v>
      </c>
      <c r="ARG2" s="470">
        <f>'6 - Outcomes'!J26</f>
        <v>0</v>
      </c>
      <c r="ARH2" s="470">
        <f>'6 - Outcomes'!K26</f>
        <v>0</v>
      </c>
      <c r="ARI2" s="470">
        <f>'6 - Outcomes'!L26</f>
        <v>0</v>
      </c>
      <c r="ARJ2" s="470">
        <f>'6 - Outcomes'!M26</f>
        <v>0</v>
      </c>
      <c r="ARK2" s="470">
        <f>'6 - Outcomes'!N26</f>
        <v>0</v>
      </c>
      <c r="ARL2" s="470">
        <f>'6 - Outcomes'!O26</f>
        <v>0</v>
      </c>
      <c r="ARM2" s="470">
        <f>'6 - Outcomes'!P26</f>
        <v>0</v>
      </c>
      <c r="ARN2" s="470" t="str">
        <f>'6 - Outcomes'!B27</f>
        <v>&lt; Select &gt;</v>
      </c>
      <c r="ARO2" s="470" t="str">
        <f>'6 - Outcomes'!C27</f>
        <v>N/A</v>
      </c>
      <c r="ARP2" s="470">
        <f>'6 - Outcomes'!D27</f>
        <v>0</v>
      </c>
      <c r="ARQ2" s="470">
        <f>'6 - Outcomes'!E27</f>
        <v>0</v>
      </c>
      <c r="ARR2" s="470">
        <f>'6 - Outcomes'!F27</f>
        <v>0</v>
      </c>
      <c r="ARS2" s="470">
        <f>'6 - Outcomes'!G27</f>
        <v>0</v>
      </c>
      <c r="ART2" s="470">
        <f>'6 - Outcomes'!H27</f>
        <v>0</v>
      </c>
      <c r="ARU2" s="470">
        <f>'6 - Outcomes'!I27</f>
        <v>0</v>
      </c>
      <c r="ARV2" s="470">
        <f>'6 - Outcomes'!J27</f>
        <v>0</v>
      </c>
      <c r="ARW2" s="470">
        <f>'6 - Outcomes'!K27</f>
        <v>0</v>
      </c>
      <c r="ARX2" s="470">
        <f>'6 - Outcomes'!L27</f>
        <v>0</v>
      </c>
      <c r="ARY2" s="470">
        <f>'6 - Outcomes'!M27</f>
        <v>0</v>
      </c>
      <c r="ARZ2" s="470">
        <f>'6 - Outcomes'!N27</f>
        <v>0</v>
      </c>
      <c r="ASA2" s="470">
        <f>'6 - Outcomes'!O27</f>
        <v>0</v>
      </c>
      <c r="ASB2" s="470">
        <f>'6 - Outcomes'!P27</f>
        <v>0</v>
      </c>
      <c r="ASC2" s="470" t="str">
        <f>'6 - Outcomes'!B28</f>
        <v>&lt; Select &gt;</v>
      </c>
      <c r="ASD2" s="470" t="str">
        <f>'6 - Outcomes'!C28</f>
        <v>N/A</v>
      </c>
      <c r="ASE2" s="470">
        <f>'6 - Outcomes'!D28</f>
        <v>0</v>
      </c>
      <c r="ASF2" s="470">
        <f>'6 - Outcomes'!E28</f>
        <v>0</v>
      </c>
      <c r="ASG2" s="470">
        <f>'6 - Outcomes'!F28</f>
        <v>0</v>
      </c>
      <c r="ASH2" s="470">
        <f>'6 - Outcomes'!G28</f>
        <v>0</v>
      </c>
      <c r="ASI2" s="470">
        <f>'6 - Outcomes'!H28</f>
        <v>0</v>
      </c>
      <c r="ASJ2" s="470">
        <f>'6 - Outcomes'!I28</f>
        <v>0</v>
      </c>
      <c r="ASK2" s="470">
        <f>'6 - Outcomes'!J28</f>
        <v>0</v>
      </c>
      <c r="ASL2" s="470">
        <f>'6 - Outcomes'!K28</f>
        <v>0</v>
      </c>
      <c r="ASM2" s="470">
        <f>'6 - Outcomes'!L28</f>
        <v>0</v>
      </c>
      <c r="ASN2" s="470">
        <f>'6 - Outcomes'!M28</f>
        <v>0</v>
      </c>
      <c r="ASO2" s="470">
        <f>'6 - Outcomes'!N28</f>
        <v>0</v>
      </c>
      <c r="ASP2" s="470">
        <f>'6 - Outcomes'!O28</f>
        <v>0</v>
      </c>
      <c r="ASQ2" s="470">
        <f>'6 - Outcomes'!P28</f>
        <v>0</v>
      </c>
      <c r="ASR2" s="470" t="str">
        <f>'6 - Outcomes'!B29</f>
        <v>&lt; Select &gt;</v>
      </c>
      <c r="ASS2" s="470" t="str">
        <f>'6 - Outcomes'!C29</f>
        <v>N/A</v>
      </c>
      <c r="AST2" s="470">
        <f>'6 - Outcomes'!D29</f>
        <v>0</v>
      </c>
      <c r="ASU2" s="470">
        <f>'6 - Outcomes'!E29</f>
        <v>0</v>
      </c>
      <c r="ASV2" s="470">
        <f>'6 - Outcomes'!F29</f>
        <v>0</v>
      </c>
      <c r="ASW2" s="470">
        <f>'6 - Outcomes'!G29</f>
        <v>0</v>
      </c>
      <c r="ASX2" s="470">
        <f>'6 - Outcomes'!H29</f>
        <v>0</v>
      </c>
      <c r="ASY2" s="470">
        <f>'6 - Outcomes'!I29</f>
        <v>0</v>
      </c>
      <c r="ASZ2" s="470">
        <f>'6 - Outcomes'!J29</f>
        <v>0</v>
      </c>
      <c r="ATA2" s="470">
        <f>'6 - Outcomes'!K29</f>
        <v>0</v>
      </c>
      <c r="ATB2" s="470">
        <f>'6 - Outcomes'!L29</f>
        <v>0</v>
      </c>
      <c r="ATC2" s="470">
        <f>'6 - Outcomes'!M29</f>
        <v>0</v>
      </c>
      <c r="ATD2" s="470">
        <f>'6 - Outcomes'!N29</f>
        <v>0</v>
      </c>
      <c r="ATE2" s="470">
        <f>'6 - Outcomes'!O29</f>
        <v>0</v>
      </c>
      <c r="ATF2" s="470">
        <f>'6 - Outcomes'!P29</f>
        <v>0</v>
      </c>
      <c r="ATG2" s="470" t="str">
        <f>'6 - Outcomes'!B30</f>
        <v>&lt; Select &gt;</v>
      </c>
      <c r="ATH2" s="470" t="str">
        <f>'6 - Outcomes'!C30</f>
        <v>N/A</v>
      </c>
      <c r="ATI2" s="470">
        <f>'6 - Outcomes'!D30</f>
        <v>0</v>
      </c>
      <c r="ATJ2" s="470">
        <f>'6 - Outcomes'!E30</f>
        <v>0</v>
      </c>
      <c r="ATK2" s="470">
        <f>'6 - Outcomes'!F30</f>
        <v>0</v>
      </c>
      <c r="ATL2" s="470">
        <f>'6 - Outcomes'!G30</f>
        <v>0</v>
      </c>
      <c r="ATM2" s="470">
        <f>'6 - Outcomes'!H30</f>
        <v>0</v>
      </c>
      <c r="ATN2" s="470">
        <f>'6 - Outcomes'!I30</f>
        <v>0</v>
      </c>
      <c r="ATO2" s="470">
        <f>'6 - Outcomes'!J30</f>
        <v>0</v>
      </c>
      <c r="ATP2" s="470">
        <f>'6 - Outcomes'!K30</f>
        <v>0</v>
      </c>
      <c r="ATQ2" s="470">
        <f>'6 - Outcomes'!L30</f>
        <v>0</v>
      </c>
      <c r="ATR2" s="470">
        <f>'6 - Outcomes'!M30</f>
        <v>0</v>
      </c>
      <c r="ATS2" s="470">
        <f>'6 - Outcomes'!N30</f>
        <v>0</v>
      </c>
      <c r="ATT2" s="470">
        <f>'6 - Outcomes'!O30</f>
        <v>0</v>
      </c>
      <c r="ATU2" s="470">
        <f>'6 - Outcomes'!P30</f>
        <v>0</v>
      </c>
      <c r="ATV2" s="470" t="str">
        <f>'6 - Outcomes'!B31</f>
        <v>&lt; Select &gt;</v>
      </c>
      <c r="ATW2" s="470" t="str">
        <f>'6 - Outcomes'!C31</f>
        <v>N/A</v>
      </c>
      <c r="ATX2" s="470">
        <f>'6 - Outcomes'!D31</f>
        <v>0</v>
      </c>
      <c r="ATY2" s="470">
        <f>'6 - Outcomes'!E31</f>
        <v>0</v>
      </c>
      <c r="ATZ2" s="470">
        <f>'6 - Outcomes'!F31</f>
        <v>0</v>
      </c>
      <c r="AUA2" s="470">
        <f>'6 - Outcomes'!G31</f>
        <v>0</v>
      </c>
      <c r="AUB2" s="470">
        <f>'6 - Outcomes'!H31</f>
        <v>0</v>
      </c>
      <c r="AUC2" s="470">
        <f>'6 - Outcomes'!I31</f>
        <v>0</v>
      </c>
      <c r="AUD2" s="470">
        <f>'6 - Outcomes'!J31</f>
        <v>0</v>
      </c>
      <c r="AUE2" s="470">
        <f>'6 - Outcomes'!K31</f>
        <v>0</v>
      </c>
      <c r="AUF2" s="470">
        <f>'6 - Outcomes'!L31</f>
        <v>0</v>
      </c>
      <c r="AUG2" s="470">
        <f>'6 - Outcomes'!M31</f>
        <v>0</v>
      </c>
      <c r="AUH2" s="470">
        <f>'6 - Outcomes'!N31</f>
        <v>0</v>
      </c>
      <c r="AUI2" s="470">
        <f>'6 - Outcomes'!O31</f>
        <v>0</v>
      </c>
      <c r="AUJ2" s="470">
        <f>'6 - Outcomes'!P31</f>
        <v>0</v>
      </c>
      <c r="AUK2" s="470" t="str">
        <f>'6 - Outcomes'!B32</f>
        <v>&lt; Select &gt;</v>
      </c>
      <c r="AUL2" s="470" t="str">
        <f>'6 - Outcomes'!C32</f>
        <v>N/A</v>
      </c>
      <c r="AUM2" s="470">
        <f>'6 - Outcomes'!D32</f>
        <v>0</v>
      </c>
      <c r="AUN2" s="470">
        <f>'6 - Outcomes'!E32</f>
        <v>0</v>
      </c>
      <c r="AUO2" s="470">
        <f>'6 - Outcomes'!F32</f>
        <v>0</v>
      </c>
      <c r="AUP2" s="470">
        <f>'6 - Outcomes'!G32</f>
        <v>0</v>
      </c>
      <c r="AUQ2" s="470">
        <f>'6 - Outcomes'!H32</f>
        <v>0</v>
      </c>
      <c r="AUR2" s="470">
        <f>'6 - Outcomes'!I32</f>
        <v>0</v>
      </c>
      <c r="AUS2" s="470">
        <f>'6 - Outcomes'!J32</f>
        <v>0</v>
      </c>
      <c r="AUT2" s="470">
        <f>'6 - Outcomes'!K32</f>
        <v>0</v>
      </c>
      <c r="AUU2" s="470">
        <f>'6 - Outcomes'!L32</f>
        <v>0</v>
      </c>
      <c r="AUV2" s="470">
        <f>'6 - Outcomes'!M32</f>
        <v>0</v>
      </c>
      <c r="AUW2" s="470">
        <f>'6 - Outcomes'!N32</f>
        <v>0</v>
      </c>
      <c r="AUX2" s="470">
        <f>'6 - Outcomes'!O32</f>
        <v>0</v>
      </c>
      <c r="AUY2" s="470">
        <f>'6 - Outcomes'!P32</f>
        <v>0</v>
      </c>
      <c r="AUZ2" s="470" t="str">
        <f>'6 - Outcomes'!B33</f>
        <v>&lt; Select &gt;</v>
      </c>
      <c r="AVA2" s="470" t="str">
        <f>'6 - Outcomes'!C33</f>
        <v>N/A</v>
      </c>
      <c r="AVB2" s="470">
        <f>'6 - Outcomes'!D33</f>
        <v>0</v>
      </c>
      <c r="AVC2" s="470">
        <f>'6 - Outcomes'!E33</f>
        <v>0</v>
      </c>
      <c r="AVD2" s="470">
        <f>'6 - Outcomes'!F33</f>
        <v>0</v>
      </c>
      <c r="AVE2" s="470">
        <f>'6 - Outcomes'!G33</f>
        <v>0</v>
      </c>
      <c r="AVF2" s="470">
        <f>'6 - Outcomes'!H33</f>
        <v>0</v>
      </c>
      <c r="AVG2" s="470">
        <f>'6 - Outcomes'!I33</f>
        <v>0</v>
      </c>
      <c r="AVH2" s="470">
        <f>'6 - Outcomes'!J33</f>
        <v>0</v>
      </c>
      <c r="AVI2" s="470">
        <f>'6 - Outcomes'!K33</f>
        <v>0</v>
      </c>
      <c r="AVJ2" s="470">
        <f>'6 - Outcomes'!L33</f>
        <v>0</v>
      </c>
      <c r="AVK2" s="470">
        <f>'6 - Outcomes'!M33</f>
        <v>0</v>
      </c>
      <c r="AVL2" s="470">
        <f>'6 - Outcomes'!N33</f>
        <v>0</v>
      </c>
      <c r="AVM2" s="470">
        <f>'6 - Outcomes'!O33</f>
        <v>0</v>
      </c>
      <c r="AVN2" s="470">
        <f>'6 - Outcomes'!P33</f>
        <v>0</v>
      </c>
      <c r="AVO2" s="470" t="str">
        <f>'6 - Outcomes'!B34</f>
        <v>&lt; Select &gt;</v>
      </c>
      <c r="AVP2" s="470" t="str">
        <f>'6 - Outcomes'!C34</f>
        <v>N/A</v>
      </c>
      <c r="AVQ2" s="470">
        <f>'6 - Outcomes'!D34</f>
        <v>0</v>
      </c>
      <c r="AVR2" s="470">
        <f>'6 - Outcomes'!E34</f>
        <v>0</v>
      </c>
      <c r="AVS2" s="470">
        <f>'6 - Outcomes'!F34</f>
        <v>0</v>
      </c>
      <c r="AVT2" s="470">
        <f>'6 - Outcomes'!G34</f>
        <v>0</v>
      </c>
      <c r="AVU2" s="470">
        <f>'6 - Outcomes'!H34</f>
        <v>0</v>
      </c>
      <c r="AVV2" s="470">
        <f>'6 - Outcomes'!I34</f>
        <v>0</v>
      </c>
      <c r="AVW2" s="470">
        <f>'6 - Outcomes'!J34</f>
        <v>0</v>
      </c>
      <c r="AVX2" s="470">
        <f>'6 - Outcomes'!K34</f>
        <v>0</v>
      </c>
      <c r="AVY2" s="470">
        <f>'6 - Outcomes'!L34</f>
        <v>0</v>
      </c>
      <c r="AVZ2" s="470">
        <f>'6 - Outcomes'!M34</f>
        <v>0</v>
      </c>
      <c r="AWA2" s="470">
        <f>'6 - Outcomes'!N34</f>
        <v>0</v>
      </c>
      <c r="AWB2" s="470">
        <f>'6 - Outcomes'!O34</f>
        <v>0</v>
      </c>
      <c r="AWC2" s="470">
        <f>'6 - Outcomes'!P34</f>
        <v>0</v>
      </c>
      <c r="AWD2" s="470" t="str">
        <f>'6 - Outcomes'!B35</f>
        <v>&lt; Select &gt;</v>
      </c>
      <c r="AWE2" s="470" t="str">
        <f>'6 - Outcomes'!C35</f>
        <v>N/A</v>
      </c>
      <c r="AWF2" s="470">
        <f>'6 - Outcomes'!D35</f>
        <v>0</v>
      </c>
      <c r="AWG2" s="470">
        <f>'6 - Outcomes'!E35</f>
        <v>0</v>
      </c>
      <c r="AWH2" s="470">
        <f>'6 - Outcomes'!F35</f>
        <v>0</v>
      </c>
      <c r="AWI2" s="470">
        <f>'6 - Outcomes'!G35</f>
        <v>0</v>
      </c>
      <c r="AWJ2" s="470">
        <f>'6 - Outcomes'!H35</f>
        <v>0</v>
      </c>
      <c r="AWK2" s="470">
        <f>'6 - Outcomes'!I35</f>
        <v>0</v>
      </c>
      <c r="AWL2" s="470">
        <f>'6 - Outcomes'!J35</f>
        <v>0</v>
      </c>
      <c r="AWM2" s="470">
        <f>'6 - Outcomes'!K35</f>
        <v>0</v>
      </c>
      <c r="AWN2" s="470">
        <f>'6 - Outcomes'!L35</f>
        <v>0</v>
      </c>
      <c r="AWO2" s="470">
        <f>'6 - Outcomes'!M35</f>
        <v>0</v>
      </c>
      <c r="AWP2" s="470">
        <f>'6 - Outcomes'!N35</f>
        <v>0</v>
      </c>
      <c r="AWQ2" s="470">
        <f>'6 - Outcomes'!O35</f>
        <v>0</v>
      </c>
      <c r="AWR2" s="470">
        <f>'6 - Outcomes'!P35</f>
        <v>0</v>
      </c>
      <c r="AWS2" s="470" t="str">
        <f>'6 - Outcomes'!B36</f>
        <v>&lt; Select &gt;</v>
      </c>
      <c r="AWT2" s="470" t="str">
        <f>'6 - Outcomes'!C36</f>
        <v>N/A</v>
      </c>
      <c r="AWU2" s="470">
        <f>'6 - Outcomes'!D36</f>
        <v>0</v>
      </c>
      <c r="AWV2" s="470">
        <f>'6 - Outcomes'!E36</f>
        <v>0</v>
      </c>
      <c r="AWW2" s="470">
        <f>'6 - Outcomes'!F36</f>
        <v>0</v>
      </c>
      <c r="AWX2" s="470">
        <f>'6 - Outcomes'!G36</f>
        <v>0</v>
      </c>
      <c r="AWY2" s="470">
        <f>'6 - Outcomes'!H36</f>
        <v>0</v>
      </c>
      <c r="AWZ2" s="470">
        <f>'6 - Outcomes'!I36</f>
        <v>0</v>
      </c>
      <c r="AXA2" s="470">
        <f>'6 - Outcomes'!J36</f>
        <v>0</v>
      </c>
      <c r="AXB2" s="470">
        <f>'6 - Outcomes'!K36</f>
        <v>0</v>
      </c>
      <c r="AXC2" s="470">
        <f>'6 - Outcomes'!L36</f>
        <v>0</v>
      </c>
      <c r="AXD2" s="470">
        <f>'6 - Outcomes'!M36</f>
        <v>0</v>
      </c>
      <c r="AXE2" s="470">
        <f>'6 - Outcomes'!N36</f>
        <v>0</v>
      </c>
      <c r="AXF2" s="470">
        <f>'6 - Outcomes'!O36</f>
        <v>0</v>
      </c>
      <c r="AXG2" s="470">
        <f>'6 - Outcomes'!P36</f>
        <v>0</v>
      </c>
      <c r="AXH2" s="470" t="str">
        <f>'6 - Outcomes'!B37</f>
        <v>&lt; Select &gt;</v>
      </c>
      <c r="AXI2" s="470" t="str">
        <f>'6 - Outcomes'!C37</f>
        <v>N/A</v>
      </c>
      <c r="AXJ2" s="470">
        <f>'6 - Outcomes'!D37</f>
        <v>0</v>
      </c>
      <c r="AXK2" s="470">
        <f>'6 - Outcomes'!E37</f>
        <v>0</v>
      </c>
      <c r="AXL2" s="470">
        <f>'6 - Outcomes'!F37</f>
        <v>0</v>
      </c>
      <c r="AXM2" s="470">
        <f>'6 - Outcomes'!G37</f>
        <v>0</v>
      </c>
      <c r="AXN2" s="470">
        <f>'6 - Outcomes'!H37</f>
        <v>0</v>
      </c>
      <c r="AXO2" s="470">
        <f>'6 - Outcomes'!I37</f>
        <v>0</v>
      </c>
      <c r="AXP2" s="470">
        <f>'6 - Outcomes'!J37</f>
        <v>0</v>
      </c>
      <c r="AXQ2" s="470">
        <f>'6 - Outcomes'!K37</f>
        <v>0</v>
      </c>
      <c r="AXR2" s="470">
        <f>'6 - Outcomes'!L37</f>
        <v>0</v>
      </c>
      <c r="AXS2" s="470">
        <f>'6 - Outcomes'!M37</f>
        <v>0</v>
      </c>
      <c r="AXT2" s="470">
        <f>'6 - Outcomes'!N37</f>
        <v>0</v>
      </c>
      <c r="AXU2" s="470">
        <f>'6 - Outcomes'!O37</f>
        <v>0</v>
      </c>
      <c r="AXV2" s="470">
        <f>'6 - Outcomes'!P37</f>
        <v>0</v>
      </c>
      <c r="AXW2" s="470" t="str">
        <f>'6 - Outcomes'!B38</f>
        <v>&lt; Select &gt;</v>
      </c>
      <c r="AXX2" s="470" t="str">
        <f>'6 - Outcomes'!C38</f>
        <v>N/A</v>
      </c>
      <c r="AXY2" s="470">
        <f>'6 - Outcomes'!D38</f>
        <v>0</v>
      </c>
      <c r="AXZ2" s="470">
        <f>'6 - Outcomes'!E38</f>
        <v>0</v>
      </c>
      <c r="AYA2" s="470">
        <f>'6 - Outcomes'!F38</f>
        <v>0</v>
      </c>
      <c r="AYB2" s="470">
        <f>'6 - Outcomes'!G38</f>
        <v>0</v>
      </c>
      <c r="AYC2" s="470">
        <f>'6 - Outcomes'!H38</f>
        <v>0</v>
      </c>
      <c r="AYD2" s="470">
        <f>'6 - Outcomes'!I38</f>
        <v>0</v>
      </c>
      <c r="AYE2" s="470">
        <f>'6 - Outcomes'!J38</f>
        <v>0</v>
      </c>
      <c r="AYF2" s="470">
        <f>'6 - Outcomes'!K38</f>
        <v>0</v>
      </c>
      <c r="AYG2" s="470">
        <f>'6 - Outcomes'!L38</f>
        <v>0</v>
      </c>
      <c r="AYH2" s="470">
        <f>'6 - Outcomes'!M38</f>
        <v>0</v>
      </c>
      <c r="AYI2" s="470">
        <f>'6 - Outcomes'!N38</f>
        <v>0</v>
      </c>
      <c r="AYJ2" s="470">
        <f>'6 - Outcomes'!O38</f>
        <v>0</v>
      </c>
      <c r="AYK2" s="470">
        <f>'6 - Outcomes'!P38</f>
        <v>0</v>
      </c>
      <c r="AYL2" s="470" t="str">
        <f>'6 - Outcomes'!B39</f>
        <v>&lt; Select &gt;</v>
      </c>
      <c r="AYM2" s="470" t="str">
        <f>'6 - Outcomes'!C39</f>
        <v>N/A</v>
      </c>
      <c r="AYN2" s="470">
        <f>'6 - Outcomes'!D39</f>
        <v>0</v>
      </c>
      <c r="AYO2" s="470">
        <f>'6 - Outcomes'!E39</f>
        <v>0</v>
      </c>
      <c r="AYP2" s="470">
        <f>'6 - Outcomes'!F39</f>
        <v>0</v>
      </c>
      <c r="AYQ2" s="470">
        <f>'6 - Outcomes'!G39</f>
        <v>0</v>
      </c>
      <c r="AYR2" s="470">
        <f>'6 - Outcomes'!H39</f>
        <v>0</v>
      </c>
      <c r="AYS2" s="470">
        <f>'6 - Outcomes'!I39</f>
        <v>0</v>
      </c>
      <c r="AYT2" s="470">
        <f>'6 - Outcomes'!J39</f>
        <v>0</v>
      </c>
      <c r="AYU2" s="470">
        <f>'6 - Outcomes'!K39</f>
        <v>0</v>
      </c>
      <c r="AYV2" s="470">
        <f>'6 - Outcomes'!L39</f>
        <v>0</v>
      </c>
      <c r="AYW2" s="470">
        <f>'6 - Outcomes'!M39</f>
        <v>0</v>
      </c>
      <c r="AYX2" s="470">
        <f>'6 - Outcomes'!N39</f>
        <v>0</v>
      </c>
      <c r="AYY2" s="470">
        <f>'6 - Outcomes'!O39</f>
        <v>0</v>
      </c>
      <c r="AYZ2" s="470">
        <f>'6 - Outcomes'!P39</f>
        <v>0</v>
      </c>
      <c r="AZA2" s="470" t="str">
        <f>'6 - Outcomes'!B40</f>
        <v>&lt; Select &gt;</v>
      </c>
      <c r="AZB2" s="470" t="str">
        <f>'6 - Outcomes'!C40</f>
        <v>N/A</v>
      </c>
      <c r="AZC2" s="470">
        <f>'6 - Outcomes'!D40</f>
        <v>0</v>
      </c>
      <c r="AZD2" s="470">
        <f>'6 - Outcomes'!E40</f>
        <v>0</v>
      </c>
      <c r="AZE2" s="470">
        <f>'6 - Outcomes'!F40</f>
        <v>0</v>
      </c>
      <c r="AZF2" s="470">
        <f>'6 - Outcomes'!G40</f>
        <v>0</v>
      </c>
      <c r="AZG2" s="470">
        <f>'6 - Outcomes'!H40</f>
        <v>0</v>
      </c>
      <c r="AZH2" s="470">
        <f>'6 - Outcomes'!I40</f>
        <v>0</v>
      </c>
      <c r="AZI2" s="470">
        <f>'6 - Outcomes'!J40</f>
        <v>0</v>
      </c>
      <c r="AZJ2" s="470">
        <f>'6 - Outcomes'!K40</f>
        <v>0</v>
      </c>
      <c r="AZK2" s="470">
        <f>'6 - Outcomes'!L40</f>
        <v>0</v>
      </c>
      <c r="AZL2" s="470">
        <f>'6 - Outcomes'!M40</f>
        <v>0</v>
      </c>
      <c r="AZM2" s="470">
        <f>'6 - Outcomes'!N40</f>
        <v>0</v>
      </c>
      <c r="AZN2" s="470">
        <f>'6 - Outcomes'!O40</f>
        <v>0</v>
      </c>
      <c r="AZO2" s="470">
        <f>'6 - Outcomes'!P40</f>
        <v>0</v>
      </c>
      <c r="AZP2" s="34" t="str">
        <f>'6 - Outcomes'!B41</f>
        <v>&lt; Select &gt;</v>
      </c>
      <c r="AZQ2" s="34" t="str">
        <f>'6 - Outcomes'!C41</f>
        <v>N/A</v>
      </c>
      <c r="AZR2" s="34">
        <f>'6 - Outcomes'!D41</f>
        <v>0</v>
      </c>
      <c r="AZS2" s="34">
        <f>'6 - Outcomes'!E41</f>
        <v>0</v>
      </c>
      <c r="AZT2" s="34">
        <f>'6 - Outcomes'!F41</f>
        <v>0</v>
      </c>
      <c r="AZU2" s="34">
        <f>'6 - Outcomes'!G41</f>
        <v>0</v>
      </c>
      <c r="AZV2" s="34">
        <f>'6 - Outcomes'!H41</f>
        <v>0</v>
      </c>
      <c r="AZW2" s="34">
        <f>'6 - Outcomes'!I41</f>
        <v>0</v>
      </c>
      <c r="AZX2" s="34">
        <f>'6 - Outcomes'!J41</f>
        <v>0</v>
      </c>
      <c r="AZY2" s="34">
        <f>'6 - Outcomes'!K41</f>
        <v>0</v>
      </c>
      <c r="AZZ2" s="34">
        <f>'6 - Outcomes'!L41</f>
        <v>0</v>
      </c>
      <c r="BAA2" s="34">
        <f>'6 - Outcomes'!M41</f>
        <v>0</v>
      </c>
      <c r="BAB2" s="34">
        <f>'6 - Outcomes'!N41</f>
        <v>0</v>
      </c>
      <c r="BAC2" s="34">
        <f>'6 - Outcomes'!O41</f>
        <v>0</v>
      </c>
      <c r="BAD2" s="34">
        <f>'6 - Outcomes'!P41</f>
        <v>0</v>
      </c>
      <c r="BAE2" s="34">
        <f>'6 - Outcomes'!B43</f>
        <v>0</v>
      </c>
      <c r="BAF2" s="34">
        <f>'6 - Outcomes'!C43</f>
        <v>0</v>
      </c>
      <c r="BAG2" s="34">
        <f>'6 - Outcomes'!D43</f>
        <v>0</v>
      </c>
      <c r="BAH2" s="34">
        <f>'6 - Outcomes'!E43</f>
        <v>0</v>
      </c>
      <c r="BAI2" s="34">
        <f>'6 - Outcomes'!F43</f>
        <v>0</v>
      </c>
      <c r="BAJ2" s="34">
        <f>'6 - Outcomes'!G43</f>
        <v>0</v>
      </c>
      <c r="BAK2" s="34">
        <f>'6 - Outcomes'!H43</f>
        <v>0</v>
      </c>
      <c r="BAL2" s="34">
        <f>'6 - Outcomes'!I43</f>
        <v>0</v>
      </c>
      <c r="BAM2" s="34">
        <f>'6 - Outcomes'!J43</f>
        <v>0</v>
      </c>
      <c r="BAN2" s="34">
        <f>'6 - Outcomes'!K43</f>
        <v>0</v>
      </c>
      <c r="BAO2" s="34">
        <f>'6 - Outcomes'!L43</f>
        <v>0</v>
      </c>
      <c r="BAP2" s="34">
        <f>'6 - Outcomes'!M43</f>
        <v>0</v>
      </c>
      <c r="BAQ2" s="34">
        <f>'6 - Outcomes'!N43</f>
        <v>0</v>
      </c>
      <c r="BAR2" s="34">
        <f>'6 - Outcomes'!O43</f>
        <v>0</v>
      </c>
      <c r="BAS2" s="34">
        <f>'6 - Outcomes'!P43</f>
        <v>0</v>
      </c>
      <c r="BAT2" s="34">
        <f>'6 - Outcomes'!B44</f>
        <v>0</v>
      </c>
      <c r="BAU2" s="34">
        <f>'6 - Outcomes'!C44</f>
        <v>0</v>
      </c>
      <c r="BAV2" s="34">
        <f>'6 - Outcomes'!D44</f>
        <v>0</v>
      </c>
      <c r="BAW2" s="34">
        <f>'6 - Outcomes'!E44</f>
        <v>0</v>
      </c>
      <c r="BAX2" s="34">
        <f>'6 - Outcomes'!F44</f>
        <v>0</v>
      </c>
      <c r="BAY2" s="34">
        <f>'6 - Outcomes'!G44</f>
        <v>0</v>
      </c>
      <c r="BAZ2" s="34">
        <f>'6 - Outcomes'!H44</f>
        <v>0</v>
      </c>
      <c r="BBA2" s="34">
        <f>'6 - Outcomes'!I44</f>
        <v>0</v>
      </c>
      <c r="BBB2" s="34">
        <f>'6 - Outcomes'!J44</f>
        <v>0</v>
      </c>
      <c r="BBC2" s="34">
        <f>'6 - Outcomes'!K44</f>
        <v>0</v>
      </c>
      <c r="BBD2" s="34">
        <f>'6 - Outcomes'!L44</f>
        <v>0</v>
      </c>
      <c r="BBE2" s="34">
        <f>'6 - Outcomes'!M44</f>
        <v>0</v>
      </c>
      <c r="BBF2" s="34">
        <f>'6 - Outcomes'!N44</f>
        <v>0</v>
      </c>
      <c r="BBG2" s="34">
        <f>'6 - Outcomes'!O44</f>
        <v>0</v>
      </c>
      <c r="BBH2" s="34">
        <f>'6 - Outcomes'!P44</f>
        <v>0</v>
      </c>
      <c r="BBI2" s="34">
        <f>'6 - Outcomes'!B45</f>
        <v>0</v>
      </c>
      <c r="BBJ2" s="34">
        <f>'6 - Outcomes'!C45</f>
        <v>0</v>
      </c>
      <c r="BBK2" s="34">
        <f>'6 - Outcomes'!D45</f>
        <v>0</v>
      </c>
      <c r="BBL2" s="34">
        <f>'6 - Outcomes'!E45</f>
        <v>0</v>
      </c>
      <c r="BBM2" s="34">
        <f>'6 - Outcomes'!F45</f>
        <v>0</v>
      </c>
      <c r="BBN2" s="34">
        <f>'6 - Outcomes'!G45</f>
        <v>0</v>
      </c>
      <c r="BBO2" s="34">
        <f>'6 - Outcomes'!H45</f>
        <v>0</v>
      </c>
      <c r="BBP2" s="34">
        <f>'6 - Outcomes'!I45</f>
        <v>0</v>
      </c>
      <c r="BBQ2" s="34">
        <f>'6 - Outcomes'!J45</f>
        <v>0</v>
      </c>
      <c r="BBR2" s="34">
        <f>'6 - Outcomes'!K45</f>
        <v>0</v>
      </c>
      <c r="BBS2" s="34">
        <f>'6 - Outcomes'!L45</f>
        <v>0</v>
      </c>
      <c r="BBT2" s="34">
        <f>'6 - Outcomes'!M45</f>
        <v>0</v>
      </c>
      <c r="BBU2" s="34">
        <f>'6 - Outcomes'!N45</f>
        <v>0</v>
      </c>
      <c r="BBV2" s="34">
        <f>'6 - Outcomes'!O45</f>
        <v>0</v>
      </c>
      <c r="BBW2" s="34">
        <f>'6 - Outcomes'!P45</f>
        <v>0</v>
      </c>
      <c r="BBX2" s="34">
        <f>'6 - Outcomes'!B46</f>
        <v>0</v>
      </c>
      <c r="BBY2" s="34">
        <f>'6 - Outcomes'!C46</f>
        <v>0</v>
      </c>
      <c r="BBZ2" s="34">
        <f>'6 - Outcomes'!D46</f>
        <v>0</v>
      </c>
      <c r="BCA2" s="34">
        <f>'6 - Outcomes'!E46</f>
        <v>0</v>
      </c>
      <c r="BCB2" s="34">
        <f>'6 - Outcomes'!F46</f>
        <v>0</v>
      </c>
      <c r="BCC2" s="34">
        <f>'6 - Outcomes'!G46</f>
        <v>0</v>
      </c>
      <c r="BCD2" s="34">
        <f>'6 - Outcomes'!H46</f>
        <v>0</v>
      </c>
      <c r="BCE2" s="34">
        <f>'6 - Outcomes'!I46</f>
        <v>0</v>
      </c>
      <c r="BCF2" s="34">
        <f>'6 - Outcomes'!J46</f>
        <v>0</v>
      </c>
      <c r="BCG2" s="34">
        <f>'6 - Outcomes'!K46</f>
        <v>0</v>
      </c>
      <c r="BCH2" s="34">
        <f>'6 - Outcomes'!L46</f>
        <v>0</v>
      </c>
      <c r="BCI2" s="34">
        <f>'6 - Outcomes'!M46</f>
        <v>0</v>
      </c>
      <c r="BCJ2" s="34">
        <f>'6 - Outcomes'!N46</f>
        <v>0</v>
      </c>
      <c r="BCK2" s="34">
        <f>'6 - Outcomes'!O46</f>
        <v>0</v>
      </c>
      <c r="BCL2" s="34">
        <f>'6 - Outcomes'!P46</f>
        <v>0</v>
      </c>
      <c r="BCM2" s="34">
        <f>'6 - Outcomes'!B47</f>
        <v>0</v>
      </c>
      <c r="BCN2" s="34">
        <f>'6 - Outcomes'!C47</f>
        <v>0</v>
      </c>
      <c r="BCO2" s="34">
        <f>'6 - Outcomes'!D47</f>
        <v>0</v>
      </c>
      <c r="BCP2" s="34">
        <f>'6 - Outcomes'!E47</f>
        <v>0</v>
      </c>
      <c r="BCQ2" s="34">
        <f>'6 - Outcomes'!F47</f>
        <v>0</v>
      </c>
      <c r="BCR2" s="34">
        <f>'6 - Outcomes'!G47</f>
        <v>0</v>
      </c>
      <c r="BCS2" s="34">
        <f>'6 - Outcomes'!H47</f>
        <v>0</v>
      </c>
      <c r="BCT2" s="34">
        <f>'6 - Outcomes'!I47</f>
        <v>0</v>
      </c>
      <c r="BCU2" s="34">
        <f>'6 - Outcomes'!J47</f>
        <v>0</v>
      </c>
      <c r="BCV2" s="34">
        <f>'6 - Outcomes'!K47</f>
        <v>0</v>
      </c>
      <c r="BCW2" s="34">
        <f>'6 - Outcomes'!L47</f>
        <v>0</v>
      </c>
      <c r="BCX2" s="34">
        <f>'6 - Outcomes'!M47</f>
        <v>0</v>
      </c>
      <c r="BCY2" s="34">
        <f>'6 - Outcomes'!N47</f>
        <v>0</v>
      </c>
      <c r="BCZ2" s="34">
        <f>'6 - Outcomes'!O47</f>
        <v>0</v>
      </c>
      <c r="BDA2" s="34">
        <f>'6 - Outcomes'!P47</f>
        <v>0</v>
      </c>
      <c r="BDB2" s="34">
        <f>'6 - Outcomes'!B48</f>
        <v>0</v>
      </c>
      <c r="BDC2" s="34">
        <f>'6 - Outcomes'!C48</f>
        <v>0</v>
      </c>
      <c r="BDD2" s="34">
        <f>'6 - Outcomes'!D48</f>
        <v>0</v>
      </c>
      <c r="BDE2" s="34">
        <f>'6 - Outcomes'!E48</f>
        <v>0</v>
      </c>
      <c r="BDF2" s="34">
        <f>'6 - Outcomes'!F48</f>
        <v>0</v>
      </c>
      <c r="BDG2" s="34">
        <f>'6 - Outcomes'!G48</f>
        <v>0</v>
      </c>
      <c r="BDH2" s="34">
        <f>'6 - Outcomes'!H48</f>
        <v>0</v>
      </c>
      <c r="BDI2" s="34">
        <f>'6 - Outcomes'!I48</f>
        <v>0</v>
      </c>
      <c r="BDJ2" s="34">
        <f>'6 - Outcomes'!J48</f>
        <v>0</v>
      </c>
      <c r="BDK2" s="34">
        <f>'6 - Outcomes'!K48</f>
        <v>0</v>
      </c>
      <c r="BDL2" s="34">
        <f>'6 - Outcomes'!L48</f>
        <v>0</v>
      </c>
      <c r="BDM2" s="34">
        <f>'6 - Outcomes'!M48</f>
        <v>0</v>
      </c>
      <c r="BDN2" s="34">
        <f>'6 - Outcomes'!N48</f>
        <v>0</v>
      </c>
      <c r="BDO2" s="34">
        <f>'6 - Outcomes'!O48</f>
        <v>0</v>
      </c>
      <c r="BDP2" s="34">
        <f>'6 - Outcomes'!P48</f>
        <v>0</v>
      </c>
      <c r="BDQ2" s="34">
        <f>'6 - Outcomes'!B49</f>
        <v>0</v>
      </c>
      <c r="BDR2" s="34">
        <f>'6 - Outcomes'!C49</f>
        <v>0</v>
      </c>
      <c r="BDS2" s="34">
        <f>'6 - Outcomes'!D49</f>
        <v>0</v>
      </c>
      <c r="BDT2" s="34">
        <f>'6 - Outcomes'!E49</f>
        <v>0</v>
      </c>
      <c r="BDU2" s="34">
        <f>'6 - Outcomes'!F49</f>
        <v>0</v>
      </c>
      <c r="BDV2" s="34">
        <f>'6 - Outcomes'!G49</f>
        <v>0</v>
      </c>
      <c r="BDW2" s="34">
        <f>'6 - Outcomes'!H49</f>
        <v>0</v>
      </c>
      <c r="BDX2" s="34">
        <f>'6 - Outcomes'!I49</f>
        <v>0</v>
      </c>
      <c r="BDY2" s="34">
        <f>'6 - Outcomes'!J49</f>
        <v>0</v>
      </c>
      <c r="BDZ2" s="34">
        <f>'6 - Outcomes'!K49</f>
        <v>0</v>
      </c>
      <c r="BEA2" s="34">
        <f>'6 - Outcomes'!L49</f>
        <v>0</v>
      </c>
      <c r="BEB2" s="34">
        <f>'6 - Outcomes'!M49</f>
        <v>0</v>
      </c>
      <c r="BEC2" s="34">
        <f>'6 - Outcomes'!N49</f>
        <v>0</v>
      </c>
      <c r="BED2" s="34">
        <f>'6 - Outcomes'!O49</f>
        <v>0</v>
      </c>
      <c r="BEE2" s="34">
        <f>'6 - Outcomes'!P49</f>
        <v>0</v>
      </c>
      <c r="BEF2" s="34">
        <f>'6 - Outcomes'!B50</f>
        <v>0</v>
      </c>
      <c r="BEG2" s="34">
        <f>'6 - Outcomes'!C50</f>
        <v>0</v>
      </c>
      <c r="BEH2" s="34">
        <f>'6 - Outcomes'!D50</f>
        <v>0</v>
      </c>
      <c r="BEI2" s="34">
        <f>'6 - Outcomes'!E50</f>
        <v>0</v>
      </c>
      <c r="BEJ2" s="34">
        <f>'6 - Outcomes'!F50</f>
        <v>0</v>
      </c>
      <c r="BEK2" s="34">
        <f>'6 - Outcomes'!G50</f>
        <v>0</v>
      </c>
      <c r="BEL2" s="34">
        <f>'6 - Outcomes'!H50</f>
        <v>0</v>
      </c>
      <c r="BEM2" s="34">
        <f>'6 - Outcomes'!I50</f>
        <v>0</v>
      </c>
      <c r="BEN2" s="34">
        <f>'6 - Outcomes'!J50</f>
        <v>0</v>
      </c>
      <c r="BEO2" s="34">
        <f>'6 - Outcomes'!K50</f>
        <v>0</v>
      </c>
      <c r="BEP2" s="34">
        <f>'6 - Outcomes'!L50</f>
        <v>0</v>
      </c>
      <c r="BEQ2" s="34">
        <f>'6 - Outcomes'!M50</f>
        <v>0</v>
      </c>
      <c r="BER2" s="34">
        <f>'6 - Outcomes'!N50</f>
        <v>0</v>
      </c>
      <c r="BES2" s="34">
        <f>'6 - Outcomes'!O50</f>
        <v>0</v>
      </c>
      <c r="BET2" s="34">
        <f>'6 - Outcomes'!P50</f>
        <v>0</v>
      </c>
      <c r="BEU2" s="34">
        <f>'6 - Outcomes'!B51</f>
        <v>0</v>
      </c>
      <c r="BEV2" s="34">
        <f>'6 - Outcomes'!C51</f>
        <v>0</v>
      </c>
      <c r="BEW2" s="34">
        <f>'6 - Outcomes'!D51</f>
        <v>0</v>
      </c>
      <c r="BEX2" s="34">
        <f>'6 - Outcomes'!E51</f>
        <v>0</v>
      </c>
      <c r="BEY2" s="34">
        <f>'6 - Outcomes'!F51</f>
        <v>0</v>
      </c>
      <c r="BEZ2" s="34">
        <f>'6 - Outcomes'!G51</f>
        <v>0</v>
      </c>
      <c r="BFA2" s="34">
        <f>'6 - Outcomes'!H51</f>
        <v>0</v>
      </c>
      <c r="BFB2" s="34">
        <f>'6 - Outcomes'!I51</f>
        <v>0</v>
      </c>
      <c r="BFC2" s="34">
        <f>'6 - Outcomes'!J51</f>
        <v>0</v>
      </c>
      <c r="BFD2" s="34">
        <f>'6 - Outcomes'!K51</f>
        <v>0</v>
      </c>
      <c r="BFE2" s="34">
        <f>'6 - Outcomes'!L51</f>
        <v>0</v>
      </c>
      <c r="BFF2" s="34">
        <f>'6 - Outcomes'!M51</f>
        <v>0</v>
      </c>
      <c r="BFG2" s="34">
        <f>'6 - Outcomes'!N51</f>
        <v>0</v>
      </c>
      <c r="BFH2" s="34">
        <f>'6 - Outcomes'!O51</f>
        <v>0</v>
      </c>
      <c r="BFI2" s="34">
        <f>'6 - Outcomes'!P51</f>
        <v>0</v>
      </c>
      <c r="BFJ2" s="34">
        <f>'6 - Outcomes'!B52</f>
        <v>0</v>
      </c>
      <c r="BFK2" s="34">
        <f>'6 - Outcomes'!C52</f>
        <v>0</v>
      </c>
      <c r="BFL2" s="34">
        <f>'6 - Outcomes'!D52</f>
        <v>0</v>
      </c>
      <c r="BFM2" s="34">
        <f>'6 - Outcomes'!E52</f>
        <v>0</v>
      </c>
      <c r="BFN2" s="34">
        <f>'6 - Outcomes'!F52</f>
        <v>0</v>
      </c>
      <c r="BFO2" s="34">
        <f>'6 - Outcomes'!G52</f>
        <v>0</v>
      </c>
      <c r="BFP2" s="34">
        <f>'6 - Outcomes'!H52</f>
        <v>0</v>
      </c>
      <c r="BFQ2" s="34">
        <f>'6 - Outcomes'!I52</f>
        <v>0</v>
      </c>
      <c r="BFR2" s="34">
        <f>'6 - Outcomes'!J52</f>
        <v>0</v>
      </c>
      <c r="BFS2" s="34">
        <f>'6 - Outcomes'!K52</f>
        <v>0</v>
      </c>
      <c r="BFT2" s="34">
        <f>'6 - Outcomes'!L52</f>
        <v>0</v>
      </c>
      <c r="BFU2" s="34">
        <f>'6 - Outcomes'!M52</f>
        <v>0</v>
      </c>
      <c r="BFV2" s="34">
        <f>'6 - Outcomes'!N52</f>
        <v>0</v>
      </c>
      <c r="BFW2" s="34">
        <f>'6 - Outcomes'!O52</f>
        <v>0</v>
      </c>
      <c r="BFX2" s="34">
        <f>'6 - Outcomes'!P52</f>
        <v>0</v>
      </c>
      <c r="BFY2" s="34" t="str">
        <f>'6 - Outcomes'!B60</f>
        <v>Change in footfall</v>
      </c>
      <c r="BFZ2" s="34" t="str">
        <f>'6 - Outcomes'!C60</f>
        <v>Year-on-year % change in monthly footfall</v>
      </c>
      <c r="BGA2" s="34" t="str">
        <f>'6 - Outcomes'!B65</f>
        <v/>
      </c>
      <c r="BGB2" s="34" t="str">
        <f>'6 - Outcomes'!C65</f>
        <v>&lt; Select &gt;</v>
      </c>
      <c r="BGC2" s="34">
        <f>'6 - Outcomes'!D60</f>
        <v>0</v>
      </c>
      <c r="BGD2" s="34">
        <f>'6 - Outcomes'!E60</f>
        <v>0</v>
      </c>
      <c r="BGE2" s="34">
        <f>'6 - Outcomes'!F60</f>
        <v>0</v>
      </c>
      <c r="BGF2" s="34">
        <f>'6 - Outcomes'!G60</f>
        <v>0</v>
      </c>
      <c r="BGG2" s="34">
        <f>'6 - Outcomes'!H60</f>
        <v>0</v>
      </c>
      <c r="BGH2" s="34">
        <f>'6 - Outcomes'!I60</f>
        <v>0</v>
      </c>
      <c r="BGI2" s="34">
        <f>'6 - Outcomes'!J60</f>
        <v>0</v>
      </c>
      <c r="BGJ2" s="34">
        <f>'6 - Outcomes'!K60</f>
        <v>0</v>
      </c>
      <c r="BGK2" s="34">
        <f>'6 - Outcomes'!L60</f>
        <v>0</v>
      </c>
      <c r="BGL2" s="34">
        <f>'6 - Outcomes'!M60</f>
        <v>0</v>
      </c>
      <c r="BGM2" s="34">
        <f>'6 - Outcomes'!N60</f>
        <v>0</v>
      </c>
      <c r="BGN2" s="34">
        <f>'6 - Outcomes'!O60</f>
        <v>0</v>
      </c>
      <c r="BGO2" s="34">
        <f>'6 - Outcomes'!D65</f>
        <v>0</v>
      </c>
      <c r="BGP2" s="34">
        <f>'6 - Outcomes'!E65</f>
        <v>0</v>
      </c>
      <c r="BGQ2" s="34">
        <f>'6 - Outcomes'!F65</f>
        <v>0</v>
      </c>
      <c r="BGR2" s="34">
        <f>'6 - Outcomes'!G65</f>
        <v>0</v>
      </c>
      <c r="BGS2" s="34">
        <f>'6 - Outcomes'!H65</f>
        <v>0</v>
      </c>
      <c r="BGT2" s="34">
        <f>'6 - Outcomes'!I65</f>
        <v>0</v>
      </c>
      <c r="BGU2" s="34">
        <f>'6 - Outcomes'!J65</f>
        <v>0</v>
      </c>
      <c r="BGV2" s="34">
        <f>'6 - Outcomes'!K65</f>
        <v>0</v>
      </c>
      <c r="BGW2" s="34">
        <f>'6 - Outcomes'!L65</f>
        <v>0</v>
      </c>
      <c r="BGX2" s="34">
        <f>'6 - Outcomes'!M65</f>
        <v>0</v>
      </c>
      <c r="BGY2" s="34">
        <f>'6 - Outcomes'!N65</f>
        <v>0</v>
      </c>
      <c r="BGZ2" s="34">
        <f>'6 - Outcomes'!O65</f>
        <v>0</v>
      </c>
      <c r="BHA2" s="34">
        <f>'6 - Outcomes'!D70</f>
        <v>0</v>
      </c>
      <c r="BHB2" s="34">
        <f>'6 - Outcomes'!E70</f>
        <v>0</v>
      </c>
      <c r="BHC2" s="34">
        <f>'6 - Outcomes'!F70</f>
        <v>0</v>
      </c>
      <c r="BHD2" s="34">
        <f>'6 - Outcomes'!G70</f>
        <v>0</v>
      </c>
      <c r="BHE2" s="34">
        <f>'6 - Outcomes'!H70</f>
        <v>0</v>
      </c>
      <c r="BHF2" s="34">
        <f>'6 - Outcomes'!I70</f>
        <v>0</v>
      </c>
      <c r="BHG2" s="34">
        <f>'6 - Outcomes'!J70</f>
        <v>0</v>
      </c>
      <c r="BHH2" s="34">
        <f>'6 - Outcomes'!K70</f>
        <v>0</v>
      </c>
      <c r="BHI2" s="34">
        <f>'6 - Outcomes'!L70</f>
        <v>0</v>
      </c>
      <c r="BHJ2" s="34">
        <f>'6 - Outcomes'!M70</f>
        <v>0</v>
      </c>
      <c r="BHK2" s="34">
        <f>'6 - Outcomes'!N70</f>
        <v>0</v>
      </c>
      <c r="BHL2" s="34">
        <f>'6 - Outcomes'!O70</f>
        <v>0</v>
      </c>
      <c r="BHM2" s="34">
        <f>'6 - Outcomes'!D75</f>
        <v>0</v>
      </c>
      <c r="BHN2" s="34">
        <f>'6 - Outcomes'!E75</f>
        <v>0</v>
      </c>
      <c r="BHO2" s="34">
        <f>'6 - Outcomes'!F75</f>
        <v>0</v>
      </c>
      <c r="BHP2" s="34">
        <f>'6 - Outcomes'!G75</f>
        <v>0</v>
      </c>
      <c r="BHQ2" s="34">
        <f>'6 - Outcomes'!H75</f>
        <v>0</v>
      </c>
      <c r="BHR2" s="34">
        <f>'6 - Outcomes'!I75</f>
        <v>0</v>
      </c>
      <c r="BHS2" s="34">
        <f>'6 - Outcomes'!J75</f>
        <v>0</v>
      </c>
      <c r="BHT2" s="34">
        <f>'6 - Outcomes'!K75</f>
        <v>0</v>
      </c>
      <c r="BHU2" s="34">
        <f>'6 - Outcomes'!L75</f>
        <v>0</v>
      </c>
      <c r="BHV2" s="34">
        <f>'6 - Outcomes'!M75</f>
        <v>0</v>
      </c>
      <c r="BHW2" s="34">
        <f>'6 - Outcomes'!N75</f>
        <v>0</v>
      </c>
      <c r="BHX2" s="34">
        <f>'6 - Outcomes'!O75</f>
        <v>0</v>
      </c>
      <c r="BHY2" s="34">
        <f>'6 - Outcomes'!D80</f>
        <v>0</v>
      </c>
      <c r="BHZ2" s="34">
        <f>'6 - Outcomes'!E80</f>
        <v>0</v>
      </c>
      <c r="BIA2" s="34">
        <f>'6 - Outcomes'!F80</f>
        <v>0</v>
      </c>
      <c r="BIB2" s="34">
        <f>'6 - Outcomes'!G80</f>
        <v>0</v>
      </c>
      <c r="BIC2" s="34">
        <f>'6 - Outcomes'!H80</f>
        <v>0</v>
      </c>
      <c r="BID2" s="34">
        <f>'6 - Outcomes'!I80</f>
        <v>0</v>
      </c>
      <c r="BIE2" s="34">
        <f>'6 - Outcomes'!J80</f>
        <v>0</v>
      </c>
      <c r="BIF2" s="34">
        <f>'6 - Outcomes'!K80</f>
        <v>0</v>
      </c>
      <c r="BIG2" s="34">
        <f>'6 - Outcomes'!L80</f>
        <v>0</v>
      </c>
      <c r="BIH2" s="34">
        <f>'6 - Outcomes'!M80</f>
        <v>0</v>
      </c>
      <c r="BII2" s="34">
        <f>'6 - Outcomes'!N80</f>
        <v>0</v>
      </c>
      <c r="BIJ2" s="34">
        <f>'6 - Outcomes'!O80</f>
        <v>0</v>
      </c>
      <c r="BIK2" s="34">
        <f>'6 - Outcomes'!D85</f>
        <v>0</v>
      </c>
      <c r="BIL2" s="34">
        <f>'6 - Outcomes'!E85</f>
        <v>0</v>
      </c>
      <c r="BIM2" s="34">
        <f>'6 - Outcomes'!F85</f>
        <v>0</v>
      </c>
      <c r="BIN2" s="34">
        <f>'6 - Outcomes'!G85</f>
        <v>0</v>
      </c>
      <c r="BIO2" s="34">
        <f>'6 - Outcomes'!H85</f>
        <v>0</v>
      </c>
      <c r="BIP2" s="34">
        <f>'6 - Outcomes'!I85</f>
        <v>0</v>
      </c>
      <c r="BIQ2" s="34">
        <f>'6 - Outcomes'!J85</f>
        <v>0</v>
      </c>
      <c r="BIR2" s="34">
        <f>'6 - Outcomes'!K85</f>
        <v>0</v>
      </c>
      <c r="BIS2" s="34">
        <f>'6 - Outcomes'!L85</f>
        <v>0</v>
      </c>
      <c r="BIT2" s="34">
        <f>'6 - Outcomes'!M85</f>
        <v>0</v>
      </c>
      <c r="BIU2" s="34">
        <f>'6 - Outcomes'!N85</f>
        <v>0</v>
      </c>
      <c r="BIV2" s="34">
        <f>'6 - Outcomes'!O85</f>
        <v>0</v>
      </c>
      <c r="BIW2" s="34" t="str">
        <f>'6 - Outcomes'!B92</f>
        <v>Change in footfall</v>
      </c>
      <c r="BIX2" s="34" t="str">
        <f>'6 - Outcomes'!C92</f>
        <v>Year-on-year % change in monthly footfall</v>
      </c>
      <c r="BIY2" s="34">
        <f>'6 - Outcomes'!B97</f>
        <v>0</v>
      </c>
      <c r="BIZ2" s="34">
        <f>'6 - Outcomes'!C97</f>
        <v>0</v>
      </c>
      <c r="BJA2" s="34">
        <f>'6 - Outcomes'!D92</f>
        <v>0</v>
      </c>
      <c r="BJB2" s="34">
        <f>'6 - Outcomes'!E92</f>
        <v>0</v>
      </c>
      <c r="BJC2" s="34">
        <f>'6 - Outcomes'!F92</f>
        <v>0</v>
      </c>
      <c r="BJD2" s="34">
        <f>'6 - Outcomes'!G92</f>
        <v>0</v>
      </c>
      <c r="BJE2" s="34">
        <f>'6 - Outcomes'!H92</f>
        <v>0</v>
      </c>
      <c r="BJF2" s="34">
        <f>'6 - Outcomes'!I92</f>
        <v>0</v>
      </c>
      <c r="BJG2" s="34">
        <f>'6 - Outcomes'!J92</f>
        <v>0</v>
      </c>
      <c r="BJH2" s="34">
        <f>'6 - Outcomes'!K92</f>
        <v>0</v>
      </c>
      <c r="BJI2" s="34">
        <f>'6 - Outcomes'!L92</f>
        <v>0</v>
      </c>
      <c r="BJJ2" s="34">
        <f>'6 - Outcomes'!M92</f>
        <v>0</v>
      </c>
      <c r="BJK2" s="34">
        <f>'6 - Outcomes'!N92</f>
        <v>0</v>
      </c>
      <c r="BJL2" s="34">
        <f>'6 - Outcomes'!O92</f>
        <v>0</v>
      </c>
      <c r="BJM2" s="34">
        <f>'6 - Outcomes'!D97</f>
        <v>0</v>
      </c>
      <c r="BJN2" s="34">
        <f>'6 - Outcomes'!E97</f>
        <v>0</v>
      </c>
      <c r="BJO2" s="34">
        <f>'6 - Outcomes'!F97</f>
        <v>0</v>
      </c>
      <c r="BJP2" s="34">
        <f>'6 - Outcomes'!G97</f>
        <v>0</v>
      </c>
      <c r="BJQ2" s="34">
        <f>'6 - Outcomes'!H97</f>
        <v>0</v>
      </c>
      <c r="BJR2" s="34">
        <f>'6 - Outcomes'!I97</f>
        <v>0</v>
      </c>
      <c r="BJS2" s="34">
        <f>'6 - Outcomes'!J97</f>
        <v>0</v>
      </c>
      <c r="BJT2" s="34">
        <f>'6 - Outcomes'!K97</f>
        <v>0</v>
      </c>
      <c r="BJU2" s="34">
        <f>'6 - Outcomes'!L97</f>
        <v>0</v>
      </c>
      <c r="BJV2" s="34">
        <f>'6 - Outcomes'!M97</f>
        <v>0</v>
      </c>
      <c r="BJW2" s="34">
        <f>'6 - Outcomes'!N97</f>
        <v>0</v>
      </c>
      <c r="BJX2" s="34">
        <f>'6 - Outcomes'!O97</f>
        <v>0</v>
      </c>
      <c r="BJY2" s="34">
        <f>'6 - Outcomes'!D102</f>
        <v>0</v>
      </c>
      <c r="BJZ2" s="34">
        <f>'6 - Outcomes'!E102</f>
        <v>0</v>
      </c>
      <c r="BKA2" s="34">
        <f>'6 - Outcomes'!F102</f>
        <v>0</v>
      </c>
      <c r="BKB2" s="34">
        <f>'6 - Outcomes'!G102</f>
        <v>0</v>
      </c>
      <c r="BKC2" s="34">
        <f>'6 - Outcomes'!H102</f>
        <v>0</v>
      </c>
      <c r="BKD2" s="34">
        <f>'6 - Outcomes'!I102</f>
        <v>0</v>
      </c>
      <c r="BKE2" s="34">
        <f>'6 - Outcomes'!J102</f>
        <v>0</v>
      </c>
      <c r="BKF2" s="34">
        <f>'6 - Outcomes'!K102</f>
        <v>0</v>
      </c>
      <c r="BKG2" s="34">
        <f>'6 - Outcomes'!L102</f>
        <v>0</v>
      </c>
      <c r="BKH2" s="34">
        <f>'6 - Outcomes'!M102</f>
        <v>0</v>
      </c>
      <c r="BKI2" s="34">
        <f>'6 - Outcomes'!N102</f>
        <v>0</v>
      </c>
      <c r="BKJ2" s="34">
        <f>'6 - Outcomes'!O102</f>
        <v>0</v>
      </c>
      <c r="BKK2" s="34">
        <f>'6 - Outcomes'!D107</f>
        <v>0</v>
      </c>
      <c r="BKL2" s="34">
        <f>'6 - Outcomes'!E107</f>
        <v>0</v>
      </c>
      <c r="BKM2" s="34">
        <f>'6 - Outcomes'!F107</f>
        <v>0</v>
      </c>
      <c r="BKN2" s="34">
        <f>'6 - Outcomes'!G107</f>
        <v>0</v>
      </c>
      <c r="BKO2" s="34">
        <f>'6 - Outcomes'!H107</f>
        <v>0</v>
      </c>
      <c r="BKP2" s="34">
        <f>'6 - Outcomes'!I107</f>
        <v>0</v>
      </c>
      <c r="BKQ2" s="34">
        <f>'6 - Outcomes'!J107</f>
        <v>0</v>
      </c>
      <c r="BKR2" s="34">
        <f>'6 - Outcomes'!K107</f>
        <v>0</v>
      </c>
      <c r="BKS2" s="34">
        <f>'6 - Outcomes'!L107</f>
        <v>0</v>
      </c>
      <c r="BKT2" s="34">
        <f>'6 - Outcomes'!M107</f>
        <v>0</v>
      </c>
      <c r="BKU2" s="34">
        <f>'6 - Outcomes'!N107</f>
        <v>0</v>
      </c>
      <c r="BKV2" s="34">
        <f>'6 - Outcomes'!O107</f>
        <v>0</v>
      </c>
      <c r="BKW2" s="34">
        <f>'6 - Outcomes'!D112</f>
        <v>0</v>
      </c>
      <c r="BKX2" s="34">
        <f>'6 - Outcomes'!E112</f>
        <v>0</v>
      </c>
      <c r="BKY2" s="34">
        <f>'6 - Outcomes'!F112</f>
        <v>0</v>
      </c>
      <c r="BKZ2" s="34">
        <f>'6 - Outcomes'!G112</f>
        <v>0</v>
      </c>
      <c r="BLA2" s="34">
        <f>'6 - Outcomes'!H112</f>
        <v>0</v>
      </c>
      <c r="BLB2" s="34">
        <f>'6 - Outcomes'!I112</f>
        <v>0</v>
      </c>
      <c r="BLC2" s="34">
        <f>'6 - Outcomes'!J112</f>
        <v>0</v>
      </c>
      <c r="BLD2" s="34">
        <f>'6 - Outcomes'!K112</f>
        <v>0</v>
      </c>
      <c r="BLE2" s="34">
        <f>'6 - Outcomes'!L112</f>
        <v>0</v>
      </c>
      <c r="BLF2" s="34">
        <f>'6 - Outcomes'!M112</f>
        <v>0</v>
      </c>
      <c r="BLG2" s="34">
        <f>'6 - Outcomes'!N112</f>
        <v>0</v>
      </c>
      <c r="BLH2" s="34">
        <f>'6 - Outcomes'!O112</f>
        <v>0</v>
      </c>
      <c r="BLI2" s="34">
        <f>'6 - Outcomes'!D117</f>
        <v>0</v>
      </c>
      <c r="BLJ2" s="34">
        <f>'6 - Outcomes'!E117</f>
        <v>0</v>
      </c>
      <c r="BLK2" s="34">
        <f>'6 - Outcomes'!F117</f>
        <v>0</v>
      </c>
      <c r="BLL2" s="34">
        <f>'6 - Outcomes'!G117</f>
        <v>0</v>
      </c>
      <c r="BLM2" s="34">
        <f>'6 - Outcomes'!H117</f>
        <v>0</v>
      </c>
      <c r="BLN2" s="34">
        <f>'6 - Outcomes'!I117</f>
        <v>0</v>
      </c>
      <c r="BLO2" s="34">
        <f>'6 - Outcomes'!J117</f>
        <v>0</v>
      </c>
      <c r="BLP2" s="34">
        <f>'6 - Outcomes'!K117</f>
        <v>0</v>
      </c>
      <c r="BLQ2" s="34">
        <f>'6 - Outcomes'!L117</f>
        <v>0</v>
      </c>
      <c r="BLR2" s="34">
        <f>'6 - Outcomes'!M117</f>
        <v>0</v>
      </c>
      <c r="BLS2" s="34">
        <f>'6 - Outcomes'!N117</f>
        <v>0</v>
      </c>
      <c r="BLT2" s="34">
        <f>'6 - Outcomes'!O117</f>
        <v>0</v>
      </c>
      <c r="BLU2" s="34" t="str">
        <f>'6 - Outcomes'!B124</f>
        <v>Change in footfall</v>
      </c>
      <c r="BLV2" s="34" t="str">
        <f>'6 - Outcomes'!C124</f>
        <v>Year-on-year % change in monthly footfall</v>
      </c>
      <c r="BLW2" s="34" t="str">
        <f>'6 - Outcomes'!B129</f>
        <v/>
      </c>
      <c r="BLX2" s="34">
        <f>'6 - Outcomes'!C129</f>
        <v>0</v>
      </c>
      <c r="BLY2" s="34">
        <f>'6 - Outcomes'!D124</f>
        <v>0</v>
      </c>
      <c r="BLZ2" s="34">
        <f>'6 - Outcomes'!E124</f>
        <v>0</v>
      </c>
      <c r="BMA2" s="34">
        <f>'6 - Outcomes'!F124</f>
        <v>0</v>
      </c>
      <c r="BMB2" s="34">
        <f>'6 - Outcomes'!G124</f>
        <v>0</v>
      </c>
      <c r="BMC2" s="34">
        <f>'6 - Outcomes'!H124</f>
        <v>0</v>
      </c>
      <c r="BMD2" s="34">
        <f>'6 - Outcomes'!I124</f>
        <v>0</v>
      </c>
      <c r="BME2" s="34">
        <f>'6 - Outcomes'!J124</f>
        <v>0</v>
      </c>
      <c r="BMF2" s="34">
        <f>'6 - Outcomes'!K124</f>
        <v>0</v>
      </c>
      <c r="BMG2" s="34">
        <f>'6 - Outcomes'!L124</f>
        <v>0</v>
      </c>
      <c r="BMH2" s="34">
        <f>'6 - Outcomes'!M124</f>
        <v>0</v>
      </c>
      <c r="BMI2" s="34">
        <f>'6 - Outcomes'!N124</f>
        <v>0</v>
      </c>
      <c r="BMJ2" s="34">
        <f>'6 - Outcomes'!O124</f>
        <v>0</v>
      </c>
      <c r="BMK2" s="34">
        <f>'6 - Outcomes'!D129</f>
        <v>0</v>
      </c>
      <c r="BML2" s="34">
        <f>'6 - Outcomes'!E129</f>
        <v>0</v>
      </c>
      <c r="BMM2" s="34">
        <f>'6 - Outcomes'!F129</f>
        <v>0</v>
      </c>
      <c r="BMN2" s="34">
        <f>'6 - Outcomes'!G129</f>
        <v>0</v>
      </c>
      <c r="BMO2" s="34">
        <f>'6 - Outcomes'!H129</f>
        <v>0</v>
      </c>
      <c r="BMP2" s="34">
        <f>'6 - Outcomes'!I129</f>
        <v>0</v>
      </c>
      <c r="BMQ2" s="34">
        <f>'6 - Outcomes'!J129</f>
        <v>0</v>
      </c>
      <c r="BMR2" s="34">
        <f>'6 - Outcomes'!K129</f>
        <v>0</v>
      </c>
      <c r="BMS2" s="34">
        <f>'6 - Outcomes'!L129</f>
        <v>0</v>
      </c>
      <c r="BMT2" s="34">
        <f>'6 - Outcomes'!M129</f>
        <v>0</v>
      </c>
      <c r="BMU2" s="34">
        <f>'6 - Outcomes'!N129</f>
        <v>0</v>
      </c>
      <c r="BMV2" s="34">
        <f>'6 - Outcomes'!O129</f>
        <v>0</v>
      </c>
      <c r="BMW2" s="34">
        <f>'6 - Outcomes'!D134</f>
        <v>0</v>
      </c>
      <c r="BMX2" s="34">
        <f>'6 - Outcomes'!E134</f>
        <v>0</v>
      </c>
      <c r="BMY2" s="34">
        <f>'6 - Outcomes'!F134</f>
        <v>0</v>
      </c>
      <c r="BMZ2" s="34">
        <f>'6 - Outcomes'!G134</f>
        <v>0</v>
      </c>
      <c r="BNA2" s="34">
        <f>'6 - Outcomes'!H134</f>
        <v>0</v>
      </c>
      <c r="BNB2" s="34">
        <f>'6 - Outcomes'!I134</f>
        <v>0</v>
      </c>
      <c r="BNC2" s="34">
        <f>'6 - Outcomes'!J134</f>
        <v>0</v>
      </c>
      <c r="BND2" s="34">
        <f>'6 - Outcomes'!K134</f>
        <v>0</v>
      </c>
      <c r="BNE2" s="34">
        <f>'6 - Outcomes'!L134</f>
        <v>0</v>
      </c>
      <c r="BNF2" s="34">
        <f>'6 - Outcomes'!M134</f>
        <v>0</v>
      </c>
      <c r="BNG2" s="34">
        <f>'6 - Outcomes'!N134</f>
        <v>0</v>
      </c>
      <c r="BNH2" s="34">
        <f>'6 - Outcomes'!O134</f>
        <v>0</v>
      </c>
      <c r="BNI2" s="34">
        <f>'6 - Outcomes'!D139</f>
        <v>0</v>
      </c>
      <c r="BNJ2" s="34">
        <f>'6 - Outcomes'!E139</f>
        <v>0</v>
      </c>
      <c r="BNK2" s="34">
        <f>'6 - Outcomes'!F139</f>
        <v>0</v>
      </c>
      <c r="BNL2" s="34">
        <f>'6 - Outcomes'!G139</f>
        <v>0</v>
      </c>
      <c r="BNM2" s="34">
        <f>'6 - Outcomes'!H139</f>
        <v>0</v>
      </c>
      <c r="BNN2" s="34">
        <f>'6 - Outcomes'!I139</f>
        <v>0</v>
      </c>
      <c r="BNO2" s="34">
        <f>'6 - Outcomes'!J139</f>
        <v>0</v>
      </c>
      <c r="BNP2" s="34">
        <f>'6 - Outcomes'!K139</f>
        <v>0</v>
      </c>
      <c r="BNQ2" s="34">
        <f>'6 - Outcomes'!L139</f>
        <v>0</v>
      </c>
      <c r="BNR2" s="34">
        <f>'6 - Outcomes'!M139</f>
        <v>0</v>
      </c>
      <c r="BNS2" s="34">
        <f>'6 - Outcomes'!N139</f>
        <v>0</v>
      </c>
      <c r="BNT2" s="34">
        <f>'6 - Outcomes'!O139</f>
        <v>0</v>
      </c>
      <c r="BNU2" s="34">
        <f>'6 - Outcomes'!D144</f>
        <v>0</v>
      </c>
      <c r="BNV2" s="34">
        <f>'6 - Outcomes'!E144</f>
        <v>0</v>
      </c>
      <c r="BNW2" s="34">
        <f>'6 - Outcomes'!F144</f>
        <v>0</v>
      </c>
      <c r="BNX2" s="34">
        <f>'6 - Outcomes'!G144</f>
        <v>0</v>
      </c>
      <c r="BNY2" s="34">
        <f>'6 - Outcomes'!H144</f>
        <v>0</v>
      </c>
      <c r="BNZ2" s="34">
        <f>'6 - Outcomes'!I144</f>
        <v>0</v>
      </c>
      <c r="BOA2" s="34">
        <f>'6 - Outcomes'!J144</f>
        <v>0</v>
      </c>
      <c r="BOB2" s="34">
        <f>'6 - Outcomes'!K144</f>
        <v>0</v>
      </c>
      <c r="BOC2" s="34">
        <f>'6 - Outcomes'!L144</f>
        <v>0</v>
      </c>
      <c r="BOD2" s="34">
        <f>'6 - Outcomes'!M144</f>
        <v>0</v>
      </c>
      <c r="BOE2" s="34">
        <f>'6 - Outcomes'!N144</f>
        <v>0</v>
      </c>
      <c r="BOF2" s="34">
        <f>'6 - Outcomes'!O144</f>
        <v>0</v>
      </c>
      <c r="BOG2" s="34">
        <f>'6 - Outcomes'!D149</f>
        <v>0</v>
      </c>
      <c r="BOH2" s="34">
        <f>'6 - Outcomes'!E149</f>
        <v>0</v>
      </c>
      <c r="BOI2" s="34">
        <f>'6 - Outcomes'!F149</f>
        <v>0</v>
      </c>
      <c r="BOJ2" s="34">
        <f>'6 - Outcomes'!G149</f>
        <v>0</v>
      </c>
      <c r="BOK2" s="34">
        <f>'6 - Outcomes'!H149</f>
        <v>0</v>
      </c>
      <c r="BOL2" s="34">
        <f>'6 - Outcomes'!I149</f>
        <v>0</v>
      </c>
      <c r="BOM2" s="34">
        <f>'6 - Outcomes'!J149</f>
        <v>0</v>
      </c>
      <c r="BON2" s="34">
        <f>'6 - Outcomes'!K149</f>
        <v>0</v>
      </c>
      <c r="BOO2" s="34">
        <f>'6 - Outcomes'!L149</f>
        <v>0</v>
      </c>
      <c r="BOP2" s="34">
        <f>'6 - Outcomes'!M149</f>
        <v>0</v>
      </c>
      <c r="BOQ2" s="34">
        <f>'6 - Outcomes'!N149</f>
        <v>0</v>
      </c>
      <c r="BOR2" s="34">
        <f>'6 - Outcomes'!O149</f>
        <v>0</v>
      </c>
      <c r="BOS2" s="34" t="str">
        <f>'6 - Outcomes'!B156</f>
        <v>Change in footfall</v>
      </c>
      <c r="BOT2" s="34" t="str">
        <f>'6 - Outcomes'!C156</f>
        <v>Year-on-year % change in monthly footfall</v>
      </c>
      <c r="BOU2" s="34" t="str">
        <f>'6 - Outcomes'!B161</f>
        <v/>
      </c>
      <c r="BOV2" s="34">
        <f>'6 - Outcomes'!C161</f>
        <v>0</v>
      </c>
      <c r="BOW2" s="34">
        <f>'6 - Outcomes'!D156</f>
        <v>0</v>
      </c>
      <c r="BOX2" s="34">
        <f>'6 - Outcomes'!E156</f>
        <v>0</v>
      </c>
      <c r="BOY2" s="34">
        <f>'6 - Outcomes'!F156</f>
        <v>0</v>
      </c>
      <c r="BOZ2" s="34">
        <f>'6 - Outcomes'!G156</f>
        <v>0</v>
      </c>
      <c r="BPA2" s="34">
        <f>'6 - Outcomes'!H156</f>
        <v>0</v>
      </c>
      <c r="BPB2" s="34">
        <f>'6 - Outcomes'!I156</f>
        <v>0</v>
      </c>
      <c r="BPC2" s="34">
        <f>'6 - Outcomes'!J156</f>
        <v>0</v>
      </c>
      <c r="BPD2" s="34">
        <f>'6 - Outcomes'!K156</f>
        <v>0</v>
      </c>
      <c r="BPE2" s="34">
        <f>'6 - Outcomes'!L156</f>
        <v>0</v>
      </c>
      <c r="BPF2" s="34">
        <f>'6 - Outcomes'!M156</f>
        <v>0</v>
      </c>
      <c r="BPG2" s="34">
        <f>'6 - Outcomes'!N156</f>
        <v>0</v>
      </c>
      <c r="BPH2" s="34">
        <f>'6 - Outcomes'!O156</f>
        <v>0</v>
      </c>
      <c r="BPI2" s="34">
        <f>'6 - Outcomes'!D161</f>
        <v>0</v>
      </c>
      <c r="BPJ2" s="34">
        <f>'6 - Outcomes'!E161</f>
        <v>0</v>
      </c>
      <c r="BPK2" s="34">
        <f>'6 - Outcomes'!F161</f>
        <v>0</v>
      </c>
      <c r="BPL2" s="34">
        <f>'6 - Outcomes'!G161</f>
        <v>0</v>
      </c>
      <c r="BPM2" s="34">
        <f>'6 - Outcomes'!H161</f>
        <v>0</v>
      </c>
      <c r="BPN2" s="34">
        <f>'6 - Outcomes'!I161</f>
        <v>0</v>
      </c>
      <c r="BPO2" s="34">
        <f>'6 - Outcomes'!J161</f>
        <v>0</v>
      </c>
      <c r="BPP2" s="34">
        <f>'6 - Outcomes'!K161</f>
        <v>0</v>
      </c>
      <c r="BPQ2" s="34">
        <f>'6 - Outcomes'!L161</f>
        <v>0</v>
      </c>
      <c r="BPR2" s="34">
        <f>'6 - Outcomes'!M161</f>
        <v>0</v>
      </c>
      <c r="BPS2" s="34">
        <f>'6 - Outcomes'!N161</f>
        <v>0</v>
      </c>
      <c r="BPT2" s="34">
        <f>'6 - Outcomes'!O161</f>
        <v>0</v>
      </c>
      <c r="BPU2" s="34">
        <f>'6 - Outcomes'!D166</f>
        <v>0</v>
      </c>
      <c r="BPV2" s="34">
        <f>'6 - Outcomes'!E166</f>
        <v>0</v>
      </c>
      <c r="BPW2" s="34">
        <f>'6 - Outcomes'!F166</f>
        <v>0</v>
      </c>
      <c r="BPX2" s="34">
        <f>'6 - Outcomes'!G166</f>
        <v>0</v>
      </c>
      <c r="BPY2" s="34">
        <f>'6 - Outcomes'!H166</f>
        <v>0</v>
      </c>
      <c r="BPZ2" s="34">
        <f>'6 - Outcomes'!I166</f>
        <v>0</v>
      </c>
      <c r="BQA2" s="34">
        <f>'6 - Outcomes'!J166</f>
        <v>0</v>
      </c>
      <c r="BQB2" s="34">
        <f>'6 - Outcomes'!K166</f>
        <v>0</v>
      </c>
      <c r="BQC2" s="34">
        <f>'6 - Outcomes'!L166</f>
        <v>0</v>
      </c>
      <c r="BQD2" s="34">
        <f>'6 - Outcomes'!M166</f>
        <v>0</v>
      </c>
      <c r="BQE2" s="34">
        <f>'6 - Outcomes'!N166</f>
        <v>0</v>
      </c>
      <c r="BQF2" s="34">
        <f>'6 - Outcomes'!O166</f>
        <v>0</v>
      </c>
      <c r="BQG2" s="34">
        <f>'6 - Outcomes'!D171</f>
        <v>0</v>
      </c>
      <c r="BQH2" s="34">
        <f>'6 - Outcomes'!E171</f>
        <v>0</v>
      </c>
      <c r="BQI2" s="34">
        <f>'6 - Outcomes'!F171</f>
        <v>0</v>
      </c>
      <c r="BQJ2" s="34">
        <f>'6 - Outcomes'!G171</f>
        <v>0</v>
      </c>
      <c r="BQK2" s="34">
        <f>'6 - Outcomes'!H171</f>
        <v>0</v>
      </c>
      <c r="BQL2" s="34">
        <f>'6 - Outcomes'!I171</f>
        <v>0</v>
      </c>
      <c r="BQM2" s="34">
        <f>'6 - Outcomes'!J171</f>
        <v>0</v>
      </c>
      <c r="BQN2" s="34">
        <f>'6 - Outcomes'!K171</f>
        <v>0</v>
      </c>
      <c r="BQO2" s="34">
        <f>'6 - Outcomes'!L171</f>
        <v>0</v>
      </c>
      <c r="BQP2" s="34">
        <f>'6 - Outcomes'!M171</f>
        <v>0</v>
      </c>
      <c r="BQQ2" s="34">
        <f>'6 - Outcomes'!N171</f>
        <v>0</v>
      </c>
      <c r="BQR2" s="34">
        <f>'6 - Outcomes'!O171</f>
        <v>0</v>
      </c>
      <c r="BQS2" s="34">
        <f>'6 - Outcomes'!D176</f>
        <v>0</v>
      </c>
      <c r="BQT2" s="34">
        <f>'6 - Outcomes'!E176</f>
        <v>0</v>
      </c>
      <c r="BQU2" s="34">
        <f>'6 - Outcomes'!F176</f>
        <v>0</v>
      </c>
      <c r="BQV2" s="34">
        <f>'6 - Outcomes'!G176</f>
        <v>0</v>
      </c>
      <c r="BQW2" s="34">
        <f>'6 - Outcomes'!H176</f>
        <v>0</v>
      </c>
      <c r="BQX2" s="34">
        <f>'6 - Outcomes'!I176</f>
        <v>0</v>
      </c>
      <c r="BQY2" s="34">
        <f>'6 - Outcomes'!J176</f>
        <v>0</v>
      </c>
      <c r="BQZ2" s="34">
        <f>'6 - Outcomes'!K176</f>
        <v>0</v>
      </c>
      <c r="BRA2" s="34">
        <f>'6 - Outcomes'!L176</f>
        <v>0</v>
      </c>
      <c r="BRB2" s="34">
        <f>'6 - Outcomes'!M176</f>
        <v>0</v>
      </c>
      <c r="BRC2" s="34">
        <f>'6 - Outcomes'!N176</f>
        <v>0</v>
      </c>
      <c r="BRD2" s="34">
        <f>'6 - Outcomes'!O176</f>
        <v>0</v>
      </c>
      <c r="BRE2" s="34">
        <f>'6 - Outcomes'!D181</f>
        <v>0</v>
      </c>
      <c r="BRF2" s="34">
        <f>'6 - Outcomes'!E181</f>
        <v>0</v>
      </c>
      <c r="BRG2" s="34">
        <f>'6 - Outcomes'!F181</f>
        <v>0</v>
      </c>
      <c r="BRH2" s="34">
        <f>'6 - Outcomes'!G181</f>
        <v>0</v>
      </c>
      <c r="BRI2" s="34">
        <f>'6 - Outcomes'!H181</f>
        <v>0</v>
      </c>
      <c r="BRJ2" s="34">
        <f>'6 - Outcomes'!I181</f>
        <v>0</v>
      </c>
      <c r="BRK2" s="34">
        <f>'6 - Outcomes'!J181</f>
        <v>0</v>
      </c>
      <c r="BRL2" s="34">
        <f>'6 - Outcomes'!K181</f>
        <v>0</v>
      </c>
      <c r="BRM2" s="34">
        <f>'6 - Outcomes'!L181</f>
        <v>0</v>
      </c>
      <c r="BRN2" s="34">
        <f>'6 - Outcomes'!M181</f>
        <v>0</v>
      </c>
      <c r="BRO2" s="34">
        <f>'6 - Outcomes'!N181</f>
        <v>0</v>
      </c>
      <c r="BRP2" s="34">
        <f>'6 - Outcomes'!O181</f>
        <v>0</v>
      </c>
      <c r="BRQ2" s="34" t="str">
        <f>'6 - Outcomes'!B188</f>
        <v>Change in footfall</v>
      </c>
      <c r="BRR2" s="34" t="str">
        <f>'6 - Outcomes'!C188</f>
        <v>Year-on-year % change in monthly footfall</v>
      </c>
      <c r="BRS2" s="34" t="str">
        <f>'6 - Outcomes'!B193</f>
        <v/>
      </c>
      <c r="BRT2" s="34">
        <f>'6 - Outcomes'!C193</f>
        <v>0</v>
      </c>
      <c r="BRU2" s="34">
        <f>'6 - Outcomes'!D188</f>
        <v>0</v>
      </c>
      <c r="BRV2" s="34">
        <f>'6 - Outcomes'!E188</f>
        <v>0</v>
      </c>
      <c r="BRW2" s="34">
        <f>'6 - Outcomes'!F188</f>
        <v>0</v>
      </c>
      <c r="BRX2" s="34">
        <f>'6 - Outcomes'!G188</f>
        <v>0</v>
      </c>
      <c r="BRY2" s="34">
        <f>'6 - Outcomes'!H188</f>
        <v>0</v>
      </c>
      <c r="BRZ2" s="34">
        <f>'6 - Outcomes'!I188</f>
        <v>0</v>
      </c>
      <c r="BSA2" s="34">
        <f>'6 - Outcomes'!J188</f>
        <v>0</v>
      </c>
      <c r="BSB2" s="34">
        <f>'6 - Outcomes'!K188</f>
        <v>0</v>
      </c>
      <c r="BSC2" s="34">
        <f>'6 - Outcomes'!L188</f>
        <v>0</v>
      </c>
      <c r="BSD2" s="34">
        <f>'6 - Outcomes'!M188</f>
        <v>0</v>
      </c>
      <c r="BSE2" s="34">
        <f>'6 - Outcomes'!N188</f>
        <v>0</v>
      </c>
      <c r="BSF2" s="34">
        <f>'6 - Outcomes'!O188</f>
        <v>0</v>
      </c>
      <c r="BSG2" s="34">
        <f>'6 - Outcomes'!D193</f>
        <v>0</v>
      </c>
      <c r="BSH2" s="34">
        <f>'6 - Outcomes'!E193</f>
        <v>0</v>
      </c>
      <c r="BSI2" s="34">
        <f>'6 - Outcomes'!F193</f>
        <v>0</v>
      </c>
      <c r="BSJ2" s="34">
        <f>'6 - Outcomes'!G193</f>
        <v>0</v>
      </c>
      <c r="BSK2" s="34">
        <f>'6 - Outcomes'!H193</f>
        <v>0</v>
      </c>
      <c r="BSL2" s="34">
        <f>'6 - Outcomes'!I193</f>
        <v>0</v>
      </c>
      <c r="BSM2" s="34">
        <f>'6 - Outcomes'!J193</f>
        <v>0</v>
      </c>
      <c r="BSN2" s="34">
        <f>'6 - Outcomes'!K193</f>
        <v>0</v>
      </c>
      <c r="BSO2" s="34">
        <f>'6 - Outcomes'!L193</f>
        <v>0</v>
      </c>
      <c r="BSP2" s="34">
        <f>'6 - Outcomes'!M193</f>
        <v>0</v>
      </c>
      <c r="BSQ2" s="34">
        <f>'6 - Outcomes'!N193</f>
        <v>0</v>
      </c>
      <c r="BSR2" s="34">
        <f>'6 - Outcomes'!O193</f>
        <v>0</v>
      </c>
      <c r="BSS2" s="34">
        <f>'6 - Outcomes'!D198</f>
        <v>0</v>
      </c>
      <c r="BST2" s="34">
        <f>'6 - Outcomes'!E198</f>
        <v>0</v>
      </c>
      <c r="BSU2" s="34">
        <f>'6 - Outcomes'!F198</f>
        <v>0</v>
      </c>
      <c r="BSV2" s="34">
        <f>'6 - Outcomes'!G198</f>
        <v>0</v>
      </c>
      <c r="BSW2" s="34">
        <f>'6 - Outcomes'!H198</f>
        <v>0</v>
      </c>
      <c r="BSX2" s="34">
        <f>'6 - Outcomes'!I198</f>
        <v>0</v>
      </c>
      <c r="BSY2" s="34">
        <f>'6 - Outcomes'!J198</f>
        <v>0</v>
      </c>
      <c r="BSZ2" s="34">
        <f>'6 - Outcomes'!K198</f>
        <v>0</v>
      </c>
      <c r="BTA2" s="34">
        <f>'6 - Outcomes'!L198</f>
        <v>0</v>
      </c>
      <c r="BTB2" s="34">
        <f>'6 - Outcomes'!M198</f>
        <v>0</v>
      </c>
      <c r="BTC2" s="34">
        <f>'6 - Outcomes'!N198</f>
        <v>0</v>
      </c>
      <c r="BTD2" s="34">
        <f>'6 - Outcomes'!O198</f>
        <v>0</v>
      </c>
      <c r="BTE2" s="34">
        <f>'6 - Outcomes'!D203</f>
        <v>0</v>
      </c>
      <c r="BTF2" s="34">
        <f>'6 - Outcomes'!E203</f>
        <v>0</v>
      </c>
      <c r="BTG2" s="34">
        <f>'6 - Outcomes'!F203</f>
        <v>0</v>
      </c>
      <c r="BTH2" s="34">
        <f>'6 - Outcomes'!G203</f>
        <v>0</v>
      </c>
      <c r="BTI2" s="34">
        <f>'6 - Outcomes'!H203</f>
        <v>0</v>
      </c>
      <c r="BTJ2" s="34">
        <f>'6 - Outcomes'!I203</f>
        <v>0</v>
      </c>
      <c r="BTK2" s="34">
        <f>'6 - Outcomes'!J203</f>
        <v>0</v>
      </c>
      <c r="BTL2" s="34">
        <f>'6 - Outcomes'!K203</f>
        <v>0</v>
      </c>
      <c r="BTM2" s="34">
        <f>'6 - Outcomes'!L203</f>
        <v>0</v>
      </c>
      <c r="BTN2" s="34">
        <f>'6 - Outcomes'!M203</f>
        <v>0</v>
      </c>
      <c r="BTO2" s="34">
        <f>'6 - Outcomes'!N203</f>
        <v>0</v>
      </c>
      <c r="BTP2" s="34">
        <f>'6 - Outcomes'!O203</f>
        <v>0</v>
      </c>
      <c r="BTQ2" s="34">
        <f>'6 - Outcomes'!D208</f>
        <v>0</v>
      </c>
      <c r="BTR2" s="34">
        <f>'6 - Outcomes'!E208</f>
        <v>0</v>
      </c>
      <c r="BTS2" s="34">
        <f>'6 - Outcomes'!F208</f>
        <v>0</v>
      </c>
      <c r="BTT2" s="34">
        <f>'6 - Outcomes'!G208</f>
        <v>0</v>
      </c>
      <c r="BTU2" s="34">
        <f>'6 - Outcomes'!H208</f>
        <v>0</v>
      </c>
      <c r="BTV2" s="34">
        <f>'6 - Outcomes'!I208</f>
        <v>0</v>
      </c>
      <c r="BTW2" s="34">
        <f>'6 - Outcomes'!J208</f>
        <v>0</v>
      </c>
      <c r="BTX2" s="34">
        <f>'6 - Outcomes'!K208</f>
        <v>0</v>
      </c>
      <c r="BTY2" s="34">
        <f>'6 - Outcomes'!L208</f>
        <v>0</v>
      </c>
      <c r="BTZ2" s="34">
        <f>'6 - Outcomes'!M208</f>
        <v>0</v>
      </c>
      <c r="BUA2" s="34">
        <f>'6 - Outcomes'!N208</f>
        <v>0</v>
      </c>
      <c r="BUB2" s="34">
        <f>'6 - Outcomes'!O208</f>
        <v>0</v>
      </c>
      <c r="BUC2" s="34">
        <f>'6 - Outcomes'!D213</f>
        <v>0</v>
      </c>
      <c r="BUD2" s="34">
        <f>'6 - Outcomes'!E213</f>
        <v>0</v>
      </c>
      <c r="BUE2" s="34">
        <f>'6 - Outcomes'!F213</f>
        <v>0</v>
      </c>
      <c r="BUF2" s="34">
        <f>'6 - Outcomes'!G213</f>
        <v>0</v>
      </c>
      <c r="BUG2" s="34">
        <f>'6 - Outcomes'!H213</f>
        <v>0</v>
      </c>
      <c r="BUH2" s="34">
        <f>'6 - Outcomes'!I213</f>
        <v>0</v>
      </c>
      <c r="BUI2" s="34">
        <f>'6 - Outcomes'!J213</f>
        <v>0</v>
      </c>
      <c r="BUJ2" s="34">
        <f>'6 - Outcomes'!K213</f>
        <v>0</v>
      </c>
      <c r="BUK2" s="34">
        <f>'6 - Outcomes'!L213</f>
        <v>0</v>
      </c>
      <c r="BUL2" s="34">
        <f>'6 - Outcomes'!M213</f>
        <v>0</v>
      </c>
      <c r="BUM2" s="34">
        <f>'6 - Outcomes'!N213</f>
        <v>0</v>
      </c>
      <c r="BUN2" s="34">
        <f>'6 - Outcomes'!O213</f>
        <v>0</v>
      </c>
      <c r="BUO2" s="34" t="str">
        <f>'6 - Outcomes'!B220</f>
        <v>Change in footfall</v>
      </c>
      <c r="BUP2" s="34" t="str">
        <f>'6 - Outcomes'!C220</f>
        <v>Year-on-year % change in monthly footfall</v>
      </c>
      <c r="BUQ2" s="34">
        <f>'6 - Outcomes'!B225</f>
        <v>0</v>
      </c>
      <c r="BUR2" s="34">
        <f>'6 - Outcomes'!C225</f>
        <v>0</v>
      </c>
      <c r="BUS2" s="34">
        <f>'6 - Outcomes'!D220</f>
        <v>0</v>
      </c>
      <c r="BUT2" s="34">
        <f>'6 - Outcomes'!E220</f>
        <v>0</v>
      </c>
      <c r="BUU2" s="34">
        <f>'6 - Outcomes'!F220</f>
        <v>0</v>
      </c>
      <c r="BUV2" s="34">
        <f>'6 - Outcomes'!G220</f>
        <v>0</v>
      </c>
      <c r="BUW2" s="34">
        <f>'6 - Outcomes'!H220</f>
        <v>0</v>
      </c>
      <c r="BUX2" s="34">
        <f>'6 - Outcomes'!I220</f>
        <v>0</v>
      </c>
      <c r="BUY2" s="34">
        <f>'6 - Outcomes'!J220</f>
        <v>0</v>
      </c>
      <c r="BUZ2" s="34">
        <f>'6 - Outcomes'!K220</f>
        <v>0</v>
      </c>
      <c r="BVA2" s="34">
        <f>'6 - Outcomes'!L220</f>
        <v>0</v>
      </c>
      <c r="BVB2" s="34">
        <f>'6 - Outcomes'!M220</f>
        <v>0</v>
      </c>
      <c r="BVC2" s="34">
        <f>'6 - Outcomes'!N220</f>
        <v>0</v>
      </c>
      <c r="BVD2" s="34">
        <f>'6 - Outcomes'!O220</f>
        <v>0</v>
      </c>
      <c r="BVE2" s="34">
        <f>'6 - Outcomes'!D225</f>
        <v>0</v>
      </c>
      <c r="BVF2" s="34">
        <f>'6 - Outcomes'!E225</f>
        <v>0</v>
      </c>
      <c r="BVG2" s="34">
        <f>'6 - Outcomes'!F225</f>
        <v>0</v>
      </c>
      <c r="BVH2" s="34">
        <f>'6 - Outcomes'!G225</f>
        <v>0</v>
      </c>
      <c r="BVI2" s="34">
        <f>'6 - Outcomes'!H225</f>
        <v>0</v>
      </c>
      <c r="BVJ2" s="34">
        <f>'6 - Outcomes'!I225</f>
        <v>0</v>
      </c>
      <c r="BVK2" s="34">
        <f>'6 - Outcomes'!J225</f>
        <v>0</v>
      </c>
      <c r="BVL2" s="34">
        <f>'6 - Outcomes'!K225</f>
        <v>0</v>
      </c>
      <c r="BVM2" s="34">
        <f>'6 - Outcomes'!L225</f>
        <v>0</v>
      </c>
      <c r="BVN2" s="34">
        <f>'6 - Outcomes'!M225</f>
        <v>0</v>
      </c>
      <c r="BVO2" s="34">
        <f>'6 - Outcomes'!N225</f>
        <v>0</v>
      </c>
      <c r="BVP2" s="34">
        <f>'6 - Outcomes'!O225</f>
        <v>0</v>
      </c>
      <c r="BVQ2" s="34">
        <f>'6 - Outcomes'!D230</f>
        <v>0</v>
      </c>
      <c r="BVR2" s="34">
        <f>'6 - Outcomes'!E230</f>
        <v>0</v>
      </c>
      <c r="BVS2" s="34">
        <f>'6 - Outcomes'!F230</f>
        <v>0</v>
      </c>
      <c r="BVT2" s="34">
        <f>'6 - Outcomes'!G230</f>
        <v>0</v>
      </c>
      <c r="BVU2" s="34">
        <f>'6 - Outcomes'!H230</f>
        <v>0</v>
      </c>
      <c r="BVV2" s="34">
        <f>'6 - Outcomes'!I230</f>
        <v>0</v>
      </c>
      <c r="BVW2" s="34">
        <f>'6 - Outcomes'!J230</f>
        <v>0</v>
      </c>
      <c r="BVX2" s="34">
        <f>'6 - Outcomes'!K230</f>
        <v>0</v>
      </c>
      <c r="BVY2" s="34">
        <f>'6 - Outcomes'!L230</f>
        <v>0</v>
      </c>
      <c r="BVZ2" s="34">
        <f>'6 - Outcomes'!M230</f>
        <v>0</v>
      </c>
      <c r="BWA2" s="34">
        <f>'6 - Outcomes'!N230</f>
        <v>0</v>
      </c>
      <c r="BWB2" s="34">
        <f>'6 - Outcomes'!O230</f>
        <v>0</v>
      </c>
      <c r="BWC2" s="34">
        <f>'6 - Outcomes'!D235</f>
        <v>0</v>
      </c>
      <c r="BWD2" s="34">
        <f>'6 - Outcomes'!E235</f>
        <v>0</v>
      </c>
      <c r="BWE2" s="34">
        <f>'6 - Outcomes'!F235</f>
        <v>0</v>
      </c>
      <c r="BWF2" s="34">
        <f>'6 - Outcomes'!G235</f>
        <v>0</v>
      </c>
      <c r="BWG2" s="34">
        <f>'6 - Outcomes'!H235</f>
        <v>0</v>
      </c>
      <c r="BWH2" s="34">
        <f>'6 - Outcomes'!I235</f>
        <v>0</v>
      </c>
      <c r="BWI2" s="34">
        <f>'6 - Outcomes'!J235</f>
        <v>0</v>
      </c>
      <c r="BWJ2" s="34">
        <f>'6 - Outcomes'!K235</f>
        <v>0</v>
      </c>
      <c r="BWK2" s="34">
        <f>'6 - Outcomes'!L235</f>
        <v>0</v>
      </c>
      <c r="BWL2" s="34">
        <f>'6 - Outcomes'!M235</f>
        <v>0</v>
      </c>
      <c r="BWM2" s="34">
        <f>'6 - Outcomes'!N235</f>
        <v>0</v>
      </c>
      <c r="BWN2" s="34">
        <f>'6 - Outcomes'!O235</f>
        <v>0</v>
      </c>
      <c r="BWO2" s="34">
        <f>'6 - Outcomes'!D240</f>
        <v>0</v>
      </c>
      <c r="BWP2" s="34">
        <f>'6 - Outcomes'!E240</f>
        <v>0</v>
      </c>
      <c r="BWQ2" s="34">
        <f>'6 - Outcomes'!F240</f>
        <v>0</v>
      </c>
      <c r="BWR2" s="34">
        <f>'6 - Outcomes'!G240</f>
        <v>0</v>
      </c>
      <c r="BWS2" s="34">
        <f>'6 - Outcomes'!H240</f>
        <v>0</v>
      </c>
      <c r="BWT2" s="34">
        <f>'6 - Outcomes'!I240</f>
        <v>0</v>
      </c>
      <c r="BWU2" s="34">
        <f>'6 - Outcomes'!J240</f>
        <v>0</v>
      </c>
      <c r="BWV2" s="34">
        <f>'6 - Outcomes'!K240</f>
        <v>0</v>
      </c>
      <c r="BWW2" s="34">
        <f>'6 - Outcomes'!L240</f>
        <v>0</v>
      </c>
      <c r="BWX2" s="34">
        <f>'6 - Outcomes'!M240</f>
        <v>0</v>
      </c>
      <c r="BWY2" s="34">
        <f>'6 - Outcomes'!N240</f>
        <v>0</v>
      </c>
      <c r="BWZ2" s="34">
        <f>'6 - Outcomes'!O240</f>
        <v>0</v>
      </c>
      <c r="BXA2" s="34">
        <f>'6 - Outcomes'!D245</f>
        <v>0</v>
      </c>
      <c r="BXB2" s="34">
        <f>'6 - Outcomes'!E245</f>
        <v>0</v>
      </c>
      <c r="BXC2" s="34">
        <f>'6 - Outcomes'!F245</f>
        <v>0</v>
      </c>
      <c r="BXD2" s="34">
        <f>'6 - Outcomes'!G245</f>
        <v>0</v>
      </c>
      <c r="BXE2" s="34">
        <f>'6 - Outcomes'!H245</f>
        <v>0</v>
      </c>
      <c r="BXF2" s="34">
        <f>'6 - Outcomes'!I245</f>
        <v>0</v>
      </c>
      <c r="BXG2" s="34">
        <f>'6 - Outcomes'!J245</f>
        <v>0</v>
      </c>
      <c r="BXH2" s="34">
        <f>'6 - Outcomes'!K245</f>
        <v>0</v>
      </c>
      <c r="BXI2" s="34">
        <f>'6 - Outcomes'!L245</f>
        <v>0</v>
      </c>
      <c r="BXJ2" s="34">
        <f>'6 - Outcomes'!M245</f>
        <v>0</v>
      </c>
      <c r="BXK2" s="34">
        <f>'6 - Outcomes'!N245</f>
        <v>0</v>
      </c>
      <c r="BXL2" s="34">
        <f>'6 - Outcomes'!O245</f>
        <v>0</v>
      </c>
      <c r="BXM2" s="34" t="str">
        <f>'6 - Outcomes'!B252</f>
        <v>Change in footfall</v>
      </c>
      <c r="BXN2" s="34" t="str">
        <f>'6 - Outcomes'!C252</f>
        <v>Year-on-year % change in monthly footfall</v>
      </c>
      <c r="BXO2" s="34">
        <f>'6 - Outcomes'!B257</f>
        <v>0</v>
      </c>
      <c r="BXP2" s="34">
        <f>'6 - Outcomes'!C257</f>
        <v>0</v>
      </c>
      <c r="BXQ2" s="34">
        <f>'6 - Outcomes'!D252</f>
        <v>0</v>
      </c>
      <c r="BXR2" s="34">
        <f>'6 - Outcomes'!E252</f>
        <v>0</v>
      </c>
      <c r="BXS2" s="34">
        <f>'6 - Outcomes'!F252</f>
        <v>0</v>
      </c>
      <c r="BXT2" s="34">
        <f>'6 - Outcomes'!G252</f>
        <v>0</v>
      </c>
      <c r="BXU2" s="34">
        <f>'6 - Outcomes'!H252</f>
        <v>0</v>
      </c>
      <c r="BXV2" s="34">
        <f>'6 - Outcomes'!I252</f>
        <v>0</v>
      </c>
      <c r="BXW2" s="34">
        <f>'6 - Outcomes'!J252</f>
        <v>0</v>
      </c>
      <c r="BXX2" s="34">
        <f>'6 - Outcomes'!K252</f>
        <v>0</v>
      </c>
      <c r="BXY2" s="34">
        <f>'6 - Outcomes'!L252</f>
        <v>0</v>
      </c>
      <c r="BXZ2" s="34">
        <f>'6 - Outcomes'!M252</f>
        <v>0</v>
      </c>
      <c r="BYA2" s="34">
        <f>'6 - Outcomes'!N252</f>
        <v>0</v>
      </c>
      <c r="BYB2" s="34">
        <f>'6 - Outcomes'!O252</f>
        <v>0</v>
      </c>
      <c r="BYC2" s="34">
        <f>'6 - Outcomes'!D257</f>
        <v>0</v>
      </c>
      <c r="BYD2" s="34">
        <f>'6 - Outcomes'!E257</f>
        <v>0</v>
      </c>
      <c r="BYE2" s="34">
        <f>'6 - Outcomes'!F257</f>
        <v>0</v>
      </c>
      <c r="BYF2" s="34">
        <f>'6 - Outcomes'!G257</f>
        <v>0</v>
      </c>
      <c r="BYG2" s="34">
        <f>'6 - Outcomes'!H257</f>
        <v>0</v>
      </c>
      <c r="BYH2" s="34">
        <f>'6 - Outcomes'!I257</f>
        <v>0</v>
      </c>
      <c r="BYI2" s="34">
        <f>'6 - Outcomes'!J257</f>
        <v>0</v>
      </c>
      <c r="BYJ2" s="34">
        <f>'6 - Outcomes'!K257</f>
        <v>0</v>
      </c>
      <c r="BYK2" s="34">
        <f>'6 - Outcomes'!L257</f>
        <v>0</v>
      </c>
      <c r="BYL2" s="34">
        <f>'6 - Outcomes'!M257</f>
        <v>0</v>
      </c>
      <c r="BYM2" s="34">
        <f>'6 - Outcomes'!N257</f>
        <v>0</v>
      </c>
      <c r="BYN2" s="34">
        <f>'6 - Outcomes'!O257</f>
        <v>0</v>
      </c>
      <c r="BYO2" s="34">
        <f>'6 - Outcomes'!D262</f>
        <v>0</v>
      </c>
      <c r="BYP2" s="34">
        <f>'6 - Outcomes'!E262</f>
        <v>0</v>
      </c>
      <c r="BYQ2" s="34">
        <f>'6 - Outcomes'!F262</f>
        <v>0</v>
      </c>
      <c r="BYR2" s="34">
        <f>'6 - Outcomes'!G262</f>
        <v>0</v>
      </c>
      <c r="BYS2" s="34">
        <f>'6 - Outcomes'!H262</f>
        <v>0</v>
      </c>
      <c r="BYT2" s="34">
        <f>'6 - Outcomes'!I262</f>
        <v>0</v>
      </c>
      <c r="BYU2" s="34">
        <f>'6 - Outcomes'!J262</f>
        <v>0</v>
      </c>
      <c r="BYV2" s="34">
        <f>'6 - Outcomes'!K262</f>
        <v>0</v>
      </c>
      <c r="BYW2" s="34">
        <f>'6 - Outcomes'!L262</f>
        <v>0</v>
      </c>
      <c r="BYX2" s="34">
        <f>'6 - Outcomes'!M262</f>
        <v>0</v>
      </c>
      <c r="BYY2" s="34">
        <f>'6 - Outcomes'!N262</f>
        <v>0</v>
      </c>
      <c r="BYZ2" s="34">
        <f>'6 - Outcomes'!O262</f>
        <v>0</v>
      </c>
      <c r="BZA2" s="34">
        <f>'6 - Outcomes'!D267</f>
        <v>0</v>
      </c>
      <c r="BZB2" s="34">
        <f>'6 - Outcomes'!E267</f>
        <v>0</v>
      </c>
      <c r="BZC2" s="34">
        <f>'6 - Outcomes'!F267</f>
        <v>0</v>
      </c>
      <c r="BZD2" s="34">
        <f>'6 - Outcomes'!G267</f>
        <v>0</v>
      </c>
      <c r="BZE2" s="34">
        <f>'6 - Outcomes'!H267</f>
        <v>0</v>
      </c>
      <c r="BZF2" s="34">
        <f>'6 - Outcomes'!I267</f>
        <v>0</v>
      </c>
      <c r="BZG2" s="34">
        <f>'6 - Outcomes'!J267</f>
        <v>0</v>
      </c>
      <c r="BZH2" s="34">
        <f>'6 - Outcomes'!K267</f>
        <v>0</v>
      </c>
      <c r="BZI2" s="34">
        <f>'6 - Outcomes'!L267</f>
        <v>0</v>
      </c>
      <c r="BZJ2" s="34">
        <f>'6 - Outcomes'!M267</f>
        <v>0</v>
      </c>
      <c r="BZK2" s="34">
        <f>'6 - Outcomes'!N267</f>
        <v>0</v>
      </c>
      <c r="BZL2" s="34">
        <f>'6 - Outcomes'!O267</f>
        <v>0</v>
      </c>
      <c r="BZM2" s="34">
        <f>'6 - Outcomes'!D272</f>
        <v>0</v>
      </c>
      <c r="BZN2" s="34">
        <f>'6 - Outcomes'!E272</f>
        <v>0</v>
      </c>
      <c r="BZO2" s="34">
        <f>'6 - Outcomes'!F272</f>
        <v>0</v>
      </c>
      <c r="BZP2" s="34">
        <f>'6 - Outcomes'!G272</f>
        <v>0</v>
      </c>
      <c r="BZQ2" s="34">
        <f>'6 - Outcomes'!H272</f>
        <v>0</v>
      </c>
      <c r="BZR2" s="34">
        <f>'6 - Outcomes'!I272</f>
        <v>0</v>
      </c>
      <c r="BZS2" s="34">
        <f>'6 - Outcomes'!J272</f>
        <v>0</v>
      </c>
      <c r="BZT2" s="34">
        <f>'6 - Outcomes'!K272</f>
        <v>0</v>
      </c>
      <c r="BZU2" s="34">
        <f>'6 - Outcomes'!L272</f>
        <v>0</v>
      </c>
      <c r="BZV2" s="34">
        <f>'6 - Outcomes'!M272</f>
        <v>0</v>
      </c>
      <c r="BZW2" s="34">
        <f>'6 - Outcomes'!N272</f>
        <v>0</v>
      </c>
      <c r="BZX2" s="34">
        <f>'6 - Outcomes'!O272</f>
        <v>0</v>
      </c>
      <c r="BZY2" s="34">
        <f>'6 - Outcomes'!D277</f>
        <v>0</v>
      </c>
      <c r="BZZ2" s="34">
        <f>'6 - Outcomes'!E277</f>
        <v>0</v>
      </c>
      <c r="CAA2" s="34">
        <f>'6 - Outcomes'!F277</f>
        <v>0</v>
      </c>
      <c r="CAB2" s="34">
        <f>'6 - Outcomes'!G277</f>
        <v>0</v>
      </c>
      <c r="CAC2" s="34">
        <f>'6 - Outcomes'!H277</f>
        <v>0</v>
      </c>
      <c r="CAD2" s="34">
        <f>'6 - Outcomes'!I277</f>
        <v>0</v>
      </c>
      <c r="CAE2" s="34">
        <f>'6 - Outcomes'!J277</f>
        <v>0</v>
      </c>
      <c r="CAF2" s="34">
        <f>'6 - Outcomes'!K277</f>
        <v>0</v>
      </c>
      <c r="CAG2" s="34">
        <f>'6 - Outcomes'!L277</f>
        <v>0</v>
      </c>
      <c r="CAH2" s="34">
        <f>'6 - Outcomes'!M277</f>
        <v>0</v>
      </c>
      <c r="CAI2" s="34">
        <f>'6 - Outcomes'!N277</f>
        <v>0</v>
      </c>
      <c r="CAJ2" s="34">
        <f>'6 - Outcomes'!O277</f>
        <v>0</v>
      </c>
      <c r="CAK2" s="34" t="str">
        <f>'6 - Outcomes'!B284</f>
        <v>Change in footfall</v>
      </c>
      <c r="CAL2" s="34" t="str">
        <f>'6 - Outcomes'!C284</f>
        <v>Year-on-year % change in monthly footfall</v>
      </c>
      <c r="CAM2" s="34">
        <f>'6 - Outcomes'!B289</f>
        <v>0</v>
      </c>
      <c r="CAN2" s="34">
        <f>'6 - Outcomes'!C289</f>
        <v>0</v>
      </c>
      <c r="CAO2" s="34">
        <f>'6 - Outcomes'!D284</f>
        <v>0</v>
      </c>
      <c r="CAP2" s="34">
        <f>'6 - Outcomes'!E284</f>
        <v>0</v>
      </c>
      <c r="CAQ2" s="34">
        <f>'6 - Outcomes'!F284</f>
        <v>0</v>
      </c>
      <c r="CAR2" s="34">
        <f>'6 - Outcomes'!G284</f>
        <v>0</v>
      </c>
      <c r="CAS2" s="34">
        <f>'6 - Outcomes'!H284</f>
        <v>0</v>
      </c>
      <c r="CAT2" s="34">
        <f>'6 - Outcomes'!I284</f>
        <v>0</v>
      </c>
      <c r="CAU2" s="34">
        <f>'6 - Outcomes'!J284</f>
        <v>0</v>
      </c>
      <c r="CAV2" s="34">
        <f>'6 - Outcomes'!K284</f>
        <v>0</v>
      </c>
      <c r="CAW2" s="34">
        <f>'6 - Outcomes'!L284</f>
        <v>0</v>
      </c>
      <c r="CAX2" s="34">
        <f>'6 - Outcomes'!M284</f>
        <v>0</v>
      </c>
      <c r="CAY2" s="34">
        <f>'6 - Outcomes'!N284</f>
        <v>0</v>
      </c>
      <c r="CAZ2" s="34">
        <f>'6 - Outcomes'!O284</f>
        <v>0</v>
      </c>
      <c r="CBA2" s="34">
        <f>'6 - Outcomes'!D289</f>
        <v>0</v>
      </c>
      <c r="CBB2" s="34">
        <f>'6 - Outcomes'!E289</f>
        <v>0</v>
      </c>
      <c r="CBC2" s="34">
        <f>'6 - Outcomes'!F289</f>
        <v>0</v>
      </c>
      <c r="CBD2" s="34">
        <f>'6 - Outcomes'!G289</f>
        <v>0</v>
      </c>
      <c r="CBE2" s="34">
        <f>'6 - Outcomes'!H289</f>
        <v>0</v>
      </c>
      <c r="CBF2" s="34">
        <f>'6 - Outcomes'!I289</f>
        <v>0</v>
      </c>
      <c r="CBG2" s="34">
        <f>'6 - Outcomes'!J289</f>
        <v>0</v>
      </c>
      <c r="CBH2" s="34">
        <f>'6 - Outcomes'!K289</f>
        <v>0</v>
      </c>
      <c r="CBI2" s="34">
        <f>'6 - Outcomes'!L289</f>
        <v>0</v>
      </c>
      <c r="CBJ2" s="34">
        <f>'6 - Outcomes'!M289</f>
        <v>0</v>
      </c>
      <c r="CBK2" s="34">
        <f>'6 - Outcomes'!N289</f>
        <v>0</v>
      </c>
      <c r="CBL2" s="34">
        <f>'6 - Outcomes'!O289</f>
        <v>0</v>
      </c>
      <c r="CBM2" s="34">
        <f>'6 - Outcomes'!D294</f>
        <v>0</v>
      </c>
      <c r="CBN2" s="34">
        <f>'6 - Outcomes'!E294</f>
        <v>0</v>
      </c>
      <c r="CBO2" s="34">
        <f>'6 - Outcomes'!F294</f>
        <v>0</v>
      </c>
      <c r="CBP2" s="34">
        <f>'6 - Outcomes'!G294</f>
        <v>0</v>
      </c>
      <c r="CBQ2" s="34">
        <f>'6 - Outcomes'!H294</f>
        <v>0</v>
      </c>
      <c r="CBR2" s="34">
        <f>'6 - Outcomes'!I294</f>
        <v>0</v>
      </c>
      <c r="CBS2" s="34">
        <f>'6 - Outcomes'!J294</f>
        <v>0</v>
      </c>
      <c r="CBT2" s="34">
        <f>'6 - Outcomes'!K294</f>
        <v>0</v>
      </c>
      <c r="CBU2" s="34">
        <f>'6 - Outcomes'!L294</f>
        <v>0</v>
      </c>
      <c r="CBV2" s="34">
        <f>'6 - Outcomes'!M294</f>
        <v>0</v>
      </c>
      <c r="CBW2" s="34">
        <f>'6 - Outcomes'!N294</f>
        <v>0</v>
      </c>
      <c r="CBX2" s="34">
        <f>'6 - Outcomes'!O294</f>
        <v>0</v>
      </c>
      <c r="CBY2" s="34">
        <f>'6 - Outcomes'!D299</f>
        <v>0</v>
      </c>
      <c r="CBZ2" s="34">
        <f>'6 - Outcomes'!E299</f>
        <v>0</v>
      </c>
      <c r="CCA2" s="34">
        <f>'6 - Outcomes'!F299</f>
        <v>0</v>
      </c>
      <c r="CCB2" s="34">
        <f>'6 - Outcomes'!G299</f>
        <v>0</v>
      </c>
      <c r="CCC2" s="34">
        <f>'6 - Outcomes'!H299</f>
        <v>0</v>
      </c>
      <c r="CCD2" s="34">
        <f>'6 - Outcomes'!I299</f>
        <v>0</v>
      </c>
      <c r="CCE2" s="34">
        <f>'6 - Outcomes'!J299</f>
        <v>0</v>
      </c>
      <c r="CCF2" s="34">
        <f>'6 - Outcomes'!K299</f>
        <v>0</v>
      </c>
      <c r="CCG2" s="34">
        <f>'6 - Outcomes'!L299</f>
        <v>0</v>
      </c>
      <c r="CCH2" s="34">
        <f>'6 - Outcomes'!M299</f>
        <v>0</v>
      </c>
      <c r="CCI2" s="34">
        <f>'6 - Outcomes'!N299</f>
        <v>0</v>
      </c>
      <c r="CCJ2" s="34">
        <f>'6 - Outcomes'!O299</f>
        <v>0</v>
      </c>
      <c r="CCK2" s="34">
        <f>'6 - Outcomes'!D304</f>
        <v>0</v>
      </c>
      <c r="CCL2" s="34">
        <f>'6 - Outcomes'!E304</f>
        <v>0</v>
      </c>
      <c r="CCM2" s="34">
        <f>'6 - Outcomes'!F304</f>
        <v>0</v>
      </c>
      <c r="CCN2" s="34">
        <f>'6 - Outcomes'!G304</f>
        <v>0</v>
      </c>
      <c r="CCO2" s="34">
        <f>'6 - Outcomes'!H304</f>
        <v>0</v>
      </c>
      <c r="CCP2" s="34">
        <f>'6 - Outcomes'!I304</f>
        <v>0</v>
      </c>
      <c r="CCQ2" s="34">
        <f>'6 - Outcomes'!J304</f>
        <v>0</v>
      </c>
      <c r="CCR2" s="34">
        <f>'6 - Outcomes'!K304</f>
        <v>0</v>
      </c>
      <c r="CCS2" s="34">
        <f>'6 - Outcomes'!L304</f>
        <v>0</v>
      </c>
      <c r="CCT2" s="34">
        <f>'6 - Outcomes'!M304</f>
        <v>0</v>
      </c>
      <c r="CCU2" s="34">
        <f>'6 - Outcomes'!N304</f>
        <v>0</v>
      </c>
      <c r="CCV2" s="34">
        <f>'6 - Outcomes'!O304</f>
        <v>0</v>
      </c>
      <c r="CCW2" s="34">
        <f>'6 - Outcomes'!D309</f>
        <v>0</v>
      </c>
      <c r="CCX2" s="34">
        <f>'6 - Outcomes'!E309</f>
        <v>0</v>
      </c>
      <c r="CCY2" s="34">
        <f>'6 - Outcomes'!F309</f>
        <v>0</v>
      </c>
      <c r="CCZ2" s="34">
        <f>'6 - Outcomes'!G309</f>
        <v>0</v>
      </c>
      <c r="CDA2" s="34">
        <f>'6 - Outcomes'!H309</f>
        <v>0</v>
      </c>
      <c r="CDB2" s="34">
        <f>'6 - Outcomes'!I309</f>
        <v>0</v>
      </c>
      <c r="CDC2" s="34">
        <f>'6 - Outcomes'!J309</f>
        <v>0</v>
      </c>
      <c r="CDD2" s="34">
        <f>'6 - Outcomes'!K309</f>
        <v>0</v>
      </c>
      <c r="CDE2" s="34">
        <f>'6 - Outcomes'!L309</f>
        <v>0</v>
      </c>
      <c r="CDF2" s="34">
        <f>'6 - Outcomes'!M309</f>
        <v>0</v>
      </c>
      <c r="CDG2" s="34">
        <f>'6 - Outcomes'!N309</f>
        <v>0</v>
      </c>
      <c r="CDH2" s="34">
        <f>'6 - Outcomes'!O309</f>
        <v>0</v>
      </c>
      <c r="CDI2" s="34" t="str">
        <f>'6 - Outcomes'!B316</f>
        <v>Change in footfall</v>
      </c>
      <c r="CDJ2" s="34" t="str">
        <f>'6 - Outcomes'!C316</f>
        <v>Year-on-year % change in monthly footfall</v>
      </c>
      <c r="CDK2" s="34">
        <f>'6 - Outcomes'!B321</f>
        <v>0</v>
      </c>
      <c r="CDL2" s="34">
        <f>'6 - Outcomes'!C321</f>
        <v>0</v>
      </c>
      <c r="CDM2" s="34">
        <f>'6 - Outcomes'!D316</f>
        <v>0</v>
      </c>
      <c r="CDN2" s="34">
        <f>'6 - Outcomes'!E316</f>
        <v>0</v>
      </c>
      <c r="CDO2" s="34">
        <f>'6 - Outcomes'!F316</f>
        <v>0</v>
      </c>
      <c r="CDP2" s="34">
        <f>'6 - Outcomes'!G316</f>
        <v>0</v>
      </c>
      <c r="CDQ2" s="34">
        <f>'6 - Outcomes'!H316</f>
        <v>0</v>
      </c>
      <c r="CDR2" s="34">
        <f>'6 - Outcomes'!I316</f>
        <v>0</v>
      </c>
      <c r="CDS2" s="34">
        <f>'6 - Outcomes'!J316</f>
        <v>0</v>
      </c>
      <c r="CDT2" s="34">
        <f>'6 - Outcomes'!K316</f>
        <v>0</v>
      </c>
      <c r="CDU2" s="34">
        <f>'6 - Outcomes'!L316</f>
        <v>0</v>
      </c>
      <c r="CDV2" s="34">
        <f>'6 - Outcomes'!M316</f>
        <v>0</v>
      </c>
      <c r="CDW2" s="34">
        <f>'6 - Outcomes'!N316</f>
        <v>0</v>
      </c>
      <c r="CDX2" s="34">
        <f>'6 - Outcomes'!O316</f>
        <v>0</v>
      </c>
      <c r="CDY2" s="34">
        <f>'6 - Outcomes'!D321</f>
        <v>0</v>
      </c>
      <c r="CDZ2" s="34">
        <f>'6 - Outcomes'!E321</f>
        <v>0</v>
      </c>
      <c r="CEA2" s="34">
        <f>'6 - Outcomes'!F321</f>
        <v>0</v>
      </c>
      <c r="CEB2" s="34">
        <f>'6 - Outcomes'!G321</f>
        <v>0</v>
      </c>
      <c r="CEC2" s="34">
        <f>'6 - Outcomes'!H321</f>
        <v>0</v>
      </c>
      <c r="CED2" s="34">
        <f>'6 - Outcomes'!I321</f>
        <v>0</v>
      </c>
      <c r="CEE2" s="34">
        <f>'6 - Outcomes'!J321</f>
        <v>0</v>
      </c>
      <c r="CEF2" s="34">
        <f>'6 - Outcomes'!K321</f>
        <v>0</v>
      </c>
      <c r="CEG2" s="34">
        <f>'6 - Outcomes'!L321</f>
        <v>0</v>
      </c>
      <c r="CEH2" s="34">
        <f>'6 - Outcomes'!M321</f>
        <v>0</v>
      </c>
      <c r="CEI2" s="34">
        <f>'6 - Outcomes'!N321</f>
        <v>0</v>
      </c>
      <c r="CEJ2" s="34">
        <f>'6 - Outcomes'!O321</f>
        <v>0</v>
      </c>
      <c r="CEK2" s="34">
        <f>'6 - Outcomes'!D326</f>
        <v>0</v>
      </c>
      <c r="CEL2" s="34">
        <f>'6 - Outcomes'!E326</f>
        <v>0</v>
      </c>
      <c r="CEM2" s="34">
        <f>'6 - Outcomes'!F326</f>
        <v>0</v>
      </c>
      <c r="CEN2" s="34">
        <f>'6 - Outcomes'!G326</f>
        <v>0</v>
      </c>
      <c r="CEO2" s="34">
        <f>'6 - Outcomes'!H326</f>
        <v>0</v>
      </c>
      <c r="CEP2" s="34">
        <f>'6 - Outcomes'!I326</f>
        <v>0</v>
      </c>
      <c r="CEQ2" s="34">
        <f>'6 - Outcomes'!J326</f>
        <v>0</v>
      </c>
      <c r="CER2" s="34">
        <f>'6 - Outcomes'!K326</f>
        <v>0</v>
      </c>
      <c r="CES2" s="34">
        <f>'6 - Outcomes'!L326</f>
        <v>0</v>
      </c>
      <c r="CET2" s="34">
        <f>'6 - Outcomes'!M326</f>
        <v>0</v>
      </c>
      <c r="CEU2" s="34">
        <f>'6 - Outcomes'!N326</f>
        <v>0</v>
      </c>
      <c r="CEV2" s="34">
        <f>'6 - Outcomes'!O326</f>
        <v>0</v>
      </c>
      <c r="CEW2" s="34">
        <f>'6 - Outcomes'!D331</f>
        <v>0</v>
      </c>
      <c r="CEX2" s="34">
        <f>'6 - Outcomes'!E331</f>
        <v>0</v>
      </c>
      <c r="CEY2" s="34">
        <f>'6 - Outcomes'!F331</f>
        <v>0</v>
      </c>
      <c r="CEZ2" s="34">
        <f>'6 - Outcomes'!G331</f>
        <v>0</v>
      </c>
      <c r="CFA2" s="34">
        <f>'6 - Outcomes'!H331</f>
        <v>0</v>
      </c>
      <c r="CFB2" s="34">
        <f>'6 - Outcomes'!I331</f>
        <v>0</v>
      </c>
      <c r="CFC2" s="34">
        <f>'6 - Outcomes'!J331</f>
        <v>0</v>
      </c>
      <c r="CFD2" s="34">
        <f>'6 - Outcomes'!K331</f>
        <v>0</v>
      </c>
      <c r="CFE2" s="34">
        <f>'6 - Outcomes'!L331</f>
        <v>0</v>
      </c>
      <c r="CFF2" s="34">
        <f>'6 - Outcomes'!M331</f>
        <v>0</v>
      </c>
      <c r="CFG2" s="34">
        <f>'6 - Outcomes'!N331</f>
        <v>0</v>
      </c>
      <c r="CFH2" s="34">
        <f>'6 - Outcomes'!O331</f>
        <v>0</v>
      </c>
      <c r="CFI2" s="34">
        <f>'6 - Outcomes'!D336</f>
        <v>0</v>
      </c>
      <c r="CFJ2" s="34">
        <f>'6 - Outcomes'!E336</f>
        <v>0</v>
      </c>
      <c r="CFK2" s="34">
        <f>'6 - Outcomes'!F336</f>
        <v>0</v>
      </c>
      <c r="CFL2" s="34">
        <f>'6 - Outcomes'!G336</f>
        <v>0</v>
      </c>
      <c r="CFM2" s="34">
        <f>'6 - Outcomes'!H336</f>
        <v>0</v>
      </c>
      <c r="CFN2" s="34">
        <f>'6 - Outcomes'!I336</f>
        <v>0</v>
      </c>
      <c r="CFO2" s="34">
        <f>'6 - Outcomes'!J336</f>
        <v>0</v>
      </c>
      <c r="CFP2" s="34">
        <f>'6 - Outcomes'!K336</f>
        <v>0</v>
      </c>
      <c r="CFQ2" s="34">
        <f>'6 - Outcomes'!L336</f>
        <v>0</v>
      </c>
      <c r="CFR2" s="34">
        <f>'6 - Outcomes'!M336</f>
        <v>0</v>
      </c>
      <c r="CFS2" s="34">
        <f>'6 - Outcomes'!N336</f>
        <v>0</v>
      </c>
      <c r="CFT2" s="34">
        <f>'6 - Outcomes'!O336</f>
        <v>0</v>
      </c>
      <c r="CFU2" s="34">
        <f>'6 - Outcomes'!D341</f>
        <v>0</v>
      </c>
      <c r="CFV2" s="34">
        <f>'6 - Outcomes'!E341</f>
        <v>0</v>
      </c>
      <c r="CFW2" s="34">
        <f>'6 - Outcomes'!F341</f>
        <v>0</v>
      </c>
      <c r="CFX2" s="34">
        <f>'6 - Outcomes'!G341</f>
        <v>0</v>
      </c>
      <c r="CFY2" s="34">
        <f>'6 - Outcomes'!H341</f>
        <v>0</v>
      </c>
      <c r="CFZ2" s="34">
        <f>'6 - Outcomes'!I341</f>
        <v>0</v>
      </c>
      <c r="CGA2" s="34">
        <f>'6 - Outcomes'!J341</f>
        <v>0</v>
      </c>
      <c r="CGB2" s="34">
        <f>'6 - Outcomes'!K341</f>
        <v>0</v>
      </c>
      <c r="CGC2" s="34">
        <f>'6 - Outcomes'!L341</f>
        <v>0</v>
      </c>
      <c r="CGD2" s="34">
        <f>'6 - Outcomes'!M341</f>
        <v>0</v>
      </c>
      <c r="CGE2" s="34">
        <f>'6 - Outcomes'!N341</f>
        <v>0</v>
      </c>
      <c r="CGF2" s="34">
        <f>'6 - Outcomes'!O341</f>
        <v>0</v>
      </c>
      <c r="CGG2" s="34" t="str">
        <f>'6 - Outcomes'!B348</f>
        <v>Change in footfall</v>
      </c>
      <c r="CGH2" s="34" t="str">
        <f>'6 - Outcomes'!C348</f>
        <v>Year-on-year % change in monthly footfall</v>
      </c>
      <c r="CGI2" s="34">
        <f>'6 - Outcomes'!B353</f>
        <v>0</v>
      </c>
      <c r="CGJ2" s="34">
        <f>'6 - Outcomes'!C353</f>
        <v>0</v>
      </c>
      <c r="CGK2" s="34">
        <f>'6 - Outcomes'!D348</f>
        <v>0</v>
      </c>
      <c r="CGL2" s="34">
        <f>'6 - Outcomes'!E348</f>
        <v>0</v>
      </c>
      <c r="CGM2" s="34">
        <f>'6 - Outcomes'!F348</f>
        <v>0</v>
      </c>
      <c r="CGN2" s="34">
        <f>'6 - Outcomes'!G348</f>
        <v>0</v>
      </c>
      <c r="CGO2" s="34">
        <f>'6 - Outcomes'!H348</f>
        <v>0</v>
      </c>
      <c r="CGP2" s="34">
        <f>'6 - Outcomes'!I348</f>
        <v>0</v>
      </c>
      <c r="CGQ2" s="34">
        <f>'6 - Outcomes'!J348</f>
        <v>0</v>
      </c>
      <c r="CGR2" s="34">
        <f>'6 - Outcomes'!K348</f>
        <v>0</v>
      </c>
      <c r="CGS2" s="34">
        <f>'6 - Outcomes'!L348</f>
        <v>0</v>
      </c>
      <c r="CGT2" s="34">
        <f>'6 - Outcomes'!M348</f>
        <v>0</v>
      </c>
      <c r="CGU2" s="34">
        <f>'6 - Outcomes'!N348</f>
        <v>0</v>
      </c>
      <c r="CGV2" s="34">
        <f>'6 - Outcomes'!O348</f>
        <v>0</v>
      </c>
      <c r="CGW2" s="34">
        <f>'6 - Outcomes'!D353</f>
        <v>0</v>
      </c>
      <c r="CGX2" s="34">
        <f>'6 - Outcomes'!E353</f>
        <v>0</v>
      </c>
      <c r="CGY2" s="34">
        <f>'6 - Outcomes'!F353</f>
        <v>0</v>
      </c>
      <c r="CGZ2" s="34">
        <f>'6 - Outcomes'!G353</f>
        <v>0</v>
      </c>
      <c r="CHA2" s="34">
        <f>'6 - Outcomes'!H353</f>
        <v>0</v>
      </c>
      <c r="CHB2" s="34">
        <f>'6 - Outcomes'!I353</f>
        <v>0</v>
      </c>
      <c r="CHC2" s="34">
        <f>'6 - Outcomes'!J353</f>
        <v>0</v>
      </c>
      <c r="CHD2" s="34">
        <f>'6 - Outcomes'!K353</f>
        <v>0</v>
      </c>
      <c r="CHE2" s="34">
        <f>'6 - Outcomes'!L353</f>
        <v>0</v>
      </c>
      <c r="CHF2" s="34">
        <f>'6 - Outcomes'!M353</f>
        <v>0</v>
      </c>
      <c r="CHG2" s="34">
        <f>'6 - Outcomes'!N353</f>
        <v>0</v>
      </c>
      <c r="CHH2" s="34">
        <f>'6 - Outcomes'!O353</f>
        <v>0</v>
      </c>
      <c r="CHI2" s="34">
        <f>'6 - Outcomes'!D358</f>
        <v>0</v>
      </c>
      <c r="CHJ2" s="34">
        <f>'6 - Outcomes'!E358</f>
        <v>0</v>
      </c>
      <c r="CHK2" s="34">
        <f>'6 - Outcomes'!F358</f>
        <v>0</v>
      </c>
      <c r="CHL2" s="34">
        <f>'6 - Outcomes'!G358</f>
        <v>0</v>
      </c>
      <c r="CHM2" s="34">
        <f>'6 - Outcomes'!H358</f>
        <v>0</v>
      </c>
      <c r="CHN2" s="34">
        <f>'6 - Outcomes'!I358</f>
        <v>0</v>
      </c>
      <c r="CHO2" s="34">
        <f>'6 - Outcomes'!J358</f>
        <v>0</v>
      </c>
      <c r="CHP2" s="34">
        <f>'6 - Outcomes'!K358</f>
        <v>0</v>
      </c>
      <c r="CHQ2" s="34">
        <f>'6 - Outcomes'!L358</f>
        <v>0</v>
      </c>
      <c r="CHR2" s="34">
        <f>'6 - Outcomes'!M358</f>
        <v>0</v>
      </c>
      <c r="CHS2" s="34">
        <f>'6 - Outcomes'!N358</f>
        <v>0</v>
      </c>
      <c r="CHT2" s="34">
        <f>'6 - Outcomes'!O358</f>
        <v>0</v>
      </c>
      <c r="CHU2" s="34">
        <f>'6 - Outcomes'!D363</f>
        <v>0</v>
      </c>
      <c r="CHV2" s="34">
        <f>'6 - Outcomes'!E363</f>
        <v>0</v>
      </c>
      <c r="CHW2" s="34">
        <f>'6 - Outcomes'!F363</f>
        <v>0</v>
      </c>
      <c r="CHX2" s="34">
        <f>'6 - Outcomes'!G363</f>
        <v>0</v>
      </c>
      <c r="CHY2" s="34">
        <f>'6 - Outcomes'!H363</f>
        <v>0</v>
      </c>
      <c r="CHZ2" s="34">
        <f>'6 - Outcomes'!I363</f>
        <v>0</v>
      </c>
      <c r="CIA2" s="34">
        <f>'6 - Outcomes'!J363</f>
        <v>0</v>
      </c>
      <c r="CIB2" s="34">
        <f>'6 - Outcomes'!K363</f>
        <v>0</v>
      </c>
      <c r="CIC2" s="34">
        <f>'6 - Outcomes'!L363</f>
        <v>0</v>
      </c>
      <c r="CID2" s="34">
        <f>'6 - Outcomes'!M363</f>
        <v>0</v>
      </c>
      <c r="CIE2" s="34">
        <f>'6 - Outcomes'!N363</f>
        <v>0</v>
      </c>
      <c r="CIF2" s="34">
        <f>'6 - Outcomes'!O363</f>
        <v>0</v>
      </c>
      <c r="CIG2" s="34">
        <f>'6 - Outcomes'!D368</f>
        <v>0</v>
      </c>
      <c r="CIH2" s="34">
        <f>'6 - Outcomes'!E368</f>
        <v>0</v>
      </c>
      <c r="CII2" s="34">
        <f>'6 - Outcomes'!F368</f>
        <v>0</v>
      </c>
      <c r="CIJ2" s="34">
        <f>'6 - Outcomes'!G368</f>
        <v>0</v>
      </c>
      <c r="CIK2" s="34">
        <f>'6 - Outcomes'!H368</f>
        <v>0</v>
      </c>
      <c r="CIL2" s="34">
        <f>'6 - Outcomes'!I368</f>
        <v>0</v>
      </c>
      <c r="CIM2" s="34">
        <f>'6 - Outcomes'!J368</f>
        <v>0</v>
      </c>
      <c r="CIN2" s="34">
        <f>'6 - Outcomes'!K368</f>
        <v>0</v>
      </c>
      <c r="CIO2" s="34">
        <f>'6 - Outcomes'!L368</f>
        <v>0</v>
      </c>
      <c r="CIP2" s="34">
        <f>'6 - Outcomes'!M368</f>
        <v>0</v>
      </c>
      <c r="CIQ2" s="34">
        <f>'6 - Outcomes'!N368</f>
        <v>0</v>
      </c>
      <c r="CIR2" s="34">
        <f>'6 - Outcomes'!O368</f>
        <v>0</v>
      </c>
      <c r="CIS2" s="34">
        <f>'6 - Outcomes'!D373</f>
        <v>0</v>
      </c>
      <c r="CIT2" s="34">
        <f>'6 - Outcomes'!E373</f>
        <v>0</v>
      </c>
      <c r="CIU2" s="34">
        <f>'6 - Outcomes'!F373</f>
        <v>0</v>
      </c>
      <c r="CIV2" s="34">
        <f>'6 - Outcomes'!G373</f>
        <v>0</v>
      </c>
      <c r="CIW2" s="34">
        <f>'6 - Outcomes'!H373</f>
        <v>0</v>
      </c>
      <c r="CIX2" s="34">
        <f>'6 - Outcomes'!I373</f>
        <v>0</v>
      </c>
      <c r="CIY2" s="34">
        <f>'6 - Outcomes'!J373</f>
        <v>0</v>
      </c>
      <c r="CIZ2" s="34">
        <f>'6 - Outcomes'!K373</f>
        <v>0</v>
      </c>
      <c r="CJA2" s="34">
        <f>'6 - Outcomes'!L373</f>
        <v>0</v>
      </c>
      <c r="CJB2" s="34">
        <f>'6 - Outcomes'!M373</f>
        <v>0</v>
      </c>
      <c r="CJC2" s="34">
        <f>'6 - Outcomes'!N373</f>
        <v>0</v>
      </c>
      <c r="CJD2" s="34">
        <f>'6 - Outcomes'!O373</f>
        <v>0</v>
      </c>
      <c r="CJE2" s="34" t="str">
        <f>'6 - Outcomes'!B380</f>
        <v>Change in footfall</v>
      </c>
      <c r="CJF2" s="34" t="str">
        <f>'6 - Outcomes'!C380</f>
        <v>Year-on-year % change in monthly footfall</v>
      </c>
      <c r="CJG2" s="34">
        <f>'6 - Outcomes'!B385</f>
        <v>0</v>
      </c>
      <c r="CJH2" s="34">
        <f>'6 - Outcomes'!C385</f>
        <v>0</v>
      </c>
      <c r="CJI2" s="34">
        <f>'6 - Outcomes'!D380</f>
        <v>0</v>
      </c>
      <c r="CJJ2" s="34">
        <f>'6 - Outcomes'!E380</f>
        <v>0</v>
      </c>
      <c r="CJK2" s="34">
        <f>'6 - Outcomes'!F380</f>
        <v>0</v>
      </c>
      <c r="CJL2" s="34">
        <f>'6 - Outcomes'!G380</f>
        <v>0</v>
      </c>
      <c r="CJM2" s="34">
        <f>'6 - Outcomes'!H380</f>
        <v>0</v>
      </c>
      <c r="CJN2" s="34">
        <f>'6 - Outcomes'!I380</f>
        <v>0</v>
      </c>
      <c r="CJO2" s="34">
        <f>'6 - Outcomes'!J380</f>
        <v>0</v>
      </c>
      <c r="CJP2" s="34">
        <f>'6 - Outcomes'!K380</f>
        <v>0</v>
      </c>
      <c r="CJQ2" s="34">
        <f>'6 - Outcomes'!L380</f>
        <v>0</v>
      </c>
      <c r="CJR2" s="34">
        <f>'6 - Outcomes'!M380</f>
        <v>0</v>
      </c>
      <c r="CJS2" s="34">
        <f>'6 - Outcomes'!N380</f>
        <v>0</v>
      </c>
      <c r="CJT2" s="34">
        <f>'6 - Outcomes'!O380</f>
        <v>0</v>
      </c>
      <c r="CJU2" s="34">
        <f>'6 - Outcomes'!D385</f>
        <v>0</v>
      </c>
      <c r="CJV2" s="34">
        <f>'6 - Outcomes'!E385</f>
        <v>0</v>
      </c>
      <c r="CJW2" s="34">
        <f>'6 - Outcomes'!F385</f>
        <v>0</v>
      </c>
      <c r="CJX2" s="34">
        <f>'6 - Outcomes'!G385</f>
        <v>0</v>
      </c>
      <c r="CJY2" s="34">
        <f>'6 - Outcomes'!H385</f>
        <v>0</v>
      </c>
      <c r="CJZ2" s="34">
        <f>'6 - Outcomes'!I385</f>
        <v>0</v>
      </c>
      <c r="CKA2" s="34">
        <f>'6 - Outcomes'!J385</f>
        <v>0</v>
      </c>
      <c r="CKB2" s="34">
        <f>'6 - Outcomes'!K385</f>
        <v>0</v>
      </c>
      <c r="CKC2" s="34">
        <f>'6 - Outcomes'!L385</f>
        <v>0</v>
      </c>
      <c r="CKD2" s="34">
        <f>'6 - Outcomes'!M385</f>
        <v>0</v>
      </c>
      <c r="CKE2" s="34">
        <f>'6 - Outcomes'!N385</f>
        <v>0</v>
      </c>
      <c r="CKF2" s="34">
        <f>'6 - Outcomes'!O385</f>
        <v>0</v>
      </c>
      <c r="CKG2" s="34">
        <f>'6 - Outcomes'!D390</f>
        <v>0</v>
      </c>
      <c r="CKH2" s="34">
        <f>'6 - Outcomes'!E390</f>
        <v>0</v>
      </c>
      <c r="CKI2" s="34">
        <f>'6 - Outcomes'!F390</f>
        <v>0</v>
      </c>
      <c r="CKJ2" s="34">
        <f>'6 - Outcomes'!G390</f>
        <v>0</v>
      </c>
      <c r="CKK2" s="34">
        <f>'6 - Outcomes'!H390</f>
        <v>0</v>
      </c>
      <c r="CKL2" s="34">
        <f>'6 - Outcomes'!I390</f>
        <v>0</v>
      </c>
      <c r="CKM2" s="34">
        <f>'6 - Outcomes'!J390</f>
        <v>0</v>
      </c>
      <c r="CKN2" s="34">
        <f>'6 - Outcomes'!K390</f>
        <v>0</v>
      </c>
      <c r="CKO2" s="34">
        <f>'6 - Outcomes'!L390</f>
        <v>0</v>
      </c>
      <c r="CKP2" s="34">
        <f>'6 - Outcomes'!M390</f>
        <v>0</v>
      </c>
      <c r="CKQ2" s="34">
        <f>'6 - Outcomes'!N390</f>
        <v>0</v>
      </c>
      <c r="CKR2" s="34">
        <f>'6 - Outcomes'!O390</f>
        <v>0</v>
      </c>
      <c r="CKS2" s="34">
        <f>'6 - Outcomes'!D395</f>
        <v>0</v>
      </c>
      <c r="CKT2" s="34">
        <f>'6 - Outcomes'!E395</f>
        <v>0</v>
      </c>
      <c r="CKU2" s="34">
        <f>'6 - Outcomes'!F395</f>
        <v>0</v>
      </c>
      <c r="CKV2" s="34">
        <f>'6 - Outcomes'!G395</f>
        <v>0</v>
      </c>
      <c r="CKW2" s="34">
        <f>'6 - Outcomes'!H395</f>
        <v>0</v>
      </c>
      <c r="CKX2" s="34">
        <f>'6 - Outcomes'!I395</f>
        <v>0</v>
      </c>
      <c r="CKY2" s="34">
        <f>'6 - Outcomes'!J395</f>
        <v>0</v>
      </c>
      <c r="CKZ2" s="34">
        <f>'6 - Outcomes'!K395</f>
        <v>0</v>
      </c>
      <c r="CLA2" s="34">
        <f>'6 - Outcomes'!L395</f>
        <v>0</v>
      </c>
      <c r="CLB2" s="34">
        <f>'6 - Outcomes'!M395</f>
        <v>0</v>
      </c>
      <c r="CLC2" s="34">
        <f>'6 - Outcomes'!N395</f>
        <v>0</v>
      </c>
      <c r="CLD2" s="34">
        <f>'6 - Outcomes'!O395</f>
        <v>0</v>
      </c>
      <c r="CLE2" s="34">
        <f>'6 - Outcomes'!D400</f>
        <v>0</v>
      </c>
      <c r="CLF2" s="34">
        <f>'6 - Outcomes'!E400</f>
        <v>0</v>
      </c>
      <c r="CLG2" s="34">
        <f>'6 - Outcomes'!F400</f>
        <v>0</v>
      </c>
      <c r="CLH2" s="34">
        <f>'6 - Outcomes'!G400</f>
        <v>0</v>
      </c>
      <c r="CLI2" s="34">
        <f>'6 - Outcomes'!H400</f>
        <v>0</v>
      </c>
      <c r="CLJ2" s="34">
        <f>'6 - Outcomes'!I400</f>
        <v>0</v>
      </c>
      <c r="CLK2" s="34">
        <f>'6 - Outcomes'!J400</f>
        <v>0</v>
      </c>
      <c r="CLL2" s="34">
        <f>'6 - Outcomes'!K400</f>
        <v>0</v>
      </c>
      <c r="CLM2" s="34">
        <f>'6 - Outcomes'!L400</f>
        <v>0</v>
      </c>
      <c r="CLN2" s="34">
        <f>'6 - Outcomes'!M400</f>
        <v>0</v>
      </c>
      <c r="CLO2" s="34">
        <f>'6 - Outcomes'!N400</f>
        <v>0</v>
      </c>
      <c r="CLP2" s="34">
        <f>'6 - Outcomes'!O400</f>
        <v>0</v>
      </c>
      <c r="CLQ2" s="34">
        <f>'6 - Outcomes'!D405</f>
        <v>0</v>
      </c>
      <c r="CLR2" s="34">
        <f>'6 - Outcomes'!E405</f>
        <v>0</v>
      </c>
      <c r="CLS2" s="34">
        <f>'6 - Outcomes'!F405</f>
        <v>0</v>
      </c>
      <c r="CLT2" s="34">
        <f>'6 - Outcomes'!G405</f>
        <v>0</v>
      </c>
      <c r="CLU2" s="34">
        <f>'6 - Outcomes'!H405</f>
        <v>0</v>
      </c>
      <c r="CLV2" s="34">
        <f>'6 - Outcomes'!I405</f>
        <v>0</v>
      </c>
      <c r="CLW2" s="34">
        <f>'6 - Outcomes'!J405</f>
        <v>0</v>
      </c>
      <c r="CLX2" s="34">
        <f>'6 - Outcomes'!K405</f>
        <v>0</v>
      </c>
      <c r="CLY2" s="34">
        <f>'6 - Outcomes'!L405</f>
        <v>0</v>
      </c>
      <c r="CLZ2" s="34">
        <f>'6 - Outcomes'!M405</f>
        <v>0</v>
      </c>
      <c r="CMA2" s="34">
        <f>'6 - Outcomes'!N405</f>
        <v>0</v>
      </c>
      <c r="CMB2" s="34">
        <f>'6 - Outcomes'!O405</f>
        <v>0</v>
      </c>
      <c r="CMC2" s="34" t="str">
        <f>'6 - Outcomes'!B412</f>
        <v>Change in footfall</v>
      </c>
      <c r="CMD2" s="34" t="str">
        <f>'6 - Outcomes'!C412</f>
        <v>Year-on-year % change in monthly footfall</v>
      </c>
      <c r="CME2" s="34">
        <f>'6 - Outcomes'!B417</f>
        <v>0</v>
      </c>
      <c r="CMF2" s="34">
        <f>'6 - Outcomes'!C417</f>
        <v>0</v>
      </c>
      <c r="CMG2" s="34">
        <f>'6 - Outcomes'!D412</f>
        <v>0</v>
      </c>
      <c r="CMH2" s="34">
        <f>'6 - Outcomes'!E412</f>
        <v>0</v>
      </c>
      <c r="CMI2" s="34">
        <f>'6 - Outcomes'!F412</f>
        <v>0</v>
      </c>
      <c r="CMJ2" s="34">
        <f>'6 - Outcomes'!G412</f>
        <v>0</v>
      </c>
      <c r="CMK2" s="34">
        <f>'6 - Outcomes'!H412</f>
        <v>0</v>
      </c>
      <c r="CML2" s="34">
        <f>'6 - Outcomes'!I412</f>
        <v>0</v>
      </c>
      <c r="CMM2" s="34">
        <f>'6 - Outcomes'!J412</f>
        <v>0</v>
      </c>
      <c r="CMN2" s="34">
        <f>'6 - Outcomes'!K412</f>
        <v>0</v>
      </c>
      <c r="CMO2" s="34">
        <f>'6 - Outcomes'!L412</f>
        <v>0</v>
      </c>
      <c r="CMP2" s="34">
        <f>'6 - Outcomes'!M412</f>
        <v>0</v>
      </c>
      <c r="CMQ2" s="34">
        <f>'6 - Outcomes'!N412</f>
        <v>0</v>
      </c>
      <c r="CMR2" s="34">
        <f>'6 - Outcomes'!O412</f>
        <v>0</v>
      </c>
      <c r="CMS2" s="34">
        <f>'6 - Outcomes'!D417</f>
        <v>0</v>
      </c>
      <c r="CMT2" s="34">
        <f>'6 - Outcomes'!E417</f>
        <v>0</v>
      </c>
      <c r="CMU2" s="34">
        <f>'6 - Outcomes'!F417</f>
        <v>0</v>
      </c>
      <c r="CMV2" s="34">
        <f>'6 - Outcomes'!G417</f>
        <v>0</v>
      </c>
      <c r="CMW2" s="34">
        <f>'6 - Outcomes'!H417</f>
        <v>0</v>
      </c>
      <c r="CMX2" s="34">
        <f>'6 - Outcomes'!I417</f>
        <v>0</v>
      </c>
      <c r="CMY2" s="34">
        <f>'6 - Outcomes'!J417</f>
        <v>0</v>
      </c>
      <c r="CMZ2" s="34">
        <f>'6 - Outcomes'!K417</f>
        <v>0</v>
      </c>
      <c r="CNA2" s="34">
        <f>'6 - Outcomes'!L417</f>
        <v>0</v>
      </c>
      <c r="CNB2" s="34">
        <f>'6 - Outcomes'!M417</f>
        <v>0</v>
      </c>
      <c r="CNC2" s="34">
        <f>'6 - Outcomes'!N417</f>
        <v>0</v>
      </c>
      <c r="CND2" s="34">
        <f>'6 - Outcomes'!O417</f>
        <v>0</v>
      </c>
      <c r="CNE2" s="34">
        <f>'6 - Outcomes'!D422</f>
        <v>0</v>
      </c>
      <c r="CNF2" s="34">
        <f>'6 - Outcomes'!E422</f>
        <v>0</v>
      </c>
      <c r="CNG2" s="34">
        <f>'6 - Outcomes'!F422</f>
        <v>0</v>
      </c>
      <c r="CNH2" s="34">
        <f>'6 - Outcomes'!G422</f>
        <v>0</v>
      </c>
      <c r="CNI2" s="34">
        <f>'6 - Outcomes'!H422</f>
        <v>0</v>
      </c>
      <c r="CNJ2" s="34">
        <f>'6 - Outcomes'!I422</f>
        <v>0</v>
      </c>
      <c r="CNK2" s="34">
        <f>'6 - Outcomes'!J422</f>
        <v>0</v>
      </c>
      <c r="CNL2" s="34">
        <f>'6 - Outcomes'!K422</f>
        <v>0</v>
      </c>
      <c r="CNM2" s="34">
        <f>'6 - Outcomes'!L422</f>
        <v>0</v>
      </c>
      <c r="CNN2" s="34">
        <f>'6 - Outcomes'!M422</f>
        <v>0</v>
      </c>
      <c r="CNO2" s="34">
        <f>'6 - Outcomes'!N422</f>
        <v>0</v>
      </c>
      <c r="CNP2" s="34">
        <f>'6 - Outcomes'!O422</f>
        <v>0</v>
      </c>
      <c r="CNQ2" s="34">
        <f>'6 - Outcomes'!D427</f>
        <v>0</v>
      </c>
      <c r="CNR2" s="34">
        <f>'6 - Outcomes'!E427</f>
        <v>0</v>
      </c>
      <c r="CNS2" s="34">
        <f>'6 - Outcomes'!F427</f>
        <v>0</v>
      </c>
      <c r="CNT2" s="34">
        <f>'6 - Outcomes'!G427</f>
        <v>0</v>
      </c>
      <c r="CNU2" s="34">
        <f>'6 - Outcomes'!H427</f>
        <v>0</v>
      </c>
      <c r="CNV2" s="34">
        <f>'6 - Outcomes'!I427</f>
        <v>0</v>
      </c>
      <c r="CNW2" s="34">
        <f>'6 - Outcomes'!J427</f>
        <v>0</v>
      </c>
      <c r="CNX2" s="34">
        <f>'6 - Outcomes'!K427</f>
        <v>0</v>
      </c>
      <c r="CNY2" s="34">
        <f>'6 - Outcomes'!L427</f>
        <v>0</v>
      </c>
      <c r="CNZ2" s="34">
        <f>'6 - Outcomes'!M427</f>
        <v>0</v>
      </c>
      <c r="COA2" s="34">
        <f>'6 - Outcomes'!N427</f>
        <v>0</v>
      </c>
      <c r="COB2" s="34">
        <f>'6 - Outcomes'!O427</f>
        <v>0</v>
      </c>
      <c r="COC2" s="34">
        <f>'6 - Outcomes'!D432</f>
        <v>0</v>
      </c>
      <c r="COD2" s="34">
        <f>'6 - Outcomes'!E432</f>
        <v>0</v>
      </c>
      <c r="COE2" s="34">
        <f>'6 - Outcomes'!F432</f>
        <v>0</v>
      </c>
      <c r="COF2" s="34">
        <f>'6 - Outcomes'!G432</f>
        <v>0</v>
      </c>
      <c r="COG2" s="34">
        <f>'6 - Outcomes'!H432</f>
        <v>0</v>
      </c>
      <c r="COH2" s="34">
        <f>'6 - Outcomes'!I432</f>
        <v>0</v>
      </c>
      <c r="COI2" s="34">
        <f>'6 - Outcomes'!J432</f>
        <v>0</v>
      </c>
      <c r="COJ2" s="34">
        <f>'6 - Outcomes'!K432</f>
        <v>0</v>
      </c>
      <c r="COK2" s="34">
        <f>'6 - Outcomes'!L432</f>
        <v>0</v>
      </c>
      <c r="COL2" s="34">
        <f>'6 - Outcomes'!M432</f>
        <v>0</v>
      </c>
      <c r="COM2" s="34">
        <f>'6 - Outcomes'!N432</f>
        <v>0</v>
      </c>
      <c r="CON2" s="34">
        <f>'6 - Outcomes'!O432</f>
        <v>0</v>
      </c>
      <c r="COO2" s="34">
        <f>'6 - Outcomes'!D437</f>
        <v>0</v>
      </c>
      <c r="COP2" s="34">
        <f>'6 - Outcomes'!E437</f>
        <v>0</v>
      </c>
      <c r="COQ2" s="34">
        <f>'6 - Outcomes'!F437</f>
        <v>0</v>
      </c>
      <c r="COR2" s="34">
        <f>'6 - Outcomes'!G437</f>
        <v>0</v>
      </c>
      <c r="COS2" s="34">
        <f>'6 - Outcomes'!H437</f>
        <v>0</v>
      </c>
      <c r="COT2" s="34">
        <f>'6 - Outcomes'!I437</f>
        <v>0</v>
      </c>
      <c r="COU2" s="34">
        <f>'6 - Outcomes'!J437</f>
        <v>0</v>
      </c>
      <c r="COV2" s="34">
        <f>'6 - Outcomes'!K437</f>
        <v>0</v>
      </c>
      <c r="COW2" s="34">
        <f>'6 - Outcomes'!L437</f>
        <v>0</v>
      </c>
      <c r="COX2" s="34">
        <f>'6 - Outcomes'!M437</f>
        <v>0</v>
      </c>
      <c r="COY2" s="34">
        <f>'6 - Outcomes'!N437</f>
        <v>0</v>
      </c>
      <c r="COZ2" s="34">
        <f>'6 - Outcomes'!O437</f>
        <v>0</v>
      </c>
      <c r="CPA2" s="34" t="str">
        <f>'6 - Outcomes'!B444</f>
        <v>Change in footfall</v>
      </c>
      <c r="CPB2" s="34" t="str">
        <f>'6 - Outcomes'!C444</f>
        <v>Year-on-year % change in monthly footfall</v>
      </c>
      <c r="CPC2" s="34">
        <f>'6 - Outcomes'!B449</f>
        <v>0</v>
      </c>
      <c r="CPD2" s="34">
        <f>'6 - Outcomes'!C449</f>
        <v>0</v>
      </c>
      <c r="CPE2" s="34">
        <f>'6 - Outcomes'!D444</f>
        <v>0</v>
      </c>
      <c r="CPF2" s="34">
        <f>'6 - Outcomes'!E444</f>
        <v>0</v>
      </c>
      <c r="CPG2" s="34">
        <f>'6 - Outcomes'!F444</f>
        <v>0</v>
      </c>
      <c r="CPH2" s="34">
        <f>'6 - Outcomes'!G444</f>
        <v>0</v>
      </c>
      <c r="CPI2" s="34">
        <f>'6 - Outcomes'!H444</f>
        <v>0</v>
      </c>
      <c r="CPJ2" s="34">
        <f>'6 - Outcomes'!I444</f>
        <v>0</v>
      </c>
      <c r="CPK2" s="34">
        <f>'6 - Outcomes'!J444</f>
        <v>0</v>
      </c>
      <c r="CPL2" s="34">
        <f>'6 - Outcomes'!K444</f>
        <v>0</v>
      </c>
      <c r="CPM2" s="34">
        <f>'6 - Outcomes'!L444</f>
        <v>0</v>
      </c>
      <c r="CPN2" s="34">
        <f>'6 - Outcomes'!M444</f>
        <v>0</v>
      </c>
      <c r="CPO2" s="34">
        <f>'6 - Outcomes'!N444</f>
        <v>0</v>
      </c>
      <c r="CPP2" s="34">
        <f>'6 - Outcomes'!O444</f>
        <v>0</v>
      </c>
      <c r="CPQ2" s="34">
        <f>'6 - Outcomes'!D449</f>
        <v>0</v>
      </c>
      <c r="CPR2" s="34">
        <f>'6 - Outcomes'!E449</f>
        <v>0</v>
      </c>
      <c r="CPS2" s="34">
        <f>'6 - Outcomes'!F449</f>
        <v>0</v>
      </c>
      <c r="CPT2" s="34">
        <f>'6 - Outcomes'!G449</f>
        <v>0</v>
      </c>
      <c r="CPU2" s="34">
        <f>'6 - Outcomes'!H449</f>
        <v>0</v>
      </c>
      <c r="CPV2" s="34">
        <f>'6 - Outcomes'!I449</f>
        <v>0</v>
      </c>
      <c r="CPW2" s="34">
        <f>'6 - Outcomes'!J449</f>
        <v>0</v>
      </c>
      <c r="CPX2" s="34">
        <f>'6 - Outcomes'!K449</f>
        <v>0</v>
      </c>
      <c r="CPY2" s="34">
        <f>'6 - Outcomes'!L449</f>
        <v>0</v>
      </c>
      <c r="CPZ2" s="34">
        <f>'6 - Outcomes'!M449</f>
        <v>0</v>
      </c>
      <c r="CQA2" s="34">
        <f>'6 - Outcomes'!N449</f>
        <v>0</v>
      </c>
      <c r="CQB2" s="34">
        <f>'6 - Outcomes'!O449</f>
        <v>0</v>
      </c>
      <c r="CQC2" s="34">
        <f>'6 - Outcomes'!D454</f>
        <v>0</v>
      </c>
      <c r="CQD2" s="34">
        <f>'6 - Outcomes'!E454</f>
        <v>0</v>
      </c>
      <c r="CQE2" s="34">
        <f>'6 - Outcomes'!F454</f>
        <v>0</v>
      </c>
      <c r="CQF2" s="34">
        <f>'6 - Outcomes'!G454</f>
        <v>0</v>
      </c>
      <c r="CQG2" s="34">
        <f>'6 - Outcomes'!H454</f>
        <v>0</v>
      </c>
      <c r="CQH2" s="34">
        <f>'6 - Outcomes'!I454</f>
        <v>0</v>
      </c>
      <c r="CQI2" s="34">
        <f>'6 - Outcomes'!J454</f>
        <v>0</v>
      </c>
      <c r="CQJ2" s="34">
        <f>'6 - Outcomes'!K454</f>
        <v>0</v>
      </c>
      <c r="CQK2" s="34">
        <f>'6 - Outcomes'!L454</f>
        <v>0</v>
      </c>
      <c r="CQL2" s="34">
        <f>'6 - Outcomes'!M454</f>
        <v>0</v>
      </c>
      <c r="CQM2" s="34">
        <f>'6 - Outcomes'!N454</f>
        <v>0</v>
      </c>
      <c r="CQN2" s="34">
        <f>'6 - Outcomes'!O454</f>
        <v>0</v>
      </c>
      <c r="CQO2" s="34">
        <f>'6 - Outcomes'!D459</f>
        <v>0</v>
      </c>
      <c r="CQP2" s="34">
        <f>'6 - Outcomes'!E459</f>
        <v>0</v>
      </c>
      <c r="CQQ2" s="34">
        <f>'6 - Outcomes'!F459</f>
        <v>0</v>
      </c>
      <c r="CQR2" s="34">
        <f>'6 - Outcomes'!G459</f>
        <v>0</v>
      </c>
      <c r="CQS2" s="34">
        <f>'6 - Outcomes'!H459</f>
        <v>0</v>
      </c>
      <c r="CQT2" s="34">
        <f>'6 - Outcomes'!I459</f>
        <v>0</v>
      </c>
      <c r="CQU2" s="34">
        <f>'6 - Outcomes'!J459</f>
        <v>0</v>
      </c>
      <c r="CQV2" s="34">
        <f>'6 - Outcomes'!K459</f>
        <v>0</v>
      </c>
      <c r="CQW2" s="34">
        <f>'6 - Outcomes'!L459</f>
        <v>0</v>
      </c>
      <c r="CQX2" s="34">
        <f>'6 - Outcomes'!M459</f>
        <v>0</v>
      </c>
      <c r="CQY2" s="34">
        <f>'6 - Outcomes'!N459</f>
        <v>0</v>
      </c>
      <c r="CQZ2" s="34">
        <f>'6 - Outcomes'!O459</f>
        <v>0</v>
      </c>
      <c r="CRA2" s="34">
        <f>'6 - Outcomes'!D464</f>
        <v>0</v>
      </c>
      <c r="CRB2" s="34">
        <f>'6 - Outcomes'!E464</f>
        <v>0</v>
      </c>
      <c r="CRC2" s="34">
        <f>'6 - Outcomes'!F464</f>
        <v>0</v>
      </c>
      <c r="CRD2" s="34">
        <f>'6 - Outcomes'!G464</f>
        <v>0</v>
      </c>
      <c r="CRE2" s="34">
        <f>'6 - Outcomes'!H464</f>
        <v>0</v>
      </c>
      <c r="CRF2" s="34">
        <f>'6 - Outcomes'!I464</f>
        <v>0</v>
      </c>
      <c r="CRG2" s="34">
        <f>'6 - Outcomes'!J464</f>
        <v>0</v>
      </c>
      <c r="CRH2" s="34">
        <f>'6 - Outcomes'!K464</f>
        <v>0</v>
      </c>
      <c r="CRI2" s="34">
        <f>'6 - Outcomes'!L464</f>
        <v>0</v>
      </c>
      <c r="CRJ2" s="34">
        <f>'6 - Outcomes'!M464</f>
        <v>0</v>
      </c>
      <c r="CRK2" s="34">
        <f>'6 - Outcomes'!N464</f>
        <v>0</v>
      </c>
      <c r="CRL2" s="34">
        <f>'6 - Outcomes'!O464</f>
        <v>0</v>
      </c>
      <c r="CRM2" s="34">
        <f>'6 - Outcomes'!D469</f>
        <v>0</v>
      </c>
      <c r="CRN2" s="34">
        <f>'6 - Outcomes'!E469</f>
        <v>0</v>
      </c>
      <c r="CRO2" s="34">
        <f>'6 - Outcomes'!F469</f>
        <v>0</v>
      </c>
      <c r="CRP2" s="34">
        <f>'6 - Outcomes'!G469</f>
        <v>0</v>
      </c>
      <c r="CRQ2" s="34">
        <f>'6 - Outcomes'!H469</f>
        <v>0</v>
      </c>
      <c r="CRR2" s="34">
        <f>'6 - Outcomes'!I469</f>
        <v>0</v>
      </c>
      <c r="CRS2" s="34">
        <f>'6 - Outcomes'!J469</f>
        <v>0</v>
      </c>
      <c r="CRT2" s="34">
        <f>'6 - Outcomes'!K469</f>
        <v>0</v>
      </c>
      <c r="CRU2" s="34">
        <f>'6 - Outcomes'!L469</f>
        <v>0</v>
      </c>
      <c r="CRV2" s="34">
        <f>'6 - Outcomes'!M469</f>
        <v>0</v>
      </c>
      <c r="CRW2" s="34">
        <f>'6 - Outcomes'!N469</f>
        <v>0</v>
      </c>
      <c r="CRX2" s="34">
        <f>'6 - Outcomes'!O469</f>
        <v>0</v>
      </c>
      <c r="CRY2" s="34" t="str">
        <f>'6 - Outcomes'!B476</f>
        <v>Change in footfall</v>
      </c>
      <c r="CRZ2" s="34" t="str">
        <f>'6 - Outcomes'!C476</f>
        <v>Year-on-year % change in monthly footfall</v>
      </c>
      <c r="CSA2" s="34">
        <f>'6 - Outcomes'!B481</f>
        <v>0</v>
      </c>
      <c r="CSB2" s="34">
        <f>'6 - Outcomes'!C481</f>
        <v>0</v>
      </c>
      <c r="CSC2" s="34">
        <f>'6 - Outcomes'!D476</f>
        <v>0</v>
      </c>
      <c r="CSD2" s="34">
        <f>'6 - Outcomes'!E476</f>
        <v>0</v>
      </c>
      <c r="CSE2" s="34">
        <f>'6 - Outcomes'!F476</f>
        <v>0</v>
      </c>
      <c r="CSF2" s="34">
        <f>'6 - Outcomes'!G476</f>
        <v>0</v>
      </c>
      <c r="CSG2" s="34">
        <f>'6 - Outcomes'!H476</f>
        <v>0</v>
      </c>
      <c r="CSH2" s="34">
        <f>'6 - Outcomes'!I476</f>
        <v>0</v>
      </c>
      <c r="CSI2" s="34">
        <f>'6 - Outcomes'!J476</f>
        <v>0</v>
      </c>
      <c r="CSJ2" s="34">
        <f>'6 - Outcomes'!K476</f>
        <v>0</v>
      </c>
      <c r="CSK2" s="34">
        <f>'6 - Outcomes'!L476</f>
        <v>0</v>
      </c>
      <c r="CSL2" s="34">
        <f>'6 - Outcomes'!M476</f>
        <v>0</v>
      </c>
      <c r="CSM2" s="34">
        <f>'6 - Outcomes'!N476</f>
        <v>0</v>
      </c>
      <c r="CSN2" s="34">
        <f>'6 - Outcomes'!O476</f>
        <v>0</v>
      </c>
      <c r="CSO2" s="34">
        <f>'6 - Outcomes'!D481</f>
        <v>0</v>
      </c>
      <c r="CSP2" s="34">
        <f>'6 - Outcomes'!E481</f>
        <v>0</v>
      </c>
      <c r="CSQ2" s="34">
        <f>'6 - Outcomes'!F481</f>
        <v>0</v>
      </c>
      <c r="CSR2" s="34">
        <f>'6 - Outcomes'!G481</f>
        <v>0</v>
      </c>
      <c r="CSS2" s="34">
        <f>'6 - Outcomes'!H481</f>
        <v>0</v>
      </c>
      <c r="CST2" s="34">
        <f>'6 - Outcomes'!I481</f>
        <v>0</v>
      </c>
      <c r="CSU2" s="34">
        <f>'6 - Outcomes'!J481</f>
        <v>0</v>
      </c>
      <c r="CSV2" s="34">
        <f>'6 - Outcomes'!K481</f>
        <v>0</v>
      </c>
      <c r="CSW2" s="34">
        <f>'6 - Outcomes'!L481</f>
        <v>0</v>
      </c>
      <c r="CSX2" s="34">
        <f>'6 - Outcomes'!M481</f>
        <v>0</v>
      </c>
      <c r="CSY2" s="34">
        <f>'6 - Outcomes'!N481</f>
        <v>0</v>
      </c>
      <c r="CSZ2" s="34">
        <f>'6 - Outcomes'!O481</f>
        <v>0</v>
      </c>
      <c r="CTA2" s="34">
        <f>'6 - Outcomes'!D486</f>
        <v>0</v>
      </c>
      <c r="CTB2" s="34">
        <f>'6 - Outcomes'!E486</f>
        <v>0</v>
      </c>
      <c r="CTC2" s="34">
        <f>'6 - Outcomes'!F486</f>
        <v>0</v>
      </c>
      <c r="CTD2" s="34">
        <f>'6 - Outcomes'!G486</f>
        <v>0</v>
      </c>
      <c r="CTE2" s="34">
        <f>'6 - Outcomes'!H486</f>
        <v>0</v>
      </c>
      <c r="CTF2" s="34">
        <f>'6 - Outcomes'!I486</f>
        <v>0</v>
      </c>
      <c r="CTG2" s="34">
        <f>'6 - Outcomes'!J486</f>
        <v>0</v>
      </c>
      <c r="CTH2" s="34">
        <f>'6 - Outcomes'!K486</f>
        <v>0</v>
      </c>
      <c r="CTI2" s="34">
        <f>'6 - Outcomes'!L486</f>
        <v>0</v>
      </c>
      <c r="CTJ2" s="34">
        <f>'6 - Outcomes'!M486</f>
        <v>0</v>
      </c>
      <c r="CTK2" s="34">
        <f>'6 - Outcomes'!N486</f>
        <v>0</v>
      </c>
      <c r="CTL2" s="34">
        <f>'6 - Outcomes'!O486</f>
        <v>0</v>
      </c>
      <c r="CTM2" s="34">
        <f>'6 - Outcomes'!D491</f>
        <v>0</v>
      </c>
      <c r="CTN2" s="34">
        <f>'6 - Outcomes'!E491</f>
        <v>0</v>
      </c>
      <c r="CTO2" s="34">
        <f>'6 - Outcomes'!F491</f>
        <v>0</v>
      </c>
      <c r="CTP2" s="34">
        <f>'6 - Outcomes'!G491</f>
        <v>0</v>
      </c>
      <c r="CTQ2" s="34">
        <f>'6 - Outcomes'!H491</f>
        <v>0</v>
      </c>
      <c r="CTR2" s="34">
        <f>'6 - Outcomes'!I491</f>
        <v>0</v>
      </c>
      <c r="CTS2" s="34">
        <f>'6 - Outcomes'!J491</f>
        <v>0</v>
      </c>
      <c r="CTT2" s="34">
        <f>'6 - Outcomes'!K491</f>
        <v>0</v>
      </c>
      <c r="CTU2" s="34">
        <f>'6 - Outcomes'!L491</f>
        <v>0</v>
      </c>
      <c r="CTV2" s="34">
        <f>'6 - Outcomes'!M491</f>
        <v>0</v>
      </c>
      <c r="CTW2" s="34">
        <f>'6 - Outcomes'!N491</f>
        <v>0</v>
      </c>
      <c r="CTX2" s="34">
        <f>'6 - Outcomes'!O491</f>
        <v>0</v>
      </c>
      <c r="CTY2" s="34">
        <f>'6 - Outcomes'!D496</f>
        <v>0</v>
      </c>
      <c r="CTZ2" s="34">
        <f>'6 - Outcomes'!E496</f>
        <v>0</v>
      </c>
      <c r="CUA2" s="34">
        <f>'6 - Outcomes'!F496</f>
        <v>0</v>
      </c>
      <c r="CUB2" s="34">
        <f>'6 - Outcomes'!G496</f>
        <v>0</v>
      </c>
      <c r="CUC2" s="34">
        <f>'6 - Outcomes'!H496</f>
        <v>0</v>
      </c>
      <c r="CUD2" s="34">
        <f>'6 - Outcomes'!I496</f>
        <v>0</v>
      </c>
      <c r="CUE2" s="34">
        <f>'6 - Outcomes'!J496</f>
        <v>0</v>
      </c>
      <c r="CUF2" s="34">
        <f>'6 - Outcomes'!K496</f>
        <v>0</v>
      </c>
      <c r="CUG2" s="34">
        <f>'6 - Outcomes'!L496</f>
        <v>0</v>
      </c>
      <c r="CUH2" s="34">
        <f>'6 - Outcomes'!M496</f>
        <v>0</v>
      </c>
      <c r="CUI2" s="34">
        <f>'6 - Outcomes'!N496</f>
        <v>0</v>
      </c>
      <c r="CUJ2" s="34">
        <f>'6 - Outcomes'!O496</f>
        <v>0</v>
      </c>
      <c r="CUK2" s="34">
        <f>'6 - Outcomes'!D501</f>
        <v>0</v>
      </c>
      <c r="CUL2" s="34">
        <f>'6 - Outcomes'!E501</f>
        <v>0</v>
      </c>
      <c r="CUM2" s="34">
        <f>'6 - Outcomes'!F501</f>
        <v>0</v>
      </c>
      <c r="CUN2" s="34">
        <f>'6 - Outcomes'!G501</f>
        <v>0</v>
      </c>
      <c r="CUO2" s="34">
        <f>'6 - Outcomes'!H501</f>
        <v>0</v>
      </c>
      <c r="CUP2" s="34">
        <f>'6 - Outcomes'!I501</f>
        <v>0</v>
      </c>
      <c r="CUQ2" s="34">
        <f>'6 - Outcomes'!J501</f>
        <v>0</v>
      </c>
      <c r="CUR2" s="34">
        <f>'6 - Outcomes'!K501</f>
        <v>0</v>
      </c>
      <c r="CUS2" s="34">
        <f>'6 - Outcomes'!L501</f>
        <v>0</v>
      </c>
      <c r="CUT2" s="34">
        <f>'6 - Outcomes'!M501</f>
        <v>0</v>
      </c>
      <c r="CUU2" s="34">
        <f>'6 - Outcomes'!N501</f>
        <v>0</v>
      </c>
      <c r="CUV2" s="34">
        <f>'6 - Outcomes'!O501</f>
        <v>0</v>
      </c>
      <c r="CUW2" s="34" t="str">
        <f>'6 - Outcomes'!B508</f>
        <v>Change in footfall</v>
      </c>
      <c r="CUX2" s="34" t="str">
        <f>'6 - Outcomes'!C508</f>
        <v>Year-on-year % change in monthly footfall</v>
      </c>
      <c r="CUY2" s="34">
        <f>'6 - Outcomes'!B513</f>
        <v>0</v>
      </c>
      <c r="CUZ2" s="34">
        <f>'6 - Outcomes'!C513</f>
        <v>0</v>
      </c>
      <c r="CVA2" s="34">
        <f>'6 - Outcomes'!D508</f>
        <v>0</v>
      </c>
      <c r="CVB2" s="34">
        <f>'6 - Outcomes'!E508</f>
        <v>0</v>
      </c>
      <c r="CVC2" s="34">
        <f>'6 - Outcomes'!F508</f>
        <v>0</v>
      </c>
      <c r="CVD2" s="34">
        <f>'6 - Outcomes'!G508</f>
        <v>0</v>
      </c>
      <c r="CVE2" s="34">
        <f>'6 - Outcomes'!H508</f>
        <v>0</v>
      </c>
      <c r="CVF2" s="34">
        <f>'6 - Outcomes'!I508</f>
        <v>0</v>
      </c>
      <c r="CVG2" s="34">
        <f>'6 - Outcomes'!J508</f>
        <v>0</v>
      </c>
      <c r="CVH2" s="34">
        <f>'6 - Outcomes'!K508</f>
        <v>0</v>
      </c>
      <c r="CVI2" s="34">
        <f>'6 - Outcomes'!L508</f>
        <v>0</v>
      </c>
      <c r="CVJ2" s="34">
        <f>'6 - Outcomes'!M508</f>
        <v>0</v>
      </c>
      <c r="CVK2" s="34">
        <f>'6 - Outcomes'!N508</f>
        <v>0</v>
      </c>
      <c r="CVL2" s="34">
        <f>'6 - Outcomes'!O508</f>
        <v>0</v>
      </c>
      <c r="CVM2" s="34">
        <f>'6 - Outcomes'!D513</f>
        <v>0</v>
      </c>
      <c r="CVN2" s="34">
        <f>'6 - Outcomes'!E513</f>
        <v>0</v>
      </c>
      <c r="CVO2" s="34">
        <f>'6 - Outcomes'!F513</f>
        <v>0</v>
      </c>
      <c r="CVP2" s="34">
        <f>'6 - Outcomes'!G513</f>
        <v>0</v>
      </c>
      <c r="CVQ2" s="34">
        <f>'6 - Outcomes'!H513</f>
        <v>0</v>
      </c>
      <c r="CVR2" s="34">
        <f>'6 - Outcomes'!I513</f>
        <v>0</v>
      </c>
      <c r="CVS2" s="34">
        <f>'6 - Outcomes'!J513</f>
        <v>0</v>
      </c>
      <c r="CVT2" s="34">
        <f>'6 - Outcomes'!K513</f>
        <v>0</v>
      </c>
      <c r="CVU2" s="34">
        <f>'6 - Outcomes'!L513</f>
        <v>0</v>
      </c>
      <c r="CVV2" s="34">
        <f>'6 - Outcomes'!M513</f>
        <v>0</v>
      </c>
      <c r="CVW2" s="34">
        <f>'6 - Outcomes'!N513</f>
        <v>0</v>
      </c>
      <c r="CVX2" s="34">
        <f>'6 - Outcomes'!O513</f>
        <v>0</v>
      </c>
      <c r="CVY2" s="34">
        <f>'6 - Outcomes'!D518</f>
        <v>0</v>
      </c>
      <c r="CVZ2" s="34">
        <f>'6 - Outcomes'!E518</f>
        <v>0</v>
      </c>
      <c r="CWA2" s="34">
        <f>'6 - Outcomes'!F518</f>
        <v>0</v>
      </c>
      <c r="CWB2" s="34">
        <f>'6 - Outcomes'!G518</f>
        <v>0</v>
      </c>
      <c r="CWC2" s="34">
        <f>'6 - Outcomes'!H518</f>
        <v>0</v>
      </c>
      <c r="CWD2" s="34">
        <f>'6 - Outcomes'!I518</f>
        <v>0</v>
      </c>
      <c r="CWE2" s="34">
        <f>'6 - Outcomes'!J518</f>
        <v>0</v>
      </c>
      <c r="CWF2" s="34">
        <f>'6 - Outcomes'!K518</f>
        <v>0</v>
      </c>
      <c r="CWG2" s="34">
        <f>'6 - Outcomes'!L518</f>
        <v>0</v>
      </c>
      <c r="CWH2" s="34">
        <f>'6 - Outcomes'!M518</f>
        <v>0</v>
      </c>
      <c r="CWI2" s="34">
        <f>'6 - Outcomes'!N518</f>
        <v>0</v>
      </c>
      <c r="CWJ2" s="34">
        <f>'6 - Outcomes'!O518</f>
        <v>0</v>
      </c>
      <c r="CWK2" s="34">
        <f>'6 - Outcomes'!D523</f>
        <v>0</v>
      </c>
      <c r="CWL2" s="34">
        <f>'6 - Outcomes'!E523</f>
        <v>0</v>
      </c>
      <c r="CWM2" s="34">
        <f>'6 - Outcomes'!F523</f>
        <v>0</v>
      </c>
      <c r="CWN2" s="34">
        <f>'6 - Outcomes'!G523</f>
        <v>0</v>
      </c>
      <c r="CWO2" s="34">
        <f>'6 - Outcomes'!H523</f>
        <v>0</v>
      </c>
      <c r="CWP2" s="34">
        <f>'6 - Outcomes'!I523</f>
        <v>0</v>
      </c>
      <c r="CWQ2" s="34">
        <f>'6 - Outcomes'!J523</f>
        <v>0</v>
      </c>
      <c r="CWR2" s="34">
        <f>'6 - Outcomes'!K523</f>
        <v>0</v>
      </c>
      <c r="CWS2" s="34">
        <f>'6 - Outcomes'!L523</f>
        <v>0</v>
      </c>
      <c r="CWT2" s="34">
        <f>'6 - Outcomes'!M523</f>
        <v>0</v>
      </c>
      <c r="CWU2" s="34">
        <f>'6 - Outcomes'!N523</f>
        <v>0</v>
      </c>
      <c r="CWV2" s="34">
        <f>'6 - Outcomes'!O523</f>
        <v>0</v>
      </c>
      <c r="CWW2" s="34">
        <f>'6 - Outcomes'!D528</f>
        <v>0</v>
      </c>
      <c r="CWX2" s="34">
        <f>'6 - Outcomes'!E528</f>
        <v>0</v>
      </c>
      <c r="CWY2" s="34">
        <f>'6 - Outcomes'!F528</f>
        <v>0</v>
      </c>
      <c r="CWZ2" s="34">
        <f>'6 - Outcomes'!G528</f>
        <v>0</v>
      </c>
      <c r="CXA2" s="34">
        <f>'6 - Outcomes'!H528</f>
        <v>0</v>
      </c>
      <c r="CXB2" s="34">
        <f>'6 - Outcomes'!I528</f>
        <v>0</v>
      </c>
      <c r="CXC2" s="34">
        <f>'6 - Outcomes'!J528</f>
        <v>0</v>
      </c>
      <c r="CXD2" s="34">
        <f>'6 - Outcomes'!K528</f>
        <v>0</v>
      </c>
      <c r="CXE2" s="34">
        <f>'6 - Outcomes'!L528</f>
        <v>0</v>
      </c>
      <c r="CXF2" s="34">
        <f>'6 - Outcomes'!M528</f>
        <v>0</v>
      </c>
      <c r="CXG2" s="34">
        <f>'6 - Outcomes'!N528</f>
        <v>0</v>
      </c>
      <c r="CXH2" s="34">
        <f>'6 - Outcomes'!O528</f>
        <v>0</v>
      </c>
      <c r="CXI2" s="34">
        <f>'6 - Outcomes'!D533</f>
        <v>0</v>
      </c>
      <c r="CXJ2" s="34">
        <f>'6 - Outcomes'!E533</f>
        <v>0</v>
      </c>
      <c r="CXK2" s="34">
        <f>'6 - Outcomes'!F533</f>
        <v>0</v>
      </c>
      <c r="CXL2" s="34">
        <f>'6 - Outcomes'!G533</f>
        <v>0</v>
      </c>
      <c r="CXM2" s="34">
        <f>'6 - Outcomes'!H533</f>
        <v>0</v>
      </c>
      <c r="CXN2" s="34">
        <f>'6 - Outcomes'!I533</f>
        <v>0</v>
      </c>
      <c r="CXO2" s="34">
        <f>'6 - Outcomes'!J533</f>
        <v>0</v>
      </c>
      <c r="CXP2" s="34">
        <f>'6 - Outcomes'!K533</f>
        <v>0</v>
      </c>
      <c r="CXQ2" s="34">
        <f>'6 - Outcomes'!L533</f>
        <v>0</v>
      </c>
      <c r="CXR2" s="34">
        <f>'6 - Outcomes'!M533</f>
        <v>0</v>
      </c>
      <c r="CXS2" s="34">
        <f>'6 - Outcomes'!N533</f>
        <v>0</v>
      </c>
      <c r="CXT2" s="34">
        <f>'6 - Outcomes'!O533</f>
        <v>0</v>
      </c>
      <c r="CXU2" s="34" t="str">
        <f>'7 - Risk Register'!C12</f>
        <v xml:space="preserve">Internal and External Stakeholder engagement not fully completed/ Conflict of Interest - xxx Towns Fund Board. </v>
      </c>
      <c r="CXV2" s="34" t="str">
        <f>'7 - Risk Register'!D12</f>
        <v>External Stakeholder Management</v>
      </c>
      <c r="CXW2" s="34" t="str">
        <f>'7 - Risk Register'!E12</f>
        <v>Conflict of Interest/ Governnace  - risk of Programme delay</v>
      </c>
      <c r="CXX2" s="34" t="str">
        <f>'7 - Risk Register'!F12</f>
        <v>Conflict of Interest/ Governnace  - risk of Programme delay</v>
      </c>
      <c r="CXY2" s="34" t="str">
        <f>'7 - Risk Register'!G12</f>
        <v xml:space="preserve">Project is delayed  </v>
      </c>
      <c r="CXZ2" s="34" t="str">
        <f>'7 - Risk Register'!H12</f>
        <v>3 - Medium impact</v>
      </c>
      <c r="CYA2" s="34" t="str">
        <f>'7 - Risk Register'!I12</f>
        <v>1 - Low</v>
      </c>
      <c r="CYB2" s="34">
        <f>'7 - Risk Register'!J12</f>
        <v>3</v>
      </c>
      <c r="CYC2" s="34" t="str">
        <f>'7 - Risk Register'!K12</f>
        <v xml:space="preserve">Agreed procurement timetable </v>
      </c>
      <c r="CYD2" s="34" t="str">
        <f>'7 - Risk Register'!L12</f>
        <v>3 - Medium impact</v>
      </c>
      <c r="CYE2" s="34" t="str">
        <f>'7 - Risk Register'!M12</f>
        <v>2 - Medium</v>
      </c>
      <c r="CYF2" s="34">
        <f>'7 - Risk Register'!N12</f>
        <v>6</v>
      </c>
      <c r="CYG2" s="34" t="str">
        <f>'7 - Risk Register'!O12</f>
        <v>4 - Close: next 3 months</v>
      </c>
      <c r="CYH2" s="34" t="str">
        <f>'7 - Risk Register'!P12</f>
        <v>Test McTester Senior Project Officer</v>
      </c>
      <c r="CYI2" s="34" t="str">
        <f>'7 - Risk Register'!C13</f>
        <v xml:space="preserve">Construction Cost Price Inflation </v>
      </c>
      <c r="CYJ2" s="34" t="str">
        <f>'7 - Risk Register'!D13</f>
        <v>Rising Costs</v>
      </c>
      <c r="CYK2" s="34" t="str">
        <f>'7 - Risk Register'!E13</f>
        <v>Conflict of Interest/ Governnace  - risk of Programme delay</v>
      </c>
      <c r="CYL2" s="34" t="str">
        <f>'7 - Risk Register'!F13</f>
        <v>Conflict of Interest/ Governnace  - risk of Programme delay</v>
      </c>
      <c r="CYM2" s="34" t="str">
        <f>'7 - Risk Register'!G13</f>
        <v xml:space="preserve">Project is delayed  </v>
      </c>
      <c r="CYN2" s="34" t="str">
        <f>'7 - Risk Register'!H13</f>
        <v>3 - Medium impact</v>
      </c>
      <c r="CYO2" s="34" t="str">
        <f>'7 - Risk Register'!I13</f>
        <v>3 - High</v>
      </c>
      <c r="CYP2" s="34">
        <f>'7 - Risk Register'!J13</f>
        <v>9</v>
      </c>
      <c r="CYQ2" s="34" t="str">
        <f>'7 - Risk Register'!K13</f>
        <v xml:space="preserve">Agreed procurement timetable </v>
      </c>
      <c r="CYR2" s="34" t="str">
        <f>'7 - Risk Register'!L13</f>
        <v>2 - Low impact</v>
      </c>
      <c r="CYS2" s="34" t="str">
        <f>'7 - Risk Register'!M13</f>
        <v>1 - Low</v>
      </c>
      <c r="CYT2" s="34">
        <f>'7 - Risk Register'!N13</f>
        <v>2</v>
      </c>
      <c r="CYU2" s="34" t="str">
        <f>'7 - Risk Register'!O13</f>
        <v>4 - Close: next 3 months</v>
      </c>
      <c r="CYV2" s="34" t="str">
        <f>'7 - Risk Register'!P13</f>
        <v>Test McTester Senior Project Officer</v>
      </c>
      <c r="CYW2" s="34" t="str">
        <f>'7 - Risk Register'!C14</f>
        <v xml:space="preserve">Legal and development agreements with external Partners are not put into place </v>
      </c>
      <c r="CYX2" s="34" t="str">
        <f>'7 - Risk Register'!D14</f>
        <v>Delivery Partner Risk</v>
      </c>
      <c r="CYY2" s="34" t="str">
        <f>'7 - Risk Register'!E14</f>
        <v>Conflict of Interest/ Governnace  - risk of Programme delay</v>
      </c>
      <c r="CYZ2" s="34" t="str">
        <f>'7 - Risk Register'!F14</f>
        <v>Conflict of Interest/ Governnace  - risk of Programme delay</v>
      </c>
      <c r="CZA2" s="34" t="str">
        <f>'7 - Risk Register'!G14</f>
        <v xml:space="preserve">Project is delayed  </v>
      </c>
      <c r="CZB2" s="34" t="str">
        <f>'7 - Risk Register'!H14</f>
        <v xml:space="preserve">4 - Significant impact </v>
      </c>
      <c r="CZC2" s="34" t="str">
        <f>'7 - Risk Register'!I14</f>
        <v>3 - High</v>
      </c>
      <c r="CZD2" s="34">
        <f>'7 - Risk Register'!J14</f>
        <v>12</v>
      </c>
      <c r="CZE2" s="34" t="str">
        <f>'7 - Risk Register'!K14</f>
        <v xml:space="preserve">Agreed procurement timetable </v>
      </c>
      <c r="CZF2" s="34" t="str">
        <f>'7 - Risk Register'!L14</f>
        <v>3 - Medium impact</v>
      </c>
      <c r="CZG2" s="34" t="str">
        <f>'7 - Risk Register'!M14</f>
        <v>2 - Medium</v>
      </c>
      <c r="CZH2" s="34">
        <f>'7 - Risk Register'!N14</f>
        <v>6</v>
      </c>
      <c r="CZI2" s="34" t="str">
        <f>'7 - Risk Register'!O14</f>
        <v>4 - Close: next 3 months</v>
      </c>
      <c r="CZJ2" s="34" t="str">
        <f>'7 - Risk Register'!P14</f>
        <v>Test McTester Senior Project Officer</v>
      </c>
      <c r="CZK2" s="34" t="str">
        <f>'7 - Risk Register'!C23</f>
        <v xml:space="preserve">Internal and External Stakeholder engagement not fully completed/ Conflict of Interest - xxx Towns Fund Board. </v>
      </c>
      <c r="CZL2" s="34" t="str">
        <f>'7 - Risk Register'!D23</f>
        <v>External Stakeholder Management</v>
      </c>
      <c r="CZM2" s="34" t="str">
        <f>'7 - Risk Register'!E23</f>
        <v>Conflict of Interest/ Governnace  - risk of Programme delay</v>
      </c>
      <c r="CZN2" s="34" t="str">
        <f>'7 - Risk Register'!F23</f>
        <v>Conflict of Interest/ Governnace  - risk of Programme delay</v>
      </c>
      <c r="CZO2" s="34" t="str">
        <f>'7 - Risk Register'!G23</f>
        <v xml:space="preserve">Project is delayed  </v>
      </c>
      <c r="CZP2" s="34" t="str">
        <f>'7 - Risk Register'!H23</f>
        <v>3 - Medium impact</v>
      </c>
      <c r="CZQ2" s="34" t="str">
        <f>'7 - Risk Register'!I23</f>
        <v>1 - Low</v>
      </c>
      <c r="CZR2" s="34">
        <f>'7 - Risk Register'!J23</f>
        <v>3</v>
      </c>
      <c r="CZS2" s="34" t="str">
        <f>'7 - Risk Register'!K23</f>
        <v xml:space="preserve">Agreed procurement timetable </v>
      </c>
      <c r="CZT2" s="34" t="str">
        <f>'7 - Risk Register'!L23</f>
        <v>3 - Medium impact</v>
      </c>
      <c r="CZU2" s="34" t="str">
        <f>'7 - Risk Register'!M23</f>
        <v>1 - Low</v>
      </c>
      <c r="CZV2" s="34">
        <f>'7 - Risk Register'!N23</f>
        <v>3</v>
      </c>
      <c r="CZW2" s="34" t="str">
        <f>'7 - Risk Register'!O23</f>
        <v>4 - Close: next 3 months</v>
      </c>
      <c r="CZX2" s="34" t="str">
        <f>'7 - Risk Register'!P23</f>
        <v>Test McTester Senior Project Officer</v>
      </c>
      <c r="CZY2" s="34" t="str">
        <f>'7 - Risk Register'!C24</f>
        <v xml:space="preserve">Construction Cost Price Inflation </v>
      </c>
      <c r="CZZ2" s="34" t="str">
        <f>'7 - Risk Register'!D24</f>
        <v>Rising Costs</v>
      </c>
      <c r="DAA2" s="34" t="str">
        <f>'7 - Risk Register'!E24</f>
        <v>Conflict of Interest/ Governnace  - risk of Programme delay</v>
      </c>
      <c r="DAB2" s="34" t="str">
        <f>'7 - Risk Register'!F24</f>
        <v>Conflict of Interest/ Governnace  - risk of Programme delay</v>
      </c>
      <c r="DAC2" s="34" t="str">
        <f>'7 - Risk Register'!G24</f>
        <v xml:space="preserve">Project is delayed  </v>
      </c>
      <c r="DAD2" s="34" t="str">
        <f>'7 - Risk Register'!H24</f>
        <v>3 - Medium impact</v>
      </c>
      <c r="DAE2" s="34" t="str">
        <f>'7 - Risk Register'!I24</f>
        <v>2 - Medium</v>
      </c>
      <c r="DAF2" s="34">
        <f>'7 - Risk Register'!J24</f>
        <v>6</v>
      </c>
      <c r="DAG2" s="34" t="str">
        <f>'7 - Risk Register'!K24</f>
        <v xml:space="preserve">Agreed procurement timetable </v>
      </c>
      <c r="DAH2" s="34" t="str">
        <f>'7 - Risk Register'!L24</f>
        <v>3 - Medium impact</v>
      </c>
      <c r="DAI2" s="34" t="str">
        <f>'7 - Risk Register'!M24</f>
        <v>1 - Low</v>
      </c>
      <c r="DAJ2" s="34">
        <f>'7 - Risk Register'!N24</f>
        <v>3</v>
      </c>
      <c r="DAK2" s="34" t="str">
        <f>'7 - Risk Register'!O24</f>
        <v>4 - Close: next 3 months</v>
      </c>
      <c r="DAL2" s="34" t="str">
        <f>'7 - Risk Register'!P24</f>
        <v>Test McTester Senior Project Officer</v>
      </c>
      <c r="DAM2" s="34" t="str">
        <f>'7 - Risk Register'!C25</f>
        <v xml:space="preserve">Legal and development agreements with external Partners are not put into place </v>
      </c>
      <c r="DAN2" s="34" t="str">
        <f>'7 - Risk Register'!D25</f>
        <v>Delivery Partner Risk</v>
      </c>
      <c r="DAO2" s="34" t="str">
        <f>'7 - Risk Register'!E25</f>
        <v>Conflict of Interest/ Governnace  - risk of Programme delay</v>
      </c>
      <c r="DAP2" s="34" t="str">
        <f>'7 - Risk Register'!F25</f>
        <v>Conflict of Interest/ Governnace  - risk of Programme delay</v>
      </c>
      <c r="DAQ2" s="34" t="str">
        <f>'7 - Risk Register'!G25</f>
        <v xml:space="preserve">Project is delayed  </v>
      </c>
      <c r="DAR2" s="34" t="str">
        <f>'7 - Risk Register'!H25</f>
        <v>3 - Medium impact</v>
      </c>
      <c r="DAS2" s="34" t="str">
        <f>'7 - Risk Register'!I25</f>
        <v>2 - Medium</v>
      </c>
      <c r="DAT2" s="34">
        <f>'7 - Risk Register'!J25</f>
        <v>6</v>
      </c>
      <c r="DAU2" s="34" t="str">
        <f>'7 - Risk Register'!K25</f>
        <v xml:space="preserve">Agreed procurement timetable </v>
      </c>
      <c r="DAV2" s="34" t="str">
        <f>'7 - Risk Register'!L25</f>
        <v>2 - Low impact</v>
      </c>
      <c r="DAW2" s="34" t="str">
        <f>'7 - Risk Register'!M25</f>
        <v>2 - Medium</v>
      </c>
      <c r="DAX2" s="34">
        <f>'7 - Risk Register'!N25</f>
        <v>4</v>
      </c>
      <c r="DAY2" s="34" t="str">
        <f>'7 - Risk Register'!O25</f>
        <v>3 - Approaching: next 6 months</v>
      </c>
      <c r="DAZ2" s="34" t="str">
        <f>'7 - Risk Register'!P25</f>
        <v>Test McTester Senior Project Officer</v>
      </c>
    </row>
    <row r="3" spans="1:2762" s="34" customFormat="1">
      <c r="A3" s="460" t="s">
        <v>3520</v>
      </c>
      <c r="R3" s="466" t="str">
        <f>'Project Lookup'!$C$4</f>
        <v>TD-WRC-02</v>
      </c>
      <c r="S3" s="34" t="str">
        <f>'Project Lookup'!$E$4</f>
        <v>Severn Centre for Health and Wellbeing</v>
      </c>
      <c r="T3" s="34" t="str">
        <f>'2 - Project Admin'!F28</f>
        <v>Skills and Enterprise Infrastructure</v>
      </c>
      <c r="U3" s="34" t="str">
        <f>'2 - Project Admin'!G28</f>
        <v>Single</v>
      </c>
      <c r="V3" s="34" t="str">
        <f>'2 - Project Admin'!H28</f>
        <v>FY6 7YR</v>
      </c>
      <c r="W3" s="34">
        <f>'2 - Project Admin'!I28</f>
        <v>0</v>
      </c>
      <c r="X3" s="34" t="str">
        <f>'2 - Project Admin'!J28</f>
        <v>No</v>
      </c>
      <c r="Y3" s="34">
        <f>'2 - Project Admin'!K28</f>
        <v>0</v>
      </c>
      <c r="Z3" s="34">
        <f>'2 - Project Admin'!L28</f>
        <v>0</v>
      </c>
      <c r="AJ3" s="468">
        <f>'3 - Programme Progress'!D21</f>
        <v>44531</v>
      </c>
      <c r="AK3" s="34">
        <f>'3 - Programme Progress'!E21</f>
        <v>46082</v>
      </c>
      <c r="AL3" s="34" t="e">
        <f>'3 - Programme Progress'!#REF!</f>
        <v>#REF!</v>
      </c>
      <c r="AM3" s="34" t="str">
        <f>'3 - Programme Progress'!F21</f>
        <v>Planning &amp; Design</v>
      </c>
      <c r="AN3" s="34">
        <f>'3 - Programme Progress'!J21</f>
        <v>3</v>
      </c>
      <c r="AO3" s="34">
        <f>'3 - Programme Progress'!K21</f>
        <v>2</v>
      </c>
      <c r="AP3" s="34">
        <f>'3 - Programme Progress'!L21</f>
        <v>2</v>
      </c>
      <c r="AQ3" s="34" t="str">
        <f>'3 - Programme Progress'!M21</f>
        <v>bbb</v>
      </c>
      <c r="AR3" s="34" t="str">
        <f>'3 - Programme Progress'!N21</f>
        <v>xxx Autumn  2024</v>
      </c>
      <c r="AS3" s="34">
        <f>'3 - Programme Progress'!O21</f>
        <v>45627</v>
      </c>
      <c r="AU3" s="469"/>
      <c r="AV3" s="469"/>
      <c r="AW3" s="469"/>
      <c r="AX3" s="469"/>
      <c r="AY3" s="469"/>
      <c r="AZ3" s="469"/>
      <c r="BA3" s="469"/>
      <c r="BB3" s="469"/>
      <c r="BC3" s="469"/>
      <c r="BD3" s="469"/>
      <c r="BE3" s="469"/>
      <c r="BF3" s="469"/>
      <c r="BG3" s="469"/>
      <c r="BH3" s="469"/>
      <c r="BI3" s="469"/>
      <c r="BJ3" s="469"/>
      <c r="BK3" s="469"/>
      <c r="BS3" s="34">
        <f>'4a - Funding Profiles'!F66</f>
        <v>100</v>
      </c>
      <c r="BT3" s="34">
        <f>'4a - Funding Profiles'!G66</f>
        <v>1</v>
      </c>
      <c r="BU3" s="34">
        <f>'4a - Funding Profiles'!H66</f>
        <v>2</v>
      </c>
      <c r="BV3" s="34">
        <f>'4a - Funding Profiles'!I66</f>
        <v>3</v>
      </c>
      <c r="BW3" s="34">
        <f>'4a - Funding Profiles'!J66</f>
        <v>1</v>
      </c>
      <c r="BX3" s="34">
        <f>'4a - Funding Profiles'!K66</f>
        <v>2</v>
      </c>
      <c r="BY3" s="34">
        <f>'4a - Funding Profiles'!L66</f>
        <v>3</v>
      </c>
      <c r="BZ3" s="34">
        <f>'4a - Funding Profiles'!M66</f>
        <v>1</v>
      </c>
      <c r="CA3" s="34">
        <f>'4a - Funding Profiles'!N66</f>
        <v>2</v>
      </c>
      <c r="CB3" s="34">
        <f>'4a - Funding Profiles'!O66</f>
        <v>3</v>
      </c>
      <c r="CC3" s="34">
        <f>'4a - Funding Profiles'!P66</f>
        <v>1</v>
      </c>
      <c r="CD3" s="34">
        <f>'4a - Funding Profiles'!Q66</f>
        <v>2</v>
      </c>
      <c r="CE3" s="34">
        <f>'4a - Funding Profiles'!R66</f>
        <v>3</v>
      </c>
      <c r="CF3" s="34">
        <f>'4a - Funding Profiles'!S66</f>
        <v>1</v>
      </c>
      <c r="CG3" s="34">
        <f>'4a - Funding Profiles'!T66</f>
        <v>2</v>
      </c>
      <c r="CH3" s="34">
        <f>'4a - Funding Profiles'!U66</f>
        <v>3</v>
      </c>
      <c r="CI3" s="34">
        <f>'4a - Funding Profiles'!V66</f>
        <v>1</v>
      </c>
      <c r="CJ3" s="34">
        <f>'4a - Funding Profiles'!W66</f>
        <v>2</v>
      </c>
      <c r="CK3" s="34">
        <f>'4a - Funding Profiles'!X66</f>
        <v>3</v>
      </c>
      <c r="CL3" s="34">
        <f>'4a - Funding Profiles'!Y66</f>
        <v>0</v>
      </c>
      <c r="CM3" s="34">
        <f>'4a - Funding Profiles'!Z66</f>
        <v>118</v>
      </c>
      <c r="CN3" s="34">
        <f>'4a - Funding Profiles'!F67</f>
        <v>100</v>
      </c>
      <c r="CO3" s="34">
        <f>'4a - Funding Profiles'!G67</f>
        <v>1</v>
      </c>
      <c r="CP3" s="34">
        <f>'4a - Funding Profiles'!H67</f>
        <v>2</v>
      </c>
      <c r="CQ3" s="34">
        <f>'4a - Funding Profiles'!I67</f>
        <v>3</v>
      </c>
      <c r="CR3" s="34">
        <f>'4a - Funding Profiles'!J67</f>
        <v>1</v>
      </c>
      <c r="CS3" s="34">
        <f>'4a - Funding Profiles'!K67</f>
        <v>2</v>
      </c>
      <c r="CT3" s="34">
        <f>'4a - Funding Profiles'!L67</f>
        <v>3</v>
      </c>
      <c r="CU3" s="34">
        <f>'4a - Funding Profiles'!M67</f>
        <v>1</v>
      </c>
      <c r="CV3" s="34">
        <f>'4a - Funding Profiles'!N67</f>
        <v>2</v>
      </c>
      <c r="CW3" s="34">
        <f>'4a - Funding Profiles'!O67</f>
        <v>3</v>
      </c>
      <c r="CX3" s="34">
        <f>'4a - Funding Profiles'!P67</f>
        <v>1</v>
      </c>
      <c r="CY3" s="34">
        <f>'4a - Funding Profiles'!Q67</f>
        <v>2</v>
      </c>
      <c r="CZ3" s="34">
        <f>'4a - Funding Profiles'!R67</f>
        <v>3</v>
      </c>
      <c r="DA3" s="34">
        <f>'4a - Funding Profiles'!S67</f>
        <v>1</v>
      </c>
      <c r="DB3" s="34">
        <f>'4a - Funding Profiles'!T67</f>
        <v>2</v>
      </c>
      <c r="DC3" s="34">
        <f>'4a - Funding Profiles'!U67</f>
        <v>3</v>
      </c>
      <c r="DD3" s="34">
        <f>'4a - Funding Profiles'!V67</f>
        <v>1</v>
      </c>
      <c r="DE3" s="34">
        <f>'4a - Funding Profiles'!W67</f>
        <v>2</v>
      </c>
      <c r="DF3" s="34">
        <f>'4a - Funding Profiles'!X67</f>
        <v>3</v>
      </c>
      <c r="DG3" s="34">
        <f>'4a - Funding Profiles'!Y67</f>
        <v>0</v>
      </c>
      <c r="DH3" s="34">
        <f>'4a - Funding Profiles'!Z67</f>
        <v>118</v>
      </c>
      <c r="DI3" s="34">
        <f>'4a - Funding Profiles'!F68</f>
        <v>110</v>
      </c>
      <c r="DJ3" s="34">
        <f>'4a - Funding Profiles'!G68</f>
        <v>1</v>
      </c>
      <c r="DK3" s="34">
        <f>'4a - Funding Profiles'!H68</f>
        <v>2</v>
      </c>
      <c r="DL3" s="34">
        <f>'4a - Funding Profiles'!I68</f>
        <v>3</v>
      </c>
      <c r="DM3" s="34">
        <f>'4a - Funding Profiles'!J68</f>
        <v>1</v>
      </c>
      <c r="DN3" s="34">
        <f>'4a - Funding Profiles'!K68</f>
        <v>2</v>
      </c>
      <c r="DO3" s="34">
        <f>'4a - Funding Profiles'!L68</f>
        <v>3</v>
      </c>
      <c r="DP3" s="34">
        <f>'4a - Funding Profiles'!M68</f>
        <v>1</v>
      </c>
      <c r="DQ3" s="34">
        <f>'4a - Funding Profiles'!N68</f>
        <v>2</v>
      </c>
      <c r="DR3" s="34">
        <f>'4a - Funding Profiles'!O68</f>
        <v>3</v>
      </c>
      <c r="DS3" s="34">
        <f>'4a - Funding Profiles'!P68</f>
        <v>1</v>
      </c>
      <c r="DT3" s="34">
        <f>'4a - Funding Profiles'!Q68</f>
        <v>2</v>
      </c>
      <c r="DU3" s="34">
        <f>'4a - Funding Profiles'!R68</f>
        <v>3</v>
      </c>
      <c r="DV3" s="34">
        <f>'4a - Funding Profiles'!S68</f>
        <v>1</v>
      </c>
      <c r="DW3" s="34">
        <f>'4a - Funding Profiles'!T68</f>
        <v>2</v>
      </c>
      <c r="DX3" s="34">
        <f>'4a - Funding Profiles'!U68</f>
        <v>3</v>
      </c>
      <c r="DY3" s="34">
        <f>'4a - Funding Profiles'!V68</f>
        <v>1</v>
      </c>
      <c r="DZ3" s="34">
        <f>'4a - Funding Profiles'!W68</f>
        <v>2</v>
      </c>
      <c r="EA3" s="34">
        <f>'4a - Funding Profiles'!X68</f>
        <v>3</v>
      </c>
      <c r="EB3" s="34">
        <f>'4a - Funding Profiles'!Y68</f>
        <v>0</v>
      </c>
      <c r="EC3" s="34">
        <f>'4a - Funding Profiles'!Z68</f>
        <v>128</v>
      </c>
      <c r="ED3" s="34">
        <f>'4a - Funding Profiles'!F69</f>
        <v>200</v>
      </c>
      <c r="EE3" s="34">
        <f>'4a - Funding Profiles'!G69</f>
        <v>2</v>
      </c>
      <c r="EF3" s="34">
        <f>'4a - Funding Profiles'!H69</f>
        <v>4</v>
      </c>
      <c r="EG3" s="34">
        <f>'4a - Funding Profiles'!I69</f>
        <v>6</v>
      </c>
      <c r="EH3" s="34">
        <f>'4a - Funding Profiles'!J69</f>
        <v>2</v>
      </c>
      <c r="EI3" s="34">
        <f>'4a - Funding Profiles'!K69</f>
        <v>4</v>
      </c>
      <c r="EJ3" s="34">
        <f>'4a - Funding Profiles'!L69</f>
        <v>6</v>
      </c>
      <c r="EK3" s="34">
        <f>'4a - Funding Profiles'!M69</f>
        <v>2</v>
      </c>
      <c r="EL3" s="34">
        <f>'4a - Funding Profiles'!N69</f>
        <v>4</v>
      </c>
      <c r="EM3" s="34">
        <f>'4a - Funding Profiles'!O69</f>
        <v>6</v>
      </c>
      <c r="EN3" s="34">
        <f>'4a - Funding Profiles'!P69</f>
        <v>2</v>
      </c>
      <c r="EO3" s="34">
        <f>'4a - Funding Profiles'!Q69</f>
        <v>4</v>
      </c>
      <c r="EP3" s="34">
        <f>'4a - Funding Profiles'!R69</f>
        <v>6</v>
      </c>
      <c r="EQ3" s="34">
        <f>'4a - Funding Profiles'!S69</f>
        <v>2</v>
      </c>
      <c r="ER3" s="34">
        <f>'4a - Funding Profiles'!T69</f>
        <v>4</v>
      </c>
      <c r="ES3" s="34">
        <f>'4a - Funding Profiles'!U69</f>
        <v>6</v>
      </c>
      <c r="ET3" s="34">
        <f>'4a - Funding Profiles'!V69</f>
        <v>2</v>
      </c>
      <c r="EU3" s="34">
        <f>'4a - Funding Profiles'!W69</f>
        <v>4</v>
      </c>
      <c r="EV3" s="34">
        <f>'4a - Funding Profiles'!X69</f>
        <v>6</v>
      </c>
      <c r="EW3" s="34">
        <f>'4a - Funding Profiles'!Y69</f>
        <v>0</v>
      </c>
      <c r="EX3" s="34">
        <f>'4a - Funding Profiles'!Z69</f>
        <v>236</v>
      </c>
      <c r="EY3" s="34">
        <f>'4a - Funding Profiles'!F70</f>
        <v>100</v>
      </c>
      <c r="EZ3" s="34">
        <f>'4a - Funding Profiles'!G70</f>
        <v>1</v>
      </c>
      <c r="FA3" s="34">
        <f>'4a - Funding Profiles'!H70</f>
        <v>2</v>
      </c>
      <c r="FB3" s="34">
        <f>'4a - Funding Profiles'!I70</f>
        <v>3</v>
      </c>
      <c r="FC3" s="34">
        <f>'4a - Funding Profiles'!J70</f>
        <v>1</v>
      </c>
      <c r="FD3" s="34">
        <f>'4a - Funding Profiles'!K70</f>
        <v>2</v>
      </c>
      <c r="FE3" s="34">
        <f>'4a - Funding Profiles'!L70</f>
        <v>3</v>
      </c>
      <c r="FF3" s="34">
        <f>'4a - Funding Profiles'!M70</f>
        <v>1</v>
      </c>
      <c r="FG3" s="34">
        <f>'4a - Funding Profiles'!N70</f>
        <v>2</v>
      </c>
      <c r="FH3" s="34">
        <f>'4a - Funding Profiles'!O70</f>
        <v>3</v>
      </c>
      <c r="FI3" s="34">
        <f>'4a - Funding Profiles'!P70</f>
        <v>1</v>
      </c>
      <c r="FJ3" s="34">
        <f>'4a - Funding Profiles'!Q70</f>
        <v>2</v>
      </c>
      <c r="FK3" s="34">
        <f>'4a - Funding Profiles'!R70</f>
        <v>3</v>
      </c>
      <c r="FL3" s="34">
        <f>'4a - Funding Profiles'!S70</f>
        <v>1</v>
      </c>
      <c r="FM3" s="34">
        <f>'4a - Funding Profiles'!T70</f>
        <v>2</v>
      </c>
      <c r="FN3" s="34">
        <f>'4a - Funding Profiles'!U70</f>
        <v>3</v>
      </c>
      <c r="FO3" s="34">
        <f>'4a - Funding Profiles'!V70</f>
        <v>1</v>
      </c>
      <c r="FP3" s="34">
        <f>'4a - Funding Profiles'!W70</f>
        <v>2</v>
      </c>
      <c r="FQ3" s="34">
        <f>'4a - Funding Profiles'!X70</f>
        <v>3</v>
      </c>
      <c r="FR3" s="34">
        <f>'4a - Funding Profiles'!Y70</f>
        <v>0</v>
      </c>
      <c r="FS3" s="34">
        <f>'4a - Funding Profiles'!Z70</f>
        <v>118</v>
      </c>
      <c r="FT3" s="34">
        <f>'4a - Funding Profiles'!F71</f>
        <v>100</v>
      </c>
      <c r="FU3" s="34">
        <f>'4a - Funding Profiles'!G71</f>
        <v>1</v>
      </c>
      <c r="FV3" s="34">
        <f>'4a - Funding Profiles'!H71</f>
        <v>2</v>
      </c>
      <c r="FW3" s="34">
        <f>'4a - Funding Profiles'!I71</f>
        <v>3</v>
      </c>
      <c r="FX3" s="34">
        <f>'4a - Funding Profiles'!J71</f>
        <v>1</v>
      </c>
      <c r="FY3" s="34">
        <f>'4a - Funding Profiles'!K71</f>
        <v>2</v>
      </c>
      <c r="FZ3" s="34">
        <f>'4a - Funding Profiles'!L71</f>
        <v>3</v>
      </c>
      <c r="GA3" s="34">
        <f>'4a - Funding Profiles'!M71</f>
        <v>1</v>
      </c>
      <c r="GB3" s="34">
        <f>'4a - Funding Profiles'!N71</f>
        <v>2</v>
      </c>
      <c r="GC3" s="34">
        <f>'4a - Funding Profiles'!O71</f>
        <v>3</v>
      </c>
      <c r="GD3" s="34">
        <f>'4a - Funding Profiles'!P71</f>
        <v>1</v>
      </c>
      <c r="GE3" s="34">
        <f>'4a - Funding Profiles'!Q71</f>
        <v>2</v>
      </c>
      <c r="GF3" s="34">
        <f>'4a - Funding Profiles'!R71</f>
        <v>3</v>
      </c>
      <c r="GG3" s="34">
        <f>'4a - Funding Profiles'!S71</f>
        <v>1</v>
      </c>
      <c r="GH3" s="34">
        <f>'4a - Funding Profiles'!T71</f>
        <v>2</v>
      </c>
      <c r="GI3" s="34">
        <f>'4a - Funding Profiles'!U71</f>
        <v>3</v>
      </c>
      <c r="GJ3" s="34">
        <f>'4a - Funding Profiles'!V71</f>
        <v>1</v>
      </c>
      <c r="GK3" s="34">
        <f>'4a - Funding Profiles'!W71</f>
        <v>2</v>
      </c>
      <c r="GL3" s="34">
        <f>'4a - Funding Profiles'!X71</f>
        <v>3</v>
      </c>
      <c r="GM3" s="34">
        <f>'4a - Funding Profiles'!Y71</f>
        <v>0</v>
      </c>
      <c r="GN3" s="34">
        <f>'4a - Funding Profiles'!Z71</f>
        <v>118</v>
      </c>
      <c r="GO3" s="34">
        <f>'4a - Funding Profiles'!F72</f>
        <v>100</v>
      </c>
      <c r="GP3" s="34">
        <f>'4a - Funding Profiles'!G72</f>
        <v>1</v>
      </c>
      <c r="GQ3" s="34">
        <f>'4a - Funding Profiles'!H72</f>
        <v>2</v>
      </c>
      <c r="GR3" s="34">
        <f>'4a - Funding Profiles'!I72</f>
        <v>3</v>
      </c>
      <c r="GS3" s="34">
        <f>'4a - Funding Profiles'!J72</f>
        <v>1</v>
      </c>
      <c r="GT3" s="34">
        <f>'4a - Funding Profiles'!K72</f>
        <v>2</v>
      </c>
      <c r="GU3" s="34">
        <f>'4a - Funding Profiles'!L72</f>
        <v>3</v>
      </c>
      <c r="GV3" s="34">
        <f>'4a - Funding Profiles'!M72</f>
        <v>1</v>
      </c>
      <c r="GW3" s="34">
        <f>'4a - Funding Profiles'!N72</f>
        <v>2</v>
      </c>
      <c r="GX3" s="34">
        <f>'4a - Funding Profiles'!O72</f>
        <v>3</v>
      </c>
      <c r="GY3" s="34">
        <f>'4a - Funding Profiles'!P72</f>
        <v>1</v>
      </c>
      <c r="GZ3" s="34">
        <f>'4a - Funding Profiles'!Q72</f>
        <v>2</v>
      </c>
      <c r="HA3" s="34">
        <f>'4a - Funding Profiles'!R72</f>
        <v>3</v>
      </c>
      <c r="HB3" s="34">
        <f>'4a - Funding Profiles'!S72</f>
        <v>1</v>
      </c>
      <c r="HC3" s="34">
        <f>'4a - Funding Profiles'!T72</f>
        <v>2</v>
      </c>
      <c r="HD3" s="34">
        <f>'4a - Funding Profiles'!U72</f>
        <v>3</v>
      </c>
      <c r="HE3" s="34">
        <f>'4a - Funding Profiles'!V72</f>
        <v>1</v>
      </c>
      <c r="HF3" s="34">
        <f>'4a - Funding Profiles'!W72</f>
        <v>2</v>
      </c>
      <c r="HG3" s="34">
        <f>'4a - Funding Profiles'!X72</f>
        <v>3</v>
      </c>
      <c r="HH3" s="34">
        <f>'4a - Funding Profiles'!Y72</f>
        <v>0</v>
      </c>
      <c r="HI3" s="34">
        <f>'4a - Funding Profiles'!Z72</f>
        <v>118</v>
      </c>
      <c r="HJ3" s="34">
        <f>'4a - Funding Profiles'!F73</f>
        <v>300</v>
      </c>
      <c r="HK3" s="34">
        <f>'4a - Funding Profiles'!G73</f>
        <v>3</v>
      </c>
      <c r="HL3" s="34">
        <f>'4a - Funding Profiles'!H73</f>
        <v>6</v>
      </c>
      <c r="HM3" s="34">
        <f>'4a - Funding Profiles'!I73</f>
        <v>9</v>
      </c>
      <c r="HN3" s="34">
        <f>'4a - Funding Profiles'!J73</f>
        <v>3</v>
      </c>
      <c r="HO3" s="34">
        <f>'4a - Funding Profiles'!K73</f>
        <v>6</v>
      </c>
      <c r="HP3" s="34">
        <f>'4a - Funding Profiles'!L73</f>
        <v>9</v>
      </c>
      <c r="HQ3" s="34">
        <f>'4a - Funding Profiles'!M73</f>
        <v>3</v>
      </c>
      <c r="HR3" s="34">
        <f>'4a - Funding Profiles'!N73</f>
        <v>6</v>
      </c>
      <c r="HS3" s="34">
        <f>'4a - Funding Profiles'!O73</f>
        <v>9</v>
      </c>
      <c r="HT3" s="34">
        <f>'4a - Funding Profiles'!P73</f>
        <v>3</v>
      </c>
      <c r="HU3" s="34">
        <f>'4a - Funding Profiles'!Q73</f>
        <v>6</v>
      </c>
      <c r="HV3" s="34">
        <f>'4a - Funding Profiles'!R73</f>
        <v>9</v>
      </c>
      <c r="HW3" s="34">
        <f>'4a - Funding Profiles'!S73</f>
        <v>3</v>
      </c>
      <c r="HX3" s="34">
        <f>'4a - Funding Profiles'!T73</f>
        <v>6</v>
      </c>
      <c r="HY3" s="34">
        <f>'4a - Funding Profiles'!U73</f>
        <v>9</v>
      </c>
      <c r="HZ3" s="34">
        <f>'4a - Funding Profiles'!V73</f>
        <v>3</v>
      </c>
      <c r="IA3" s="34">
        <f>'4a - Funding Profiles'!W73</f>
        <v>6</v>
      </c>
      <c r="IB3" s="34">
        <f>'4a - Funding Profiles'!X73</f>
        <v>9</v>
      </c>
      <c r="IC3" s="34">
        <f>'4a - Funding Profiles'!Y73</f>
        <v>0</v>
      </c>
      <c r="ID3" s="34">
        <f>'4a - Funding Profiles'!Z73</f>
        <v>354</v>
      </c>
      <c r="KP3" s="34">
        <f>'4a - Funding Profiles'!C78</f>
        <v>0</v>
      </c>
      <c r="KQ3" s="34">
        <f>'4a - Funding Profiles'!D78</f>
        <v>0</v>
      </c>
      <c r="KR3" s="34">
        <f>'4a - Funding Profiles'!E78</f>
        <v>0</v>
      </c>
      <c r="KS3" s="34">
        <f>'4a - Funding Profiles'!F78</f>
        <v>0</v>
      </c>
      <c r="KT3" s="34">
        <f>'4a - Funding Profiles'!G78</f>
        <v>0</v>
      </c>
      <c r="KU3" s="34">
        <f>'4a - Funding Profiles'!H78</f>
        <v>0</v>
      </c>
      <c r="KV3" s="34">
        <f>'4a - Funding Profiles'!I78</f>
        <v>0</v>
      </c>
      <c r="KW3" s="34">
        <f>'4a - Funding Profiles'!J78</f>
        <v>0</v>
      </c>
      <c r="KX3" s="34">
        <f>'4a - Funding Profiles'!K78</f>
        <v>0</v>
      </c>
      <c r="KY3" s="34">
        <f>'4a - Funding Profiles'!L78</f>
        <v>0</v>
      </c>
      <c r="KZ3" s="34">
        <f>'4a - Funding Profiles'!M78</f>
        <v>0</v>
      </c>
      <c r="LA3" s="34">
        <f>'4a - Funding Profiles'!N78</f>
        <v>0</v>
      </c>
      <c r="LB3" s="34">
        <f>'4a - Funding Profiles'!O78</f>
        <v>0</v>
      </c>
      <c r="LC3" s="34">
        <f>'4a - Funding Profiles'!P78</f>
        <v>0</v>
      </c>
      <c r="LD3" s="34">
        <f>'4a - Funding Profiles'!Q78</f>
        <v>0</v>
      </c>
      <c r="LE3" s="34">
        <f>'4a - Funding Profiles'!R78</f>
        <v>0</v>
      </c>
      <c r="LF3" s="34">
        <f>'4a - Funding Profiles'!S78</f>
        <v>0</v>
      </c>
      <c r="LG3" s="34">
        <f>'4a - Funding Profiles'!T78</f>
        <v>0</v>
      </c>
      <c r="LH3" s="34">
        <f>'4a - Funding Profiles'!U78</f>
        <v>0</v>
      </c>
      <c r="LI3" s="34">
        <f>'4a - Funding Profiles'!V78</f>
        <v>0</v>
      </c>
      <c r="LJ3" s="34">
        <f>'4a - Funding Profiles'!W78</f>
        <v>0</v>
      </c>
      <c r="LK3" s="34">
        <f>'4a - Funding Profiles'!X78</f>
        <v>0</v>
      </c>
      <c r="LL3" s="34">
        <f>'4a - Funding Profiles'!Y78</f>
        <v>0</v>
      </c>
      <c r="LM3" s="34">
        <f>'4a - Funding Profiles'!Z78</f>
        <v>0</v>
      </c>
      <c r="LN3" s="34">
        <f>'4a - Funding Profiles'!C79</f>
        <v>0</v>
      </c>
      <c r="LO3" s="34">
        <f>'4a - Funding Profiles'!D79</f>
        <v>0</v>
      </c>
      <c r="LP3" s="34">
        <f>'4a - Funding Profiles'!E79</f>
        <v>0</v>
      </c>
      <c r="LQ3" s="34">
        <f>'4a - Funding Profiles'!F79</f>
        <v>0</v>
      </c>
      <c r="LR3" s="34">
        <f>'4a - Funding Profiles'!G79</f>
        <v>0</v>
      </c>
      <c r="LS3" s="34">
        <f>'4a - Funding Profiles'!H79</f>
        <v>0</v>
      </c>
      <c r="LT3" s="34">
        <f>'4a - Funding Profiles'!I79</f>
        <v>0</v>
      </c>
      <c r="LU3" s="34">
        <f>'4a - Funding Profiles'!J79</f>
        <v>0</v>
      </c>
      <c r="LV3" s="34">
        <f>'4a - Funding Profiles'!K79</f>
        <v>0</v>
      </c>
      <c r="LW3" s="34">
        <f>'4a - Funding Profiles'!L79</f>
        <v>0</v>
      </c>
      <c r="LX3" s="34">
        <f>'4a - Funding Profiles'!M79</f>
        <v>0</v>
      </c>
      <c r="LY3" s="34">
        <f>'4a - Funding Profiles'!N79</f>
        <v>0</v>
      </c>
      <c r="LZ3" s="34">
        <f>'4a - Funding Profiles'!O79</f>
        <v>0</v>
      </c>
      <c r="MA3" s="34">
        <f>'4a - Funding Profiles'!P79</f>
        <v>0</v>
      </c>
      <c r="MB3" s="34">
        <f>'4a - Funding Profiles'!Q79</f>
        <v>0</v>
      </c>
      <c r="MC3" s="34">
        <f>'4a - Funding Profiles'!R79</f>
        <v>0</v>
      </c>
      <c r="MD3" s="34">
        <f>'4a - Funding Profiles'!S79</f>
        <v>0</v>
      </c>
      <c r="ME3" s="34">
        <f>'4a - Funding Profiles'!T79</f>
        <v>0</v>
      </c>
      <c r="MF3" s="34">
        <f>'4a - Funding Profiles'!U79</f>
        <v>0</v>
      </c>
      <c r="MG3" s="34">
        <f>'4a - Funding Profiles'!V79</f>
        <v>0</v>
      </c>
      <c r="MH3" s="34">
        <f>'4a - Funding Profiles'!W79</f>
        <v>0</v>
      </c>
      <c r="MI3" s="34">
        <f>'4a - Funding Profiles'!X79</f>
        <v>0</v>
      </c>
      <c r="MJ3" s="34">
        <f>'4a - Funding Profiles'!Y79</f>
        <v>0</v>
      </c>
      <c r="MK3" s="34">
        <f>'4a - Funding Profiles'!Z79</f>
        <v>0</v>
      </c>
      <c r="ML3" s="34">
        <f>'4a - Funding Profiles'!C80</f>
        <v>0</v>
      </c>
      <c r="MM3" s="34">
        <f>'4a - Funding Profiles'!D80</f>
        <v>0</v>
      </c>
      <c r="MN3" s="34">
        <f>'4a - Funding Profiles'!E80</f>
        <v>0</v>
      </c>
      <c r="MO3" s="34">
        <f>'4a - Funding Profiles'!F80</f>
        <v>0</v>
      </c>
      <c r="MP3" s="34">
        <f>'4a - Funding Profiles'!G80</f>
        <v>0</v>
      </c>
      <c r="MQ3" s="34">
        <f>'4a - Funding Profiles'!H80</f>
        <v>0</v>
      </c>
      <c r="MR3" s="34">
        <f>'4a - Funding Profiles'!I80</f>
        <v>0</v>
      </c>
      <c r="MS3" s="34">
        <f>'4a - Funding Profiles'!J80</f>
        <v>0</v>
      </c>
      <c r="MT3" s="34">
        <f>'4a - Funding Profiles'!K80</f>
        <v>0</v>
      </c>
      <c r="MU3" s="34">
        <f>'4a - Funding Profiles'!L80</f>
        <v>0</v>
      </c>
      <c r="MV3" s="34">
        <f>'4a - Funding Profiles'!M80</f>
        <v>0</v>
      </c>
      <c r="MW3" s="34">
        <f>'4a - Funding Profiles'!N80</f>
        <v>0</v>
      </c>
      <c r="MX3" s="34">
        <f>'4a - Funding Profiles'!O80</f>
        <v>0</v>
      </c>
      <c r="MY3" s="34">
        <f>'4a - Funding Profiles'!P80</f>
        <v>0</v>
      </c>
      <c r="MZ3" s="34">
        <f>'4a - Funding Profiles'!Q80</f>
        <v>0</v>
      </c>
      <c r="NA3" s="34">
        <f>'4a - Funding Profiles'!R80</f>
        <v>0</v>
      </c>
      <c r="NB3" s="34">
        <f>'4a - Funding Profiles'!S80</f>
        <v>0</v>
      </c>
      <c r="NC3" s="34">
        <f>'4a - Funding Profiles'!T80</f>
        <v>0</v>
      </c>
      <c r="ND3" s="34">
        <f>'4a - Funding Profiles'!U80</f>
        <v>0</v>
      </c>
      <c r="NE3" s="34">
        <f>'4a - Funding Profiles'!V80</f>
        <v>0</v>
      </c>
      <c r="NF3" s="34">
        <f>'4a - Funding Profiles'!W80</f>
        <v>0</v>
      </c>
      <c r="NG3" s="34">
        <f>'4a - Funding Profiles'!X80</f>
        <v>0</v>
      </c>
      <c r="NH3" s="34">
        <f>'4a - Funding Profiles'!Y80</f>
        <v>0</v>
      </c>
      <c r="NI3" s="34">
        <f>'4a - Funding Profiles'!Z80</f>
        <v>0</v>
      </c>
      <c r="NJ3" s="34">
        <f>'4a - Funding Profiles'!C81</f>
        <v>0</v>
      </c>
      <c r="NK3" s="34">
        <f>'4a - Funding Profiles'!D81</f>
        <v>0</v>
      </c>
      <c r="NL3" s="34">
        <f>'4a - Funding Profiles'!E81</f>
        <v>0</v>
      </c>
      <c r="NM3" s="34">
        <f>'4a - Funding Profiles'!F81</f>
        <v>0</v>
      </c>
      <c r="NN3" s="34">
        <f>'4a - Funding Profiles'!G81</f>
        <v>0</v>
      </c>
      <c r="NO3" s="34">
        <f>'4a - Funding Profiles'!H81</f>
        <v>0</v>
      </c>
      <c r="NP3" s="34">
        <f>'4a - Funding Profiles'!I81</f>
        <v>0</v>
      </c>
      <c r="NQ3" s="34">
        <f>'4a - Funding Profiles'!J81</f>
        <v>0</v>
      </c>
      <c r="NR3" s="34">
        <f>'4a - Funding Profiles'!K81</f>
        <v>0</v>
      </c>
      <c r="NS3" s="34">
        <f>'4a - Funding Profiles'!L81</f>
        <v>0</v>
      </c>
      <c r="NT3" s="34">
        <f>'4a - Funding Profiles'!M81</f>
        <v>0</v>
      </c>
      <c r="NU3" s="34">
        <f>'4a - Funding Profiles'!N81</f>
        <v>0</v>
      </c>
      <c r="NV3" s="34">
        <f>'4a - Funding Profiles'!O81</f>
        <v>0</v>
      </c>
      <c r="NW3" s="34">
        <f>'4a - Funding Profiles'!P81</f>
        <v>0</v>
      </c>
      <c r="NX3" s="34">
        <f>'4a - Funding Profiles'!Q81</f>
        <v>0</v>
      </c>
      <c r="NY3" s="34">
        <f>'4a - Funding Profiles'!R81</f>
        <v>0</v>
      </c>
      <c r="NZ3" s="34">
        <f>'4a - Funding Profiles'!S81</f>
        <v>0</v>
      </c>
      <c r="OA3" s="34">
        <f>'4a - Funding Profiles'!T81</f>
        <v>0</v>
      </c>
      <c r="OB3" s="34">
        <f>'4a - Funding Profiles'!U81</f>
        <v>0</v>
      </c>
      <c r="OC3" s="34">
        <f>'4a - Funding Profiles'!V81</f>
        <v>0</v>
      </c>
      <c r="OD3" s="34">
        <f>'4a - Funding Profiles'!W81</f>
        <v>0</v>
      </c>
      <c r="OE3" s="34">
        <f>'4a - Funding Profiles'!X81</f>
        <v>0</v>
      </c>
      <c r="OF3" s="34">
        <f>'4a - Funding Profiles'!Y81</f>
        <v>0</v>
      </c>
      <c r="OG3" s="34">
        <f>'4a - Funding Profiles'!Z81</f>
        <v>0</v>
      </c>
      <c r="OH3" s="34">
        <f>'4a - Funding Profiles'!C82</f>
        <v>0</v>
      </c>
      <c r="OI3" s="34">
        <f>'4a - Funding Profiles'!D82</f>
        <v>0</v>
      </c>
      <c r="OJ3" s="34">
        <f>'4a - Funding Profiles'!E82</f>
        <v>0</v>
      </c>
      <c r="OK3" s="34">
        <f>'4a - Funding Profiles'!F82</f>
        <v>0</v>
      </c>
      <c r="OL3" s="34">
        <f>'4a - Funding Profiles'!G82</f>
        <v>0</v>
      </c>
      <c r="OM3" s="34">
        <f>'4a - Funding Profiles'!H82</f>
        <v>0</v>
      </c>
      <c r="ON3" s="34">
        <f>'4a - Funding Profiles'!I82</f>
        <v>0</v>
      </c>
      <c r="OO3" s="34">
        <f>'4a - Funding Profiles'!J82</f>
        <v>0</v>
      </c>
      <c r="OP3" s="34">
        <f>'4a - Funding Profiles'!K82</f>
        <v>0</v>
      </c>
      <c r="OQ3" s="34">
        <f>'4a - Funding Profiles'!L82</f>
        <v>0</v>
      </c>
      <c r="OR3" s="34">
        <f>'4a - Funding Profiles'!M82</f>
        <v>0</v>
      </c>
      <c r="OS3" s="34">
        <f>'4a - Funding Profiles'!N82</f>
        <v>0</v>
      </c>
      <c r="OT3" s="34">
        <f>'4a - Funding Profiles'!O82</f>
        <v>0</v>
      </c>
      <c r="OU3" s="34">
        <f>'4a - Funding Profiles'!P82</f>
        <v>0</v>
      </c>
      <c r="OV3" s="34">
        <f>'4a - Funding Profiles'!Q82</f>
        <v>0</v>
      </c>
      <c r="OW3" s="34">
        <f>'4a - Funding Profiles'!R82</f>
        <v>0</v>
      </c>
      <c r="OX3" s="34">
        <f>'4a - Funding Profiles'!S82</f>
        <v>0</v>
      </c>
      <c r="OY3" s="34">
        <f>'4a - Funding Profiles'!T82</f>
        <v>0</v>
      </c>
      <c r="OZ3" s="34">
        <f>'4a - Funding Profiles'!U82</f>
        <v>0</v>
      </c>
      <c r="PA3" s="34">
        <f>'4a - Funding Profiles'!V82</f>
        <v>0</v>
      </c>
      <c r="PB3" s="34">
        <f>'4a - Funding Profiles'!W82</f>
        <v>0</v>
      </c>
      <c r="PC3" s="34">
        <f>'4a - Funding Profiles'!X82</f>
        <v>0</v>
      </c>
      <c r="PD3" s="34">
        <f>'4a - Funding Profiles'!Y82</f>
        <v>0</v>
      </c>
      <c r="PE3" s="34">
        <f>'4a - Funding Profiles'!Z82</f>
        <v>0</v>
      </c>
      <c r="PF3" s="34">
        <f>'4a - Funding Profiles'!F83</f>
        <v>0</v>
      </c>
      <c r="QA3" s="34">
        <f>'4a - Funding Profiles'!C87</f>
        <v>0</v>
      </c>
      <c r="QB3" s="34">
        <f>'4b - PSI'!E14</f>
        <v>354</v>
      </c>
      <c r="QC3" s="34">
        <f>'4b - PSI'!F14</f>
        <v>354</v>
      </c>
      <c r="QD3" s="34">
        <f>'4b - PSI'!G14</f>
        <v>0</v>
      </c>
      <c r="QE3" s="34">
        <f>'4b - PSI'!H14</f>
        <v>0</v>
      </c>
      <c r="QF3" s="34">
        <f>'4b - PSI'!I14</f>
        <v>0</v>
      </c>
      <c r="QG3" s="34">
        <f>'4b - PSI'!J14</f>
        <v>0</v>
      </c>
      <c r="QH3" s="34" t="str">
        <f>'5 - Project Outputs'!C55</f>
        <v>Project 2: Severn Centre for Health and Wellbeing</v>
      </c>
      <c r="QI3" s="34" t="str">
        <f>'5 - Project Outputs'!C62</f>
        <v># of temporary FT jobs supported</v>
      </c>
      <c r="QJ3" s="34" t="str">
        <f>'5 - Project Outputs'!D62</f>
        <v>Number</v>
      </c>
      <c r="QK3" s="34">
        <f>'5 - Project Outputs'!E62</f>
        <v>0</v>
      </c>
      <c r="QL3" s="34">
        <f>'5 - Project Outputs'!F62</f>
        <v>0</v>
      </c>
      <c r="QM3" s="34">
        <f>'5 - Project Outputs'!G62</f>
        <v>0</v>
      </c>
      <c r="QN3" s="34">
        <f>'5 - Project Outputs'!H62</f>
        <v>0</v>
      </c>
      <c r="QO3" s="34">
        <f>'5 - Project Outputs'!I62</f>
        <v>0</v>
      </c>
      <c r="QP3" s="34">
        <f>'5 - Project Outputs'!J62</f>
        <v>0</v>
      </c>
      <c r="QQ3" s="34">
        <f>'5 - Project Outputs'!K62</f>
        <v>0</v>
      </c>
      <c r="QR3" s="34">
        <f>'5 - Project Outputs'!L62</f>
        <v>0</v>
      </c>
      <c r="QS3" s="34">
        <f>'5 - Project Outputs'!M62</f>
        <v>0</v>
      </c>
      <c r="QT3" s="34">
        <f>'5 - Project Outputs'!N62</f>
        <v>0</v>
      </c>
      <c r="QU3" s="34">
        <f>'5 - Project Outputs'!O62</f>
        <v>0</v>
      </c>
      <c r="QV3" s="34">
        <f>'5 - Project Outputs'!P62</f>
        <v>0</v>
      </c>
      <c r="QW3" s="34">
        <f>'5 - Project Outputs'!Q62</f>
        <v>0</v>
      </c>
      <c r="QX3" s="34">
        <f>'5 - Project Outputs'!R62</f>
        <v>0</v>
      </c>
      <c r="QY3" s="34">
        <f>'5 - Project Outputs'!S62</f>
        <v>0</v>
      </c>
      <c r="QZ3" s="34">
        <f>'5 - Project Outputs'!T62</f>
        <v>0</v>
      </c>
      <c r="RA3" s="34">
        <f>'5 - Project Outputs'!U62</f>
        <v>0</v>
      </c>
      <c r="RB3" s="34">
        <f>'5 - Project Outputs'!V62</f>
        <v>0</v>
      </c>
      <c r="RC3" s="34">
        <f>'5 - Project Outputs'!W62</f>
        <v>0</v>
      </c>
      <c r="RD3" s="34">
        <f>'5 - Project Outputs'!X62</f>
        <v>0</v>
      </c>
      <c r="RE3" s="34" t="str">
        <f>'5 - Project Outputs'!C63</f>
        <v># of full-time equivalent (FTE) permanent jobs created through the project</v>
      </c>
      <c r="RF3" s="34" t="str">
        <f>'5 - Project Outputs'!D63</f>
        <v>Number of FTE jobs</v>
      </c>
      <c r="RG3" s="34">
        <f>'5 - Project Outputs'!E63</f>
        <v>0</v>
      </c>
      <c r="RH3" s="34">
        <f>'5 - Project Outputs'!F63</f>
        <v>0</v>
      </c>
      <c r="RI3" s="34">
        <f>'5 - Project Outputs'!G63</f>
        <v>0</v>
      </c>
      <c r="RJ3" s="34">
        <f>'5 - Project Outputs'!H63</f>
        <v>0</v>
      </c>
      <c r="RK3" s="34">
        <f>'5 - Project Outputs'!I63</f>
        <v>0</v>
      </c>
      <c r="RL3" s="34">
        <f>'5 - Project Outputs'!J63</f>
        <v>0</v>
      </c>
      <c r="RM3" s="34">
        <f>'5 - Project Outputs'!K63</f>
        <v>0</v>
      </c>
      <c r="RN3" s="34">
        <f>'5 - Project Outputs'!L63</f>
        <v>0</v>
      </c>
      <c r="RO3" s="34">
        <f>'5 - Project Outputs'!M63</f>
        <v>0</v>
      </c>
      <c r="RP3" s="34">
        <f>'5 - Project Outputs'!N63</f>
        <v>0</v>
      </c>
      <c r="RQ3" s="34">
        <f>'5 - Project Outputs'!O63</f>
        <v>0</v>
      </c>
      <c r="RR3" s="34">
        <f>'5 - Project Outputs'!P63</f>
        <v>0</v>
      </c>
      <c r="RS3" s="34">
        <f>'5 - Project Outputs'!Q63</f>
        <v>0</v>
      </c>
      <c r="RT3" s="34">
        <f>'5 - Project Outputs'!R63</f>
        <v>0</v>
      </c>
      <c r="RU3" s="34">
        <f>'5 - Project Outputs'!S63</f>
        <v>0</v>
      </c>
      <c r="RV3" s="34">
        <f>'5 - Project Outputs'!T63</f>
        <v>0</v>
      </c>
      <c r="RW3" s="34">
        <f>'5 - Project Outputs'!U63</f>
        <v>0</v>
      </c>
      <c r="RX3" s="34">
        <f>'5 - Project Outputs'!V63</f>
        <v>0</v>
      </c>
      <c r="RY3" s="34">
        <f>'5 - Project Outputs'!W63</f>
        <v>0</v>
      </c>
      <c r="RZ3" s="34">
        <f>'5 - Project Outputs'!X63</f>
        <v>0</v>
      </c>
      <c r="SA3" s="34" t="str">
        <f>'5 - Project Outputs'!C64</f>
        <v># of full-time equivalent (FTE) permanent jobs safeguarded through the project</v>
      </c>
      <c r="SB3" s="34" t="str">
        <f>'5 - Project Outputs'!D64</f>
        <v>Number of FTE jobs</v>
      </c>
      <c r="SC3" s="34">
        <f>'5 - Project Outputs'!E64</f>
        <v>0</v>
      </c>
      <c r="SD3" s="34">
        <f>'5 - Project Outputs'!F64</f>
        <v>0</v>
      </c>
      <c r="SE3" s="34">
        <f>'5 - Project Outputs'!G64</f>
        <v>0</v>
      </c>
      <c r="SF3" s="34">
        <f>'5 - Project Outputs'!H64</f>
        <v>0</v>
      </c>
      <c r="SG3" s="34">
        <f>'5 - Project Outputs'!I64</f>
        <v>0</v>
      </c>
      <c r="SH3" s="34">
        <f>'5 - Project Outputs'!J64</f>
        <v>0</v>
      </c>
      <c r="SI3" s="34">
        <f>'5 - Project Outputs'!K64</f>
        <v>0</v>
      </c>
      <c r="SJ3" s="34">
        <f>'5 - Project Outputs'!L64</f>
        <v>0</v>
      </c>
      <c r="SK3" s="34">
        <f>'5 - Project Outputs'!M64</f>
        <v>0</v>
      </c>
      <c r="SL3" s="34">
        <f>'5 - Project Outputs'!N64</f>
        <v>0</v>
      </c>
      <c r="SM3" s="34">
        <f>'5 - Project Outputs'!O64</f>
        <v>0</v>
      </c>
      <c r="SN3" s="34">
        <f>'5 - Project Outputs'!P64</f>
        <v>0</v>
      </c>
      <c r="SO3" s="34">
        <f>'5 - Project Outputs'!Q64</f>
        <v>0</v>
      </c>
      <c r="SP3" s="34">
        <f>'5 - Project Outputs'!R64</f>
        <v>0</v>
      </c>
      <c r="SQ3" s="34">
        <f>'5 - Project Outputs'!S64</f>
        <v>0</v>
      </c>
      <c r="SR3" s="34">
        <f>'5 - Project Outputs'!T64</f>
        <v>0</v>
      </c>
      <c r="SS3" s="34">
        <f>'5 - Project Outputs'!U64</f>
        <v>0</v>
      </c>
      <c r="ST3" s="34">
        <f>'5 - Project Outputs'!V64</f>
        <v>0</v>
      </c>
      <c r="SU3" s="34">
        <f>'5 - Project Outputs'!W64</f>
        <v>0</v>
      </c>
      <c r="SV3" s="34">
        <f>'5 - Project Outputs'!X64</f>
        <v>0</v>
      </c>
      <c r="SW3" s="34" t="str">
        <f>'5 - Project Outputs'!C66</f>
        <v># of learners enrolled in new education and training courses</v>
      </c>
      <c r="SX3" s="34" t="str">
        <f>'5 - Project Outputs'!D66</f>
        <v>Number of learners / participants</v>
      </c>
      <c r="SY3" s="34">
        <f>'5 - Project Outputs'!E66</f>
        <v>0</v>
      </c>
      <c r="SZ3" s="34">
        <f>'5 - Project Outputs'!F66</f>
        <v>0</v>
      </c>
      <c r="TA3" s="34">
        <f>'5 - Project Outputs'!G66</f>
        <v>0</v>
      </c>
      <c r="TB3" s="34">
        <f>'5 - Project Outputs'!H66</f>
        <v>0</v>
      </c>
      <c r="TC3" s="34">
        <f>'5 - Project Outputs'!I66</f>
        <v>0</v>
      </c>
      <c r="TD3" s="34">
        <f>'5 - Project Outputs'!J66</f>
        <v>0</v>
      </c>
      <c r="TE3" s="34">
        <f>'5 - Project Outputs'!K66</f>
        <v>0</v>
      </c>
      <c r="TF3" s="34">
        <f>'5 - Project Outputs'!L66</f>
        <v>0</v>
      </c>
      <c r="TG3" s="34">
        <f>'5 - Project Outputs'!M66</f>
        <v>0</v>
      </c>
      <c r="TH3" s="34">
        <f>'5 - Project Outputs'!N66</f>
        <v>0</v>
      </c>
      <c r="TI3" s="34">
        <f>'5 - Project Outputs'!O66</f>
        <v>0</v>
      </c>
      <c r="TJ3" s="34">
        <f>'5 - Project Outputs'!P66</f>
        <v>0</v>
      </c>
      <c r="TK3" s="34">
        <f>'5 - Project Outputs'!Q66</f>
        <v>0</v>
      </c>
      <c r="TL3" s="34">
        <f>'5 - Project Outputs'!R66</f>
        <v>30</v>
      </c>
      <c r="TM3" s="34">
        <f>'5 - Project Outputs'!S66</f>
        <v>30</v>
      </c>
      <c r="TN3" s="34">
        <f>'5 - Project Outputs'!T66</f>
        <v>30</v>
      </c>
      <c r="TO3" s="34">
        <f>'5 - Project Outputs'!U66</f>
        <v>30</v>
      </c>
      <c r="TP3" s="34">
        <f>'5 - Project Outputs'!V66</f>
        <v>60</v>
      </c>
      <c r="TQ3" s="34">
        <f>'5 - Project Outputs'!W66</f>
        <v>0</v>
      </c>
      <c r="TR3" s="34">
        <f>'5 - Project Outputs'!X66</f>
        <v>90</v>
      </c>
      <c r="TS3" s="34">
        <f>'5 - Project Outputs'!Y66</f>
        <v>0</v>
      </c>
      <c r="TT3" s="34" t="str">
        <f>'5 - Project Outputs'!C67</f>
        <v># of learners/trainees/students enrolled at new education and training facilities</v>
      </c>
      <c r="TU3" s="34" t="str">
        <f>'5 - Project Outputs'!D67</f>
        <v>Number of learners / participants</v>
      </c>
      <c r="TV3" s="34">
        <f>'5 - Project Outputs'!E67</f>
        <v>0</v>
      </c>
      <c r="TW3" s="34">
        <f>'5 - Project Outputs'!F67</f>
        <v>0</v>
      </c>
      <c r="TX3" s="34">
        <f>'5 - Project Outputs'!G67</f>
        <v>0</v>
      </c>
      <c r="TY3" s="34">
        <f>'5 - Project Outputs'!H67</f>
        <v>0</v>
      </c>
      <c r="TZ3" s="34">
        <f>'5 - Project Outputs'!I67</f>
        <v>0</v>
      </c>
      <c r="UA3" s="34">
        <f>'5 - Project Outputs'!J67</f>
        <v>0</v>
      </c>
      <c r="UB3" s="34">
        <f>'5 - Project Outputs'!K67</f>
        <v>0</v>
      </c>
      <c r="UC3" s="34">
        <f>'5 - Project Outputs'!L67</f>
        <v>0</v>
      </c>
      <c r="UD3" s="34">
        <f>'5 - Project Outputs'!M67</f>
        <v>0</v>
      </c>
      <c r="UE3" s="34">
        <f>'5 - Project Outputs'!N67</f>
        <v>0</v>
      </c>
      <c r="UF3" s="34">
        <f>'5 - Project Outputs'!O67</f>
        <v>0</v>
      </c>
      <c r="UG3" s="34">
        <f>'5 - Project Outputs'!P67</f>
        <v>0</v>
      </c>
      <c r="UH3" s="34">
        <f>'5 - Project Outputs'!Q67</f>
        <v>0</v>
      </c>
      <c r="UI3" s="34">
        <f>'5 - Project Outputs'!R67</f>
        <v>0</v>
      </c>
      <c r="UJ3" s="34">
        <f>'5 - Project Outputs'!S67</f>
        <v>0</v>
      </c>
      <c r="UK3" s="34">
        <f>'5 - Project Outputs'!T67</f>
        <v>0</v>
      </c>
      <c r="UL3" s="34">
        <f>'5 - Project Outputs'!U67</f>
        <v>0</v>
      </c>
      <c r="UM3" s="34">
        <f>'5 - Project Outputs'!V67</f>
        <v>0</v>
      </c>
      <c r="UN3" s="34">
        <f>'5 - Project Outputs'!W67</f>
        <v>0</v>
      </c>
      <c r="UO3" s="34">
        <f>'5 - Project Outputs'!X67</f>
        <v>0</v>
      </c>
      <c r="UP3" s="34">
        <f>'5 - Project Outputs'!Y67</f>
        <v>0</v>
      </c>
      <c r="UQ3" s="34" t="str">
        <f>'5 - Project Outputs'!C68</f>
        <v>Amount of capacity of new or improved training or education facilities</v>
      </c>
      <c r="UR3" s="34" t="str">
        <f>'5 - Project Outputs'!D68</f>
        <v>Size of capacity measured in number of people</v>
      </c>
      <c r="US3" s="34">
        <f>'5 - Project Outputs'!E68</f>
        <v>0</v>
      </c>
      <c r="UT3" s="34">
        <f>'5 - Project Outputs'!F68</f>
        <v>0</v>
      </c>
      <c r="UU3" s="34">
        <f>'5 - Project Outputs'!G68</f>
        <v>0</v>
      </c>
      <c r="UV3" s="34">
        <f>'5 - Project Outputs'!H68</f>
        <v>0</v>
      </c>
      <c r="UW3" s="34">
        <f>'5 - Project Outputs'!I68</f>
        <v>0</v>
      </c>
      <c r="UX3" s="34">
        <f>'5 - Project Outputs'!J68</f>
        <v>0</v>
      </c>
      <c r="UY3" s="34">
        <f>'5 - Project Outputs'!K68</f>
        <v>0</v>
      </c>
      <c r="UZ3" s="34">
        <f>'5 - Project Outputs'!L68</f>
        <v>0</v>
      </c>
      <c r="VA3" s="34">
        <f>'5 - Project Outputs'!M68</f>
        <v>0</v>
      </c>
      <c r="VB3" s="34">
        <f>'5 - Project Outputs'!N68</f>
        <v>0</v>
      </c>
      <c r="VC3" s="34">
        <f>'5 - Project Outputs'!O68</f>
        <v>0</v>
      </c>
      <c r="VD3" s="34">
        <f>'5 - Project Outputs'!P68</f>
        <v>0</v>
      </c>
      <c r="VE3" s="34">
        <f>'5 - Project Outputs'!Q68</f>
        <v>32</v>
      </c>
      <c r="VF3" s="34">
        <f>'5 - Project Outputs'!R68</f>
        <v>0</v>
      </c>
      <c r="VG3" s="34">
        <f>'5 - Project Outputs'!S68</f>
        <v>32</v>
      </c>
      <c r="VH3" s="34">
        <f>'5 - Project Outputs'!T68</f>
        <v>0</v>
      </c>
      <c r="VI3" s="34">
        <f>'5 - Project Outputs'!U68</f>
        <v>0</v>
      </c>
      <c r="VJ3" s="34">
        <f>'5 - Project Outputs'!V68</f>
        <v>0</v>
      </c>
      <c r="VK3" s="34">
        <f>'5 - Project Outputs'!W68</f>
        <v>0</v>
      </c>
      <c r="VL3" s="34">
        <f>'5 - Project Outputs'!X68</f>
        <v>32</v>
      </c>
      <c r="VM3" s="34">
        <f>'5 - Project Outputs'!Y68</f>
        <v>0</v>
      </c>
      <c r="VN3" s="34" t="str">
        <f>'5 - Project Outputs'!C69</f>
        <v>Amount of public realm improved</v>
      </c>
      <c r="VO3" s="34" t="str">
        <f>'5 - Project Outputs'!D69</f>
        <v>m2 of land</v>
      </c>
      <c r="VP3" s="34">
        <f>'5 - Project Outputs'!E69</f>
        <v>0</v>
      </c>
      <c r="VQ3" s="34">
        <f>'5 - Project Outputs'!F69</f>
        <v>0</v>
      </c>
      <c r="VR3" s="34">
        <f>'5 - Project Outputs'!G69</f>
        <v>0</v>
      </c>
      <c r="VS3" s="34">
        <f>'5 - Project Outputs'!H69</f>
        <v>0</v>
      </c>
      <c r="VT3" s="34">
        <f>'5 - Project Outputs'!I69</f>
        <v>0</v>
      </c>
      <c r="VU3" s="34">
        <f>'5 - Project Outputs'!J69</f>
        <v>0</v>
      </c>
      <c r="VV3" s="34">
        <f>'5 - Project Outputs'!K69</f>
        <v>0</v>
      </c>
      <c r="VW3" s="34">
        <f>'5 - Project Outputs'!L69</f>
        <v>0</v>
      </c>
      <c r="VX3" s="34">
        <f>'5 - Project Outputs'!M69</f>
        <v>0</v>
      </c>
      <c r="VY3" s="34">
        <f>'5 - Project Outputs'!N69</f>
        <v>0</v>
      </c>
      <c r="VZ3" s="34">
        <f>'5 - Project Outputs'!O69</f>
        <v>0</v>
      </c>
      <c r="WA3" s="34">
        <f>'5 - Project Outputs'!P69</f>
        <v>0</v>
      </c>
      <c r="WB3" s="34">
        <f>'5 - Project Outputs'!Q69</f>
        <v>0</v>
      </c>
      <c r="WC3" s="34">
        <f>'5 - Project Outputs'!R69</f>
        <v>1000</v>
      </c>
      <c r="WD3" s="34">
        <f>'5 - Project Outputs'!S69</f>
        <v>1000</v>
      </c>
      <c r="WE3" s="34">
        <f>'5 - Project Outputs'!T69</f>
        <v>0</v>
      </c>
      <c r="WF3" s="34">
        <f>'5 - Project Outputs'!U69</f>
        <v>0</v>
      </c>
      <c r="WG3" s="34">
        <f>'5 - Project Outputs'!V69</f>
        <v>0</v>
      </c>
      <c r="WH3" s="34">
        <f>'5 - Project Outputs'!W69</f>
        <v>0</v>
      </c>
      <c r="WI3" s="34">
        <f>'5 - Project Outputs'!X69</f>
        <v>1000</v>
      </c>
      <c r="WJ3" s="34">
        <f>'5 - Project Outputs'!Y69</f>
        <v>0</v>
      </c>
      <c r="WK3" s="34" t="str">
        <f>'5 - Project Outputs'!C70</f>
        <v>Amount of existing parks/greenspace/outdoor improved</v>
      </c>
      <c r="WL3" s="34" t="str">
        <f>'5 - Project Outputs'!D70</f>
        <v>m2 of space</v>
      </c>
      <c r="WM3" s="34">
        <f>'5 - Project Outputs'!E70</f>
        <v>0</v>
      </c>
      <c r="WN3" s="34">
        <f>'5 - Project Outputs'!F70</f>
        <v>0</v>
      </c>
      <c r="WO3" s="34">
        <f>'5 - Project Outputs'!G70</f>
        <v>0</v>
      </c>
      <c r="WP3" s="34">
        <f>'5 - Project Outputs'!H70</f>
        <v>0</v>
      </c>
      <c r="WQ3" s="34">
        <f>'5 - Project Outputs'!I70</f>
        <v>0</v>
      </c>
      <c r="WR3" s="34">
        <f>'5 - Project Outputs'!J70</f>
        <v>0</v>
      </c>
      <c r="WS3" s="34">
        <f>'5 - Project Outputs'!K70</f>
        <v>0</v>
      </c>
      <c r="WT3" s="34">
        <f>'5 - Project Outputs'!L70</f>
        <v>0</v>
      </c>
      <c r="WU3" s="34">
        <f>'5 - Project Outputs'!M70</f>
        <v>0</v>
      </c>
      <c r="WV3" s="34">
        <f>'5 - Project Outputs'!N70</f>
        <v>0</v>
      </c>
      <c r="WW3" s="34">
        <f>'5 - Project Outputs'!O70</f>
        <v>0</v>
      </c>
      <c r="WX3" s="34">
        <f>'5 - Project Outputs'!P70</f>
        <v>0</v>
      </c>
      <c r="WY3" s="34">
        <f>'5 - Project Outputs'!Q70</f>
        <v>0</v>
      </c>
      <c r="WZ3" s="34">
        <f>'5 - Project Outputs'!R70</f>
        <v>0</v>
      </c>
      <c r="XA3" s="34">
        <f>'5 - Project Outputs'!S70</f>
        <v>0</v>
      </c>
      <c r="XB3" s="34">
        <f>'5 - Project Outputs'!T70</f>
        <v>0</v>
      </c>
      <c r="XC3" s="34">
        <f>'5 - Project Outputs'!U70</f>
        <v>4500</v>
      </c>
      <c r="XD3" s="34">
        <f>'5 - Project Outputs'!V70</f>
        <v>4500</v>
      </c>
      <c r="XE3" s="34">
        <f>'5 - Project Outputs'!W70</f>
        <v>0</v>
      </c>
      <c r="XF3" s="34">
        <f>'5 - Project Outputs'!X70</f>
        <v>4500</v>
      </c>
      <c r="XG3" s="34">
        <f>'5 - Project Outputs'!Y70</f>
        <v>0</v>
      </c>
      <c r="XH3" s="34" t="str">
        <f>'5 - Project Outputs'!C71</f>
        <v>&lt; Select &gt;</v>
      </c>
      <c r="XI3" s="34" t="str">
        <f>'5 - Project Outputs'!D71</f>
        <v>N/A</v>
      </c>
      <c r="XJ3" s="34">
        <f>'5 - Project Outputs'!E71</f>
        <v>0</v>
      </c>
      <c r="XK3" s="34">
        <f>'5 - Project Outputs'!F71</f>
        <v>0</v>
      </c>
      <c r="XL3" s="34">
        <f>'5 - Project Outputs'!G71</f>
        <v>0</v>
      </c>
      <c r="XM3" s="34">
        <f>'5 - Project Outputs'!H71</f>
        <v>0</v>
      </c>
      <c r="XN3" s="34">
        <f>'5 - Project Outputs'!I71</f>
        <v>0</v>
      </c>
      <c r="XO3" s="34">
        <f>'5 - Project Outputs'!J71</f>
        <v>0</v>
      </c>
      <c r="XP3" s="34">
        <f>'5 - Project Outputs'!K71</f>
        <v>0</v>
      </c>
      <c r="XQ3" s="34">
        <f>'5 - Project Outputs'!L71</f>
        <v>0</v>
      </c>
      <c r="XR3" s="34">
        <f>'5 - Project Outputs'!M71</f>
        <v>0</v>
      </c>
      <c r="XS3" s="34">
        <f>'5 - Project Outputs'!N71</f>
        <v>0</v>
      </c>
      <c r="XT3" s="34">
        <f>'5 - Project Outputs'!O71</f>
        <v>0</v>
      </c>
      <c r="XU3" s="34">
        <f>'5 - Project Outputs'!P71</f>
        <v>0</v>
      </c>
      <c r="XV3" s="34">
        <f>'5 - Project Outputs'!Q71</f>
        <v>0</v>
      </c>
      <c r="XW3" s="34">
        <f>'5 - Project Outputs'!R71</f>
        <v>0</v>
      </c>
      <c r="XX3" s="34">
        <f>'5 - Project Outputs'!S71</f>
        <v>0</v>
      </c>
      <c r="XY3" s="34">
        <f>'5 - Project Outputs'!T71</f>
        <v>0</v>
      </c>
      <c r="XZ3" s="34">
        <f>'5 - Project Outputs'!U71</f>
        <v>0</v>
      </c>
      <c r="YA3" s="34">
        <f>'5 - Project Outputs'!V71</f>
        <v>0</v>
      </c>
      <c r="YB3" s="34">
        <f>'5 - Project Outputs'!W71</f>
        <v>0</v>
      </c>
      <c r="YC3" s="34">
        <f>'5 - Project Outputs'!X71</f>
        <v>0</v>
      </c>
      <c r="YD3" s="34">
        <f>'5 - Project Outputs'!Y71</f>
        <v>0</v>
      </c>
      <c r="YE3" s="34" t="str">
        <f>'5 - Project Outputs'!C72</f>
        <v>&lt; Select &gt;</v>
      </c>
      <c r="YF3" s="34" t="str">
        <f>'5 - Project Outputs'!D72</f>
        <v>N/A</v>
      </c>
      <c r="YG3" s="34">
        <f>'5 - Project Outputs'!E72</f>
        <v>0</v>
      </c>
      <c r="YH3" s="34">
        <f>'5 - Project Outputs'!F72</f>
        <v>0</v>
      </c>
      <c r="YI3" s="34">
        <f>'5 - Project Outputs'!G72</f>
        <v>0</v>
      </c>
      <c r="YJ3" s="34">
        <f>'5 - Project Outputs'!H72</f>
        <v>0</v>
      </c>
      <c r="YK3" s="34">
        <f>'5 - Project Outputs'!I72</f>
        <v>0</v>
      </c>
      <c r="YL3" s="34">
        <f>'5 - Project Outputs'!J72</f>
        <v>0</v>
      </c>
      <c r="YM3" s="34">
        <f>'5 - Project Outputs'!K72</f>
        <v>0</v>
      </c>
      <c r="YN3" s="34">
        <f>'5 - Project Outputs'!L72</f>
        <v>0</v>
      </c>
      <c r="YO3" s="34">
        <f>'5 - Project Outputs'!M72</f>
        <v>0</v>
      </c>
      <c r="YP3" s="34">
        <f>'5 - Project Outputs'!N72</f>
        <v>0</v>
      </c>
      <c r="YQ3" s="34">
        <f>'5 - Project Outputs'!O72</f>
        <v>0</v>
      </c>
      <c r="YR3" s="34">
        <f>'5 - Project Outputs'!P72</f>
        <v>0</v>
      </c>
      <c r="YS3" s="34">
        <f>'5 - Project Outputs'!Q72</f>
        <v>0</v>
      </c>
      <c r="YT3" s="34">
        <f>'5 - Project Outputs'!R72</f>
        <v>0</v>
      </c>
      <c r="YU3" s="34">
        <f>'5 - Project Outputs'!S72</f>
        <v>0</v>
      </c>
      <c r="YV3" s="34">
        <f>'5 - Project Outputs'!T72</f>
        <v>0</v>
      </c>
      <c r="YW3" s="34">
        <f>'5 - Project Outputs'!U72</f>
        <v>0</v>
      </c>
      <c r="YX3" s="34">
        <f>'5 - Project Outputs'!V72</f>
        <v>0</v>
      </c>
      <c r="YY3" s="34">
        <f>'5 - Project Outputs'!W72</f>
        <v>0</v>
      </c>
      <c r="YZ3" s="34">
        <f>'5 - Project Outputs'!X72</f>
        <v>0</v>
      </c>
      <c r="ZA3" s="34">
        <f>'5 - Project Outputs'!Y72</f>
        <v>0</v>
      </c>
      <c r="ZB3" s="34" t="str">
        <f>'5 - Project Outputs'!C73</f>
        <v>&lt; Select &gt;</v>
      </c>
      <c r="ZC3" s="34" t="str">
        <f>'5 - Project Outputs'!D73</f>
        <v>N/A</v>
      </c>
      <c r="ZD3" s="34">
        <f>'5 - Project Outputs'!E73</f>
        <v>0</v>
      </c>
      <c r="ZE3" s="34">
        <f>'5 - Project Outputs'!F73</f>
        <v>0</v>
      </c>
      <c r="ZF3" s="34">
        <f>'5 - Project Outputs'!G73</f>
        <v>0</v>
      </c>
      <c r="ZG3" s="34">
        <f>'5 - Project Outputs'!H73</f>
        <v>0</v>
      </c>
      <c r="ZH3" s="34">
        <f>'5 - Project Outputs'!I73</f>
        <v>0</v>
      </c>
      <c r="ZI3" s="34">
        <f>'5 - Project Outputs'!J73</f>
        <v>0</v>
      </c>
      <c r="ZJ3" s="34">
        <f>'5 - Project Outputs'!K73</f>
        <v>0</v>
      </c>
      <c r="ZK3" s="34">
        <f>'5 - Project Outputs'!L73</f>
        <v>0</v>
      </c>
      <c r="ZL3" s="34">
        <f>'5 - Project Outputs'!M73</f>
        <v>0</v>
      </c>
      <c r="ZM3" s="34">
        <f>'5 - Project Outputs'!N73</f>
        <v>0</v>
      </c>
      <c r="ZN3" s="34">
        <f>'5 - Project Outputs'!O73</f>
        <v>0</v>
      </c>
      <c r="ZO3" s="34">
        <f>'5 - Project Outputs'!P73</f>
        <v>0</v>
      </c>
      <c r="ZP3" s="34">
        <f>'5 - Project Outputs'!Q73</f>
        <v>0</v>
      </c>
      <c r="ZQ3" s="34">
        <f>'5 - Project Outputs'!R73</f>
        <v>0</v>
      </c>
      <c r="ZR3" s="34">
        <f>'5 - Project Outputs'!S73</f>
        <v>0</v>
      </c>
      <c r="ZS3" s="34">
        <f>'5 - Project Outputs'!T73</f>
        <v>0</v>
      </c>
      <c r="ZT3" s="34">
        <f>'5 - Project Outputs'!U73</f>
        <v>0</v>
      </c>
      <c r="ZU3" s="34">
        <f>'5 - Project Outputs'!V73</f>
        <v>0</v>
      </c>
      <c r="ZV3" s="34">
        <f>'5 - Project Outputs'!W73</f>
        <v>0</v>
      </c>
      <c r="ZW3" s="34">
        <f>'5 - Project Outputs'!X73</f>
        <v>0</v>
      </c>
      <c r="ZX3" s="34">
        <f>'5 - Project Outputs'!Y73</f>
        <v>0</v>
      </c>
      <c r="ZY3" s="34" t="str">
        <f>'5 - Project Outputs'!C74</f>
        <v>&lt; Select &gt;</v>
      </c>
      <c r="ZZ3" s="34" t="str">
        <f>'5 - Project Outputs'!D74</f>
        <v>N/A</v>
      </c>
      <c r="AAA3" s="34">
        <f>'5 - Project Outputs'!E74</f>
        <v>0</v>
      </c>
      <c r="AAB3" s="34">
        <f>'5 - Project Outputs'!F74</f>
        <v>0</v>
      </c>
      <c r="AAC3" s="34">
        <f>'5 - Project Outputs'!G74</f>
        <v>0</v>
      </c>
      <c r="AAD3" s="34">
        <f>'5 - Project Outputs'!H74</f>
        <v>0</v>
      </c>
      <c r="AAE3" s="34">
        <f>'5 - Project Outputs'!I74</f>
        <v>0</v>
      </c>
      <c r="AAF3" s="34">
        <f>'5 - Project Outputs'!J74</f>
        <v>0</v>
      </c>
      <c r="AAG3" s="34">
        <f>'5 - Project Outputs'!K74</f>
        <v>0</v>
      </c>
      <c r="AAH3" s="34">
        <f>'5 - Project Outputs'!L74</f>
        <v>0</v>
      </c>
      <c r="AAI3" s="34">
        <f>'5 - Project Outputs'!M74</f>
        <v>0</v>
      </c>
      <c r="AAJ3" s="34">
        <f>'5 - Project Outputs'!N74</f>
        <v>0</v>
      </c>
      <c r="AAK3" s="34">
        <f>'5 - Project Outputs'!O74</f>
        <v>0</v>
      </c>
      <c r="AAL3" s="34">
        <f>'5 - Project Outputs'!P74</f>
        <v>0</v>
      </c>
      <c r="AAM3" s="34">
        <f>'5 - Project Outputs'!Q74</f>
        <v>0</v>
      </c>
      <c r="AAN3" s="34">
        <f>'5 - Project Outputs'!R74</f>
        <v>0</v>
      </c>
      <c r="AAO3" s="34">
        <f>'5 - Project Outputs'!S74</f>
        <v>0</v>
      </c>
      <c r="AAP3" s="34">
        <f>'5 - Project Outputs'!T74</f>
        <v>0</v>
      </c>
      <c r="AAQ3" s="34">
        <f>'5 - Project Outputs'!U74</f>
        <v>0</v>
      </c>
      <c r="AAR3" s="34">
        <f>'5 - Project Outputs'!V74</f>
        <v>0</v>
      </c>
      <c r="AAS3" s="34">
        <f>'5 - Project Outputs'!W74</f>
        <v>0</v>
      </c>
      <c r="AAT3" s="34">
        <f>'5 - Project Outputs'!X74</f>
        <v>0</v>
      </c>
      <c r="AAU3" s="34">
        <f>'5 - Project Outputs'!Y74</f>
        <v>0</v>
      </c>
      <c r="AAV3" s="34" t="str">
        <f>'5 - Project Outputs'!C75</f>
        <v>&lt; Select &gt;</v>
      </c>
      <c r="AAW3" s="34" t="str">
        <f>'5 - Project Outputs'!D75</f>
        <v>N/A</v>
      </c>
      <c r="AAX3" s="34">
        <f>'5 - Project Outputs'!E75</f>
        <v>0</v>
      </c>
      <c r="AAY3" s="34">
        <f>'5 - Project Outputs'!F75</f>
        <v>0</v>
      </c>
      <c r="AAZ3" s="34">
        <f>'5 - Project Outputs'!G75</f>
        <v>0</v>
      </c>
      <c r="ABA3" s="34">
        <f>'5 - Project Outputs'!H75</f>
        <v>0</v>
      </c>
      <c r="ABB3" s="34">
        <f>'5 - Project Outputs'!I75</f>
        <v>0</v>
      </c>
      <c r="ABC3" s="34">
        <f>'5 - Project Outputs'!J75</f>
        <v>0</v>
      </c>
      <c r="ABD3" s="34">
        <f>'5 - Project Outputs'!K75</f>
        <v>0</v>
      </c>
      <c r="ABE3" s="34">
        <f>'5 - Project Outputs'!L75</f>
        <v>0</v>
      </c>
      <c r="ABF3" s="34">
        <f>'5 - Project Outputs'!M75</f>
        <v>0</v>
      </c>
      <c r="ABG3" s="34">
        <f>'5 - Project Outputs'!N75</f>
        <v>0</v>
      </c>
      <c r="ABH3" s="34">
        <f>'5 - Project Outputs'!O75</f>
        <v>0</v>
      </c>
      <c r="ABI3" s="34">
        <f>'5 - Project Outputs'!P75</f>
        <v>0</v>
      </c>
      <c r="ABJ3" s="34">
        <f>'5 - Project Outputs'!Q75</f>
        <v>0</v>
      </c>
      <c r="ABK3" s="34">
        <f>'5 - Project Outputs'!R75</f>
        <v>0</v>
      </c>
      <c r="ABL3" s="34">
        <f>'5 - Project Outputs'!S75</f>
        <v>0</v>
      </c>
      <c r="ABM3" s="34">
        <f>'5 - Project Outputs'!T75</f>
        <v>0</v>
      </c>
      <c r="ABN3" s="34">
        <f>'5 - Project Outputs'!U75</f>
        <v>0</v>
      </c>
      <c r="ABO3" s="34">
        <f>'5 - Project Outputs'!V75</f>
        <v>0</v>
      </c>
      <c r="ABP3" s="34">
        <f>'5 - Project Outputs'!W75</f>
        <v>0</v>
      </c>
      <c r="ABQ3" s="34">
        <f>'5 - Project Outputs'!X75</f>
        <v>0</v>
      </c>
      <c r="ABR3" s="34">
        <f>'5 - Project Outputs'!Y75</f>
        <v>0</v>
      </c>
      <c r="ABS3" s="34" t="str">
        <f>'5 - Project Outputs'!C76</f>
        <v>&lt; Select &gt;</v>
      </c>
      <c r="ABT3" s="34" t="str">
        <f>'5 - Project Outputs'!D76</f>
        <v>N/A</v>
      </c>
      <c r="ABU3" s="34">
        <f>'5 - Project Outputs'!E76</f>
        <v>0</v>
      </c>
      <c r="ABV3" s="34">
        <f>'5 - Project Outputs'!F76</f>
        <v>0</v>
      </c>
      <c r="ABW3" s="34">
        <f>'5 - Project Outputs'!G76</f>
        <v>0</v>
      </c>
      <c r="ABX3" s="34">
        <f>'5 - Project Outputs'!H76</f>
        <v>0</v>
      </c>
      <c r="ABY3" s="34">
        <f>'5 - Project Outputs'!I76</f>
        <v>0</v>
      </c>
      <c r="ABZ3" s="34">
        <f>'5 - Project Outputs'!J76</f>
        <v>0</v>
      </c>
      <c r="ACA3" s="34">
        <f>'5 - Project Outputs'!K76</f>
        <v>0</v>
      </c>
      <c r="ACB3" s="34">
        <f>'5 - Project Outputs'!L76</f>
        <v>0</v>
      </c>
      <c r="ACC3" s="34">
        <f>'5 - Project Outputs'!M76</f>
        <v>0</v>
      </c>
      <c r="ACD3" s="34">
        <f>'5 - Project Outputs'!N76</f>
        <v>0</v>
      </c>
      <c r="ACE3" s="34">
        <f>'5 - Project Outputs'!O76</f>
        <v>0</v>
      </c>
      <c r="ACF3" s="34">
        <f>'5 - Project Outputs'!P76</f>
        <v>0</v>
      </c>
      <c r="ACG3" s="34">
        <f>'5 - Project Outputs'!Q76</f>
        <v>0</v>
      </c>
      <c r="ACH3" s="34">
        <f>'5 - Project Outputs'!R76</f>
        <v>0</v>
      </c>
      <c r="ACI3" s="34">
        <f>'5 - Project Outputs'!S76</f>
        <v>0</v>
      </c>
      <c r="ACJ3" s="34">
        <f>'5 - Project Outputs'!T76</f>
        <v>0</v>
      </c>
      <c r="ACK3" s="34">
        <f>'5 - Project Outputs'!U76</f>
        <v>0</v>
      </c>
      <c r="ACL3" s="34">
        <f>'5 - Project Outputs'!V76</f>
        <v>0</v>
      </c>
      <c r="ACM3" s="34">
        <f>'5 - Project Outputs'!W76</f>
        <v>0</v>
      </c>
      <c r="ACN3" s="34">
        <f>'5 - Project Outputs'!X76</f>
        <v>0</v>
      </c>
      <c r="ACO3" s="34">
        <f>'5 - Project Outputs'!Y76</f>
        <v>0</v>
      </c>
      <c r="ACP3" s="34" t="str">
        <f>'5 - Project Outputs'!C77</f>
        <v>&lt; Select &gt;</v>
      </c>
      <c r="ACQ3" s="34" t="str">
        <f>'5 - Project Outputs'!D77</f>
        <v>N/A</v>
      </c>
      <c r="ACR3" s="34">
        <f>'5 - Project Outputs'!E77</f>
        <v>0</v>
      </c>
      <c r="ACS3" s="34">
        <f>'5 - Project Outputs'!F77</f>
        <v>0</v>
      </c>
      <c r="ACT3" s="34">
        <f>'5 - Project Outputs'!G77</f>
        <v>0</v>
      </c>
      <c r="ACU3" s="34">
        <f>'5 - Project Outputs'!H77</f>
        <v>0</v>
      </c>
      <c r="ACV3" s="34">
        <f>'5 - Project Outputs'!I77</f>
        <v>0</v>
      </c>
      <c r="ACW3" s="34">
        <f>'5 - Project Outputs'!J77</f>
        <v>0</v>
      </c>
      <c r="ACX3" s="34">
        <f>'5 - Project Outputs'!K77</f>
        <v>0</v>
      </c>
      <c r="ACY3" s="34">
        <f>'5 - Project Outputs'!L77</f>
        <v>0</v>
      </c>
      <c r="ACZ3" s="34">
        <f>'5 - Project Outputs'!M77</f>
        <v>0</v>
      </c>
      <c r="ADA3" s="34">
        <f>'5 - Project Outputs'!N77</f>
        <v>0</v>
      </c>
      <c r="ADB3" s="34">
        <f>'5 - Project Outputs'!O77</f>
        <v>0</v>
      </c>
      <c r="ADC3" s="34">
        <f>'5 - Project Outputs'!P77</f>
        <v>0</v>
      </c>
      <c r="ADD3" s="34">
        <f>'5 - Project Outputs'!Q77</f>
        <v>0</v>
      </c>
      <c r="ADE3" s="34">
        <f>'5 - Project Outputs'!R77</f>
        <v>0</v>
      </c>
      <c r="ADF3" s="34">
        <f>'5 - Project Outputs'!S77</f>
        <v>0</v>
      </c>
      <c r="ADG3" s="34">
        <f>'5 - Project Outputs'!T77</f>
        <v>0</v>
      </c>
      <c r="ADH3" s="34">
        <f>'5 - Project Outputs'!U77</f>
        <v>0</v>
      </c>
      <c r="ADI3" s="34">
        <f>'5 - Project Outputs'!V77</f>
        <v>0</v>
      </c>
      <c r="ADJ3" s="34">
        <f>'5 - Project Outputs'!W77</f>
        <v>0</v>
      </c>
      <c r="ADK3" s="34">
        <f>'5 - Project Outputs'!X77</f>
        <v>0</v>
      </c>
      <c r="ADL3" s="34">
        <f>'5 - Project Outputs'!Y77</f>
        <v>0</v>
      </c>
      <c r="ADM3" s="34" t="str">
        <f>'5 - Project Outputs'!C78</f>
        <v>&lt; Select &gt;</v>
      </c>
      <c r="ADN3" s="34" t="str">
        <f>'5 - Project Outputs'!D78</f>
        <v>N/A</v>
      </c>
      <c r="ADO3" s="34">
        <f>'5 - Project Outputs'!E78</f>
        <v>0</v>
      </c>
      <c r="ADP3" s="34">
        <f>'5 - Project Outputs'!F78</f>
        <v>0</v>
      </c>
      <c r="ADQ3" s="34">
        <f>'5 - Project Outputs'!G78</f>
        <v>0</v>
      </c>
      <c r="ADR3" s="34">
        <f>'5 - Project Outputs'!H78</f>
        <v>0</v>
      </c>
      <c r="ADS3" s="34">
        <f>'5 - Project Outputs'!I78</f>
        <v>0</v>
      </c>
      <c r="ADT3" s="34">
        <f>'5 - Project Outputs'!J78</f>
        <v>0</v>
      </c>
      <c r="ADU3" s="34">
        <f>'5 - Project Outputs'!K78</f>
        <v>0</v>
      </c>
      <c r="ADV3" s="34">
        <f>'5 - Project Outputs'!L78</f>
        <v>0</v>
      </c>
      <c r="ADW3" s="34">
        <f>'5 - Project Outputs'!M78</f>
        <v>0</v>
      </c>
      <c r="ADX3" s="34">
        <f>'5 - Project Outputs'!N78</f>
        <v>0</v>
      </c>
      <c r="ADY3" s="34">
        <f>'5 - Project Outputs'!O78</f>
        <v>0</v>
      </c>
      <c r="ADZ3" s="34">
        <f>'5 - Project Outputs'!P78</f>
        <v>0</v>
      </c>
      <c r="AEA3" s="34">
        <f>'5 - Project Outputs'!Q78</f>
        <v>0</v>
      </c>
      <c r="AEB3" s="34">
        <f>'5 - Project Outputs'!R78</f>
        <v>0</v>
      </c>
      <c r="AEC3" s="34">
        <f>'5 - Project Outputs'!S78</f>
        <v>0</v>
      </c>
      <c r="AED3" s="34">
        <f>'5 - Project Outputs'!T78</f>
        <v>0</v>
      </c>
      <c r="AEE3" s="34">
        <f>'5 - Project Outputs'!U78</f>
        <v>0</v>
      </c>
      <c r="AEF3" s="34">
        <f>'5 - Project Outputs'!V78</f>
        <v>0</v>
      </c>
      <c r="AEG3" s="34">
        <f>'5 - Project Outputs'!W78</f>
        <v>0</v>
      </c>
      <c r="AEH3" s="34">
        <f>'5 - Project Outputs'!X78</f>
        <v>0</v>
      </c>
      <c r="AEI3" s="34">
        <f>'5 - Project Outputs'!Y78</f>
        <v>0</v>
      </c>
      <c r="AEJ3" s="34" t="str">
        <f>'5 - Project Outputs'!C79</f>
        <v>&lt; Select &gt;</v>
      </c>
      <c r="AEK3" s="34" t="str">
        <f>'5 - Project Outputs'!D79</f>
        <v>N/A</v>
      </c>
      <c r="AEL3" s="34">
        <f>'5 - Project Outputs'!E79</f>
        <v>0</v>
      </c>
      <c r="AEM3" s="34">
        <f>'5 - Project Outputs'!F79</f>
        <v>0</v>
      </c>
      <c r="AEN3" s="34">
        <f>'5 - Project Outputs'!G79</f>
        <v>0</v>
      </c>
      <c r="AEO3" s="34">
        <f>'5 - Project Outputs'!H79</f>
        <v>0</v>
      </c>
      <c r="AEP3" s="34">
        <f>'5 - Project Outputs'!I79</f>
        <v>0</v>
      </c>
      <c r="AEQ3" s="34">
        <f>'5 - Project Outputs'!J79</f>
        <v>0</v>
      </c>
      <c r="AER3" s="34">
        <f>'5 - Project Outputs'!K79</f>
        <v>0</v>
      </c>
      <c r="AES3" s="34">
        <f>'5 - Project Outputs'!L79</f>
        <v>0</v>
      </c>
      <c r="AET3" s="34">
        <f>'5 - Project Outputs'!M79</f>
        <v>0</v>
      </c>
      <c r="AEU3" s="34">
        <f>'5 - Project Outputs'!N79</f>
        <v>0</v>
      </c>
      <c r="AEV3" s="34">
        <f>'5 - Project Outputs'!O79</f>
        <v>0</v>
      </c>
      <c r="AEW3" s="34">
        <f>'5 - Project Outputs'!P79</f>
        <v>0</v>
      </c>
      <c r="AEX3" s="34">
        <f>'5 - Project Outputs'!Q79</f>
        <v>0</v>
      </c>
      <c r="AEY3" s="34">
        <f>'5 - Project Outputs'!R79</f>
        <v>0</v>
      </c>
      <c r="AEZ3" s="34">
        <f>'5 - Project Outputs'!S79</f>
        <v>0</v>
      </c>
      <c r="AFA3" s="34">
        <f>'5 - Project Outputs'!T79</f>
        <v>0</v>
      </c>
      <c r="AFB3" s="34">
        <f>'5 - Project Outputs'!U79</f>
        <v>0</v>
      </c>
      <c r="AFC3" s="34">
        <f>'5 - Project Outputs'!V79</f>
        <v>0</v>
      </c>
      <c r="AFD3" s="34">
        <f>'5 - Project Outputs'!W79</f>
        <v>0</v>
      </c>
      <c r="AFE3" s="34">
        <f>'5 - Project Outputs'!X79</f>
        <v>0</v>
      </c>
      <c r="AFF3" s="34">
        <f>'5 - Project Outputs'!Y79</f>
        <v>0</v>
      </c>
      <c r="AFG3" s="34" t="str">
        <f>'5 - Project Outputs'!C80</f>
        <v>&lt; Select &gt;</v>
      </c>
      <c r="AFH3" s="34" t="str">
        <f>'5 - Project Outputs'!D80</f>
        <v>N/A</v>
      </c>
      <c r="AFI3" s="34">
        <f>'5 - Project Outputs'!E80</f>
        <v>0</v>
      </c>
      <c r="AFJ3" s="34">
        <f>'5 - Project Outputs'!F80</f>
        <v>0</v>
      </c>
      <c r="AFK3" s="34">
        <f>'5 - Project Outputs'!G80</f>
        <v>0</v>
      </c>
      <c r="AFL3" s="34">
        <f>'5 - Project Outputs'!H80</f>
        <v>0</v>
      </c>
      <c r="AFM3" s="34">
        <f>'5 - Project Outputs'!I80</f>
        <v>0</v>
      </c>
      <c r="AFN3" s="34">
        <f>'5 - Project Outputs'!J80</f>
        <v>0</v>
      </c>
      <c r="AFO3" s="34">
        <f>'5 - Project Outputs'!K80</f>
        <v>0</v>
      </c>
      <c r="AFP3" s="34">
        <f>'5 - Project Outputs'!L80</f>
        <v>0</v>
      </c>
      <c r="AFQ3" s="34">
        <f>'5 - Project Outputs'!M80</f>
        <v>0</v>
      </c>
      <c r="AFR3" s="34">
        <f>'5 - Project Outputs'!N80</f>
        <v>0</v>
      </c>
      <c r="AFS3" s="34">
        <f>'5 - Project Outputs'!O80</f>
        <v>0</v>
      </c>
      <c r="AFT3" s="34">
        <f>'5 - Project Outputs'!P80</f>
        <v>0</v>
      </c>
      <c r="AFU3" s="34">
        <f>'5 - Project Outputs'!Q80</f>
        <v>0</v>
      </c>
      <c r="AFV3" s="34">
        <f>'5 - Project Outputs'!R80</f>
        <v>0</v>
      </c>
      <c r="AFW3" s="34">
        <f>'5 - Project Outputs'!S80</f>
        <v>0</v>
      </c>
      <c r="AFX3" s="34">
        <f>'5 - Project Outputs'!T80</f>
        <v>0</v>
      </c>
      <c r="AFY3" s="34">
        <f>'5 - Project Outputs'!U80</f>
        <v>0</v>
      </c>
      <c r="AFZ3" s="34">
        <f>'5 - Project Outputs'!V80</f>
        <v>0</v>
      </c>
      <c r="AGA3" s="34">
        <f>'5 - Project Outputs'!W80</f>
        <v>0</v>
      </c>
      <c r="AGB3" s="34">
        <f>'5 - Project Outputs'!X80</f>
        <v>0</v>
      </c>
      <c r="AGC3" s="34">
        <f>'5 - Project Outputs'!Y80</f>
        <v>0</v>
      </c>
      <c r="AGD3" s="34">
        <f>'5 - Project Outputs'!C82</f>
        <v>0</v>
      </c>
      <c r="AGE3" s="34">
        <f>'5 - Project Outputs'!D82</f>
        <v>0</v>
      </c>
      <c r="AGF3" s="34">
        <f>'5 - Project Outputs'!E82</f>
        <v>0</v>
      </c>
      <c r="AGG3" s="34">
        <f>'5 - Project Outputs'!F82</f>
        <v>0</v>
      </c>
      <c r="AGH3" s="34">
        <f>'5 - Project Outputs'!G82</f>
        <v>0</v>
      </c>
      <c r="AGI3" s="34">
        <f>'5 - Project Outputs'!H82</f>
        <v>0</v>
      </c>
      <c r="AGJ3" s="34">
        <f>'5 - Project Outputs'!I82</f>
        <v>0</v>
      </c>
      <c r="AGK3" s="34">
        <f>'5 - Project Outputs'!J82</f>
        <v>0</v>
      </c>
      <c r="AGL3" s="34">
        <f>'5 - Project Outputs'!K82</f>
        <v>0</v>
      </c>
      <c r="AGM3" s="34">
        <f>'5 - Project Outputs'!L82</f>
        <v>0</v>
      </c>
      <c r="AGN3" s="34">
        <f>'5 - Project Outputs'!M82</f>
        <v>0</v>
      </c>
      <c r="AGO3" s="34">
        <f>'5 - Project Outputs'!N82</f>
        <v>0</v>
      </c>
      <c r="AGP3" s="34">
        <f>'5 - Project Outputs'!O82</f>
        <v>0</v>
      </c>
      <c r="AGQ3" s="34">
        <f>'5 - Project Outputs'!P82</f>
        <v>0</v>
      </c>
      <c r="AGR3" s="34">
        <f>'5 - Project Outputs'!Q82</f>
        <v>0</v>
      </c>
      <c r="AGS3" s="34">
        <f>'5 - Project Outputs'!R82</f>
        <v>0</v>
      </c>
      <c r="AGT3" s="34">
        <f>'5 - Project Outputs'!S82</f>
        <v>0</v>
      </c>
      <c r="AGU3" s="34">
        <f>'5 - Project Outputs'!T82</f>
        <v>0</v>
      </c>
      <c r="AGV3" s="34">
        <f>'5 - Project Outputs'!U82</f>
        <v>0</v>
      </c>
      <c r="AGW3" s="34">
        <f>'5 - Project Outputs'!V82</f>
        <v>0</v>
      </c>
      <c r="AGX3" s="34">
        <f>'5 - Project Outputs'!W82</f>
        <v>0</v>
      </c>
      <c r="AGY3" s="34">
        <f>'5 - Project Outputs'!X82</f>
        <v>0</v>
      </c>
      <c r="AGZ3" s="34">
        <f>'5 - Project Outputs'!C83</f>
        <v>0</v>
      </c>
      <c r="AHA3" s="34">
        <f>'5 - Project Outputs'!D83</f>
        <v>0</v>
      </c>
      <c r="AHB3" s="34">
        <f>'5 - Project Outputs'!E83</f>
        <v>0</v>
      </c>
      <c r="AHC3" s="34">
        <f>'5 - Project Outputs'!F83</f>
        <v>0</v>
      </c>
      <c r="AHD3" s="34">
        <f>'5 - Project Outputs'!G83</f>
        <v>0</v>
      </c>
      <c r="AHE3" s="34">
        <f>'5 - Project Outputs'!H83</f>
        <v>0</v>
      </c>
      <c r="AHF3" s="34">
        <f>'5 - Project Outputs'!I83</f>
        <v>0</v>
      </c>
      <c r="AHG3" s="34">
        <f>'5 - Project Outputs'!J83</f>
        <v>0</v>
      </c>
      <c r="AHH3" s="34">
        <f>'5 - Project Outputs'!K83</f>
        <v>0</v>
      </c>
      <c r="AHI3" s="34">
        <f>'5 - Project Outputs'!L83</f>
        <v>0</v>
      </c>
      <c r="AHJ3" s="34">
        <f>'5 - Project Outputs'!M83</f>
        <v>0</v>
      </c>
      <c r="AHK3" s="34">
        <f>'5 - Project Outputs'!N83</f>
        <v>0</v>
      </c>
      <c r="AHL3" s="34">
        <f>'5 - Project Outputs'!O83</f>
        <v>0</v>
      </c>
      <c r="AHM3" s="34">
        <f>'5 - Project Outputs'!P83</f>
        <v>0</v>
      </c>
      <c r="AHN3" s="34">
        <f>'5 - Project Outputs'!Q83</f>
        <v>0</v>
      </c>
      <c r="AHO3" s="34">
        <f>'5 - Project Outputs'!R83</f>
        <v>0</v>
      </c>
      <c r="AHP3" s="34">
        <f>'5 - Project Outputs'!S83</f>
        <v>0</v>
      </c>
      <c r="AHQ3" s="34">
        <f>'5 - Project Outputs'!T83</f>
        <v>0</v>
      </c>
      <c r="AHR3" s="34">
        <f>'5 - Project Outputs'!U83</f>
        <v>0</v>
      </c>
      <c r="AHS3" s="34">
        <f>'5 - Project Outputs'!V83</f>
        <v>0</v>
      </c>
      <c r="AHT3" s="34">
        <f>'5 - Project Outputs'!W83</f>
        <v>0</v>
      </c>
      <c r="AHU3" s="34">
        <f>'5 - Project Outputs'!X83</f>
        <v>0</v>
      </c>
      <c r="AHV3" s="34">
        <f>'5 - Project Outputs'!C84</f>
        <v>0</v>
      </c>
      <c r="AHW3" s="34">
        <f>'5 - Project Outputs'!D84</f>
        <v>0</v>
      </c>
      <c r="AHX3" s="34">
        <f>'5 - Project Outputs'!E84</f>
        <v>0</v>
      </c>
      <c r="AHY3" s="34">
        <f>'5 - Project Outputs'!F84</f>
        <v>0</v>
      </c>
      <c r="AHZ3" s="34">
        <f>'5 - Project Outputs'!G84</f>
        <v>0</v>
      </c>
      <c r="AIA3" s="34">
        <f>'5 - Project Outputs'!H84</f>
        <v>0</v>
      </c>
      <c r="AIB3" s="34">
        <f>'5 - Project Outputs'!I84</f>
        <v>0</v>
      </c>
      <c r="AIC3" s="34">
        <f>'5 - Project Outputs'!J84</f>
        <v>0</v>
      </c>
      <c r="AID3" s="34">
        <f>'5 - Project Outputs'!K84</f>
        <v>0</v>
      </c>
      <c r="AIE3" s="34">
        <f>'5 - Project Outputs'!L84</f>
        <v>0</v>
      </c>
      <c r="AIF3" s="34">
        <f>'5 - Project Outputs'!M84</f>
        <v>0</v>
      </c>
      <c r="AIG3" s="34">
        <f>'5 - Project Outputs'!N84</f>
        <v>0</v>
      </c>
      <c r="AIH3" s="34">
        <f>'5 - Project Outputs'!O84</f>
        <v>0</v>
      </c>
      <c r="AII3" s="34">
        <f>'5 - Project Outputs'!P84</f>
        <v>0</v>
      </c>
      <c r="AIJ3" s="34">
        <f>'5 - Project Outputs'!Q84</f>
        <v>0</v>
      </c>
      <c r="AIK3" s="34">
        <f>'5 - Project Outputs'!R84</f>
        <v>0</v>
      </c>
      <c r="AIL3" s="34">
        <f>'5 - Project Outputs'!S84</f>
        <v>0</v>
      </c>
      <c r="AIM3" s="34">
        <f>'5 - Project Outputs'!T84</f>
        <v>0</v>
      </c>
      <c r="AIN3" s="34">
        <f>'5 - Project Outputs'!U84</f>
        <v>0</v>
      </c>
      <c r="AIO3" s="34">
        <f>'5 - Project Outputs'!V84</f>
        <v>0</v>
      </c>
      <c r="AIP3" s="34">
        <f>'5 - Project Outputs'!W84</f>
        <v>0</v>
      </c>
      <c r="AIQ3" s="34">
        <f>'5 - Project Outputs'!X84</f>
        <v>0</v>
      </c>
      <c r="AIR3" s="34">
        <f>'5 - Project Outputs'!C85</f>
        <v>0</v>
      </c>
      <c r="AIS3" s="34">
        <f>'5 - Project Outputs'!D85</f>
        <v>0</v>
      </c>
      <c r="AIT3" s="34">
        <f>'5 - Project Outputs'!E85</f>
        <v>0</v>
      </c>
      <c r="AIU3" s="34">
        <f>'5 - Project Outputs'!F85</f>
        <v>0</v>
      </c>
      <c r="AIV3" s="34">
        <f>'5 - Project Outputs'!G85</f>
        <v>0</v>
      </c>
      <c r="AIW3" s="34">
        <f>'5 - Project Outputs'!H85</f>
        <v>0</v>
      </c>
      <c r="AIX3" s="34">
        <f>'5 - Project Outputs'!I85</f>
        <v>0</v>
      </c>
      <c r="AIY3" s="34">
        <f>'5 - Project Outputs'!J85</f>
        <v>0</v>
      </c>
      <c r="AIZ3" s="34">
        <f>'5 - Project Outputs'!K85</f>
        <v>0</v>
      </c>
      <c r="AJA3" s="34">
        <f>'5 - Project Outputs'!L85</f>
        <v>0</v>
      </c>
      <c r="AJB3" s="34">
        <f>'5 - Project Outputs'!M85</f>
        <v>0</v>
      </c>
      <c r="AJC3" s="34">
        <f>'5 - Project Outputs'!N85</f>
        <v>0</v>
      </c>
      <c r="AJD3" s="34">
        <f>'5 - Project Outputs'!O85</f>
        <v>0</v>
      </c>
      <c r="AJE3" s="34">
        <f>'5 - Project Outputs'!P85</f>
        <v>0</v>
      </c>
      <c r="AJF3" s="34">
        <f>'5 - Project Outputs'!Q85</f>
        <v>0</v>
      </c>
      <c r="AJG3" s="34">
        <f>'5 - Project Outputs'!R85</f>
        <v>0</v>
      </c>
      <c r="AJH3" s="34">
        <f>'5 - Project Outputs'!S85</f>
        <v>0</v>
      </c>
      <c r="AJI3" s="34">
        <f>'5 - Project Outputs'!T85</f>
        <v>0</v>
      </c>
      <c r="AJJ3" s="34">
        <f>'5 - Project Outputs'!U85</f>
        <v>0</v>
      </c>
      <c r="AJK3" s="34">
        <f>'5 - Project Outputs'!V85</f>
        <v>0</v>
      </c>
      <c r="AJL3" s="34">
        <f>'5 - Project Outputs'!W85</f>
        <v>0</v>
      </c>
      <c r="AJM3" s="34">
        <f>'5 - Project Outputs'!X85</f>
        <v>0</v>
      </c>
      <c r="AJN3" s="34">
        <f>'5 - Project Outputs'!C86</f>
        <v>0</v>
      </c>
      <c r="AJO3" s="34">
        <f>'5 - Project Outputs'!D86</f>
        <v>0</v>
      </c>
      <c r="AJP3" s="34">
        <f>'5 - Project Outputs'!E86</f>
        <v>0</v>
      </c>
      <c r="AJQ3" s="34">
        <f>'5 - Project Outputs'!F86</f>
        <v>0</v>
      </c>
      <c r="AJR3" s="34">
        <f>'5 - Project Outputs'!G86</f>
        <v>0</v>
      </c>
      <c r="AJS3" s="34">
        <f>'5 - Project Outputs'!H86</f>
        <v>0</v>
      </c>
      <c r="AJT3" s="34">
        <f>'5 - Project Outputs'!I86</f>
        <v>0</v>
      </c>
      <c r="AJU3" s="34">
        <f>'5 - Project Outputs'!J86</f>
        <v>0</v>
      </c>
      <c r="AJV3" s="34">
        <f>'5 - Project Outputs'!K86</f>
        <v>0</v>
      </c>
      <c r="AJW3" s="34">
        <f>'5 - Project Outputs'!L86</f>
        <v>0</v>
      </c>
      <c r="AJX3" s="34">
        <f>'5 - Project Outputs'!M86</f>
        <v>0</v>
      </c>
      <c r="AJY3" s="34">
        <f>'5 - Project Outputs'!N86</f>
        <v>0</v>
      </c>
      <c r="AJZ3" s="34">
        <f>'5 - Project Outputs'!O86</f>
        <v>0</v>
      </c>
      <c r="AKA3" s="34">
        <f>'5 - Project Outputs'!P86</f>
        <v>0</v>
      </c>
      <c r="AKB3" s="34">
        <f>'5 - Project Outputs'!Q86</f>
        <v>0</v>
      </c>
      <c r="AKC3" s="34">
        <f>'5 - Project Outputs'!R86</f>
        <v>0</v>
      </c>
      <c r="AKD3" s="34">
        <f>'5 - Project Outputs'!S86</f>
        <v>0</v>
      </c>
      <c r="AKE3" s="34">
        <f>'5 - Project Outputs'!T86</f>
        <v>0</v>
      </c>
      <c r="AKF3" s="34">
        <f>'5 - Project Outputs'!U86</f>
        <v>0</v>
      </c>
      <c r="AKG3" s="34">
        <f>'5 - Project Outputs'!V86</f>
        <v>0</v>
      </c>
      <c r="AKH3" s="34">
        <f>'5 - Project Outputs'!W86</f>
        <v>0</v>
      </c>
      <c r="AKI3" s="34">
        <f>'5 - Project Outputs'!X86</f>
        <v>0</v>
      </c>
      <c r="AKJ3" s="34">
        <f>'5 - Project Outputs'!C87</f>
        <v>0</v>
      </c>
      <c r="AKK3" s="34">
        <f>'5 - Project Outputs'!D87</f>
        <v>0</v>
      </c>
      <c r="AKL3" s="34">
        <f>'5 - Project Outputs'!E87</f>
        <v>0</v>
      </c>
      <c r="AKM3" s="34">
        <f>'5 - Project Outputs'!F87</f>
        <v>0</v>
      </c>
      <c r="AKN3" s="34">
        <f>'5 - Project Outputs'!G87</f>
        <v>0</v>
      </c>
      <c r="AKO3" s="34">
        <f>'5 - Project Outputs'!H87</f>
        <v>0</v>
      </c>
      <c r="AKP3" s="34">
        <f>'5 - Project Outputs'!I87</f>
        <v>0</v>
      </c>
      <c r="AKQ3" s="34">
        <f>'5 - Project Outputs'!J87</f>
        <v>0</v>
      </c>
      <c r="AKR3" s="34">
        <f>'5 - Project Outputs'!K87</f>
        <v>0</v>
      </c>
      <c r="AKS3" s="34">
        <f>'5 - Project Outputs'!L87</f>
        <v>0</v>
      </c>
      <c r="AKT3" s="34">
        <f>'5 - Project Outputs'!M87</f>
        <v>0</v>
      </c>
      <c r="AKU3" s="34">
        <f>'5 - Project Outputs'!N87</f>
        <v>0</v>
      </c>
      <c r="AKV3" s="34">
        <f>'5 - Project Outputs'!O87</f>
        <v>0</v>
      </c>
      <c r="AKW3" s="34">
        <f>'5 - Project Outputs'!P87</f>
        <v>0</v>
      </c>
      <c r="AKX3" s="34">
        <f>'5 - Project Outputs'!Q87</f>
        <v>0</v>
      </c>
      <c r="AKY3" s="34">
        <f>'5 - Project Outputs'!R87</f>
        <v>0</v>
      </c>
      <c r="AKZ3" s="34">
        <f>'5 - Project Outputs'!S87</f>
        <v>0</v>
      </c>
      <c r="ALA3" s="34">
        <f>'5 - Project Outputs'!T87</f>
        <v>0</v>
      </c>
      <c r="ALB3" s="34">
        <f>'5 - Project Outputs'!U87</f>
        <v>0</v>
      </c>
      <c r="ALC3" s="34">
        <f>'5 - Project Outputs'!V87</f>
        <v>0</v>
      </c>
      <c r="ALD3" s="34">
        <f>'5 - Project Outputs'!W87</f>
        <v>0</v>
      </c>
      <c r="ALE3" s="34">
        <f>'5 - Project Outputs'!X87</f>
        <v>0</v>
      </c>
      <c r="ALF3" s="34">
        <f>'5 - Project Outputs'!C88</f>
        <v>0</v>
      </c>
      <c r="ALG3" s="34">
        <f>'5 - Project Outputs'!D88</f>
        <v>0</v>
      </c>
      <c r="ALH3" s="34">
        <f>'5 - Project Outputs'!E88</f>
        <v>0</v>
      </c>
      <c r="ALI3" s="34">
        <f>'5 - Project Outputs'!F88</f>
        <v>0</v>
      </c>
      <c r="ALJ3" s="34">
        <f>'5 - Project Outputs'!G88</f>
        <v>0</v>
      </c>
      <c r="ALK3" s="34">
        <f>'5 - Project Outputs'!H88</f>
        <v>0</v>
      </c>
      <c r="ALL3" s="34">
        <f>'5 - Project Outputs'!I88</f>
        <v>0</v>
      </c>
      <c r="ALM3" s="34">
        <f>'5 - Project Outputs'!J88</f>
        <v>0</v>
      </c>
      <c r="ALN3" s="34">
        <f>'5 - Project Outputs'!K88</f>
        <v>0</v>
      </c>
      <c r="ALO3" s="34">
        <f>'5 - Project Outputs'!L88</f>
        <v>0</v>
      </c>
      <c r="ALP3" s="34">
        <f>'5 - Project Outputs'!M88</f>
        <v>0</v>
      </c>
      <c r="ALQ3" s="34">
        <f>'5 - Project Outputs'!N88</f>
        <v>0</v>
      </c>
      <c r="ALR3" s="34">
        <f>'5 - Project Outputs'!O88</f>
        <v>0</v>
      </c>
      <c r="ALS3" s="34">
        <f>'5 - Project Outputs'!P88</f>
        <v>0</v>
      </c>
      <c r="ALT3" s="34">
        <f>'5 - Project Outputs'!Q88</f>
        <v>0</v>
      </c>
      <c r="ALU3" s="34">
        <f>'5 - Project Outputs'!R88</f>
        <v>0</v>
      </c>
      <c r="ALV3" s="34">
        <f>'5 - Project Outputs'!S88</f>
        <v>0</v>
      </c>
      <c r="ALW3" s="34">
        <f>'5 - Project Outputs'!T88</f>
        <v>0</v>
      </c>
      <c r="ALX3" s="34">
        <f>'5 - Project Outputs'!U88</f>
        <v>0</v>
      </c>
      <c r="ALY3" s="34">
        <f>'5 - Project Outputs'!V88</f>
        <v>0</v>
      </c>
      <c r="ALZ3" s="34">
        <f>'5 - Project Outputs'!W88</f>
        <v>0</v>
      </c>
      <c r="AMA3" s="34">
        <f>'5 - Project Outputs'!X88</f>
        <v>0</v>
      </c>
      <c r="AMB3" s="34">
        <f>'5 - Project Outputs'!C89</f>
        <v>0</v>
      </c>
      <c r="AMC3" s="34">
        <f>'5 - Project Outputs'!D89</f>
        <v>0</v>
      </c>
      <c r="AMD3" s="34">
        <f>'5 - Project Outputs'!E89</f>
        <v>0</v>
      </c>
      <c r="AME3" s="34">
        <f>'5 - Project Outputs'!F89</f>
        <v>0</v>
      </c>
      <c r="AMF3" s="34">
        <f>'5 - Project Outputs'!G89</f>
        <v>0</v>
      </c>
      <c r="AMG3" s="34">
        <f>'5 - Project Outputs'!H89</f>
        <v>0</v>
      </c>
      <c r="AMH3" s="34">
        <f>'5 - Project Outputs'!I89</f>
        <v>0</v>
      </c>
      <c r="AMI3" s="34">
        <f>'5 - Project Outputs'!J89</f>
        <v>0</v>
      </c>
      <c r="AMJ3" s="34">
        <f>'5 - Project Outputs'!K89</f>
        <v>0</v>
      </c>
      <c r="AMK3" s="34">
        <f>'5 - Project Outputs'!L89</f>
        <v>0</v>
      </c>
      <c r="AML3" s="34">
        <f>'5 - Project Outputs'!M89</f>
        <v>0</v>
      </c>
      <c r="AMM3" s="34">
        <f>'5 - Project Outputs'!N89</f>
        <v>0</v>
      </c>
      <c r="AMN3" s="34">
        <f>'5 - Project Outputs'!O89</f>
        <v>0</v>
      </c>
      <c r="AMO3" s="34">
        <f>'5 - Project Outputs'!P89</f>
        <v>0</v>
      </c>
      <c r="AMP3" s="34">
        <f>'5 - Project Outputs'!Q89</f>
        <v>0</v>
      </c>
      <c r="AMQ3" s="34">
        <f>'5 - Project Outputs'!R89</f>
        <v>0</v>
      </c>
      <c r="AMR3" s="34">
        <f>'5 - Project Outputs'!S89</f>
        <v>0</v>
      </c>
      <c r="AMS3" s="34">
        <f>'5 - Project Outputs'!T89</f>
        <v>0</v>
      </c>
      <c r="AMT3" s="34">
        <f>'5 - Project Outputs'!U89</f>
        <v>0</v>
      </c>
      <c r="AMU3" s="34">
        <f>'5 - Project Outputs'!V89</f>
        <v>0</v>
      </c>
      <c r="AMV3" s="34">
        <f>'5 - Project Outputs'!W89</f>
        <v>0</v>
      </c>
      <c r="AMW3" s="34">
        <f>'5 - Project Outputs'!X89</f>
        <v>0</v>
      </c>
      <c r="AMX3" s="34">
        <f>'5 - Project Outputs'!C90</f>
        <v>0</v>
      </c>
      <c r="AMY3" s="34">
        <f>'5 - Project Outputs'!D90</f>
        <v>0</v>
      </c>
      <c r="AMZ3" s="34">
        <f>'5 - Project Outputs'!E90</f>
        <v>0</v>
      </c>
      <c r="ANA3" s="34">
        <f>'5 - Project Outputs'!F90</f>
        <v>0</v>
      </c>
      <c r="ANB3" s="34">
        <f>'5 - Project Outputs'!G90</f>
        <v>0</v>
      </c>
      <c r="ANC3" s="34">
        <f>'5 - Project Outputs'!H90</f>
        <v>0</v>
      </c>
      <c r="AND3" s="34">
        <f>'5 - Project Outputs'!I90</f>
        <v>0</v>
      </c>
      <c r="ANE3" s="34">
        <f>'5 - Project Outputs'!J90</f>
        <v>0</v>
      </c>
      <c r="ANF3" s="34">
        <f>'5 - Project Outputs'!K90</f>
        <v>0</v>
      </c>
      <c r="ANG3" s="34">
        <f>'5 - Project Outputs'!L90</f>
        <v>0</v>
      </c>
      <c r="ANH3" s="34">
        <f>'5 - Project Outputs'!M90</f>
        <v>0</v>
      </c>
      <c r="ANI3" s="34">
        <f>'5 - Project Outputs'!N90</f>
        <v>0</v>
      </c>
      <c r="ANJ3" s="34">
        <f>'5 - Project Outputs'!O90</f>
        <v>0</v>
      </c>
      <c r="ANK3" s="34">
        <f>'5 - Project Outputs'!P90</f>
        <v>0</v>
      </c>
      <c r="ANL3" s="34">
        <f>'5 - Project Outputs'!Q90</f>
        <v>0</v>
      </c>
      <c r="ANM3" s="34">
        <f>'5 - Project Outputs'!R90</f>
        <v>0</v>
      </c>
      <c r="ANN3" s="34">
        <f>'5 - Project Outputs'!S90</f>
        <v>0</v>
      </c>
      <c r="ANO3" s="34">
        <f>'5 - Project Outputs'!T90</f>
        <v>0</v>
      </c>
      <c r="ANP3" s="34">
        <f>'5 - Project Outputs'!U90</f>
        <v>0</v>
      </c>
      <c r="ANQ3" s="34">
        <f>'5 - Project Outputs'!V90</f>
        <v>0</v>
      </c>
      <c r="ANR3" s="34">
        <f>'5 - Project Outputs'!W90</f>
        <v>0</v>
      </c>
      <c r="ANS3" s="34">
        <f>'5 - Project Outputs'!X90</f>
        <v>0</v>
      </c>
      <c r="ANT3" s="34">
        <f>'5 - Project Outputs'!C91</f>
        <v>0</v>
      </c>
      <c r="ANU3" s="34">
        <f>'5 - Project Outputs'!D91</f>
        <v>0</v>
      </c>
      <c r="ANV3" s="34">
        <f>'5 - Project Outputs'!E91</f>
        <v>0</v>
      </c>
      <c r="ANW3" s="34">
        <f>'5 - Project Outputs'!F91</f>
        <v>0</v>
      </c>
      <c r="ANX3" s="34">
        <f>'5 - Project Outputs'!G91</f>
        <v>0</v>
      </c>
      <c r="ANY3" s="34">
        <f>'5 - Project Outputs'!H91</f>
        <v>0</v>
      </c>
      <c r="ANZ3" s="34">
        <f>'5 - Project Outputs'!I91</f>
        <v>0</v>
      </c>
      <c r="AOA3" s="34">
        <f>'5 - Project Outputs'!J91</f>
        <v>0</v>
      </c>
      <c r="AOB3" s="34">
        <f>'5 - Project Outputs'!K91</f>
        <v>0</v>
      </c>
      <c r="AOC3" s="34">
        <f>'5 - Project Outputs'!L91</f>
        <v>0</v>
      </c>
      <c r="AOD3" s="34">
        <f>'5 - Project Outputs'!M91</f>
        <v>0</v>
      </c>
      <c r="AOE3" s="34">
        <f>'5 - Project Outputs'!N91</f>
        <v>0</v>
      </c>
      <c r="AOF3" s="34">
        <f>'5 - Project Outputs'!O91</f>
        <v>0</v>
      </c>
      <c r="AOG3" s="34">
        <f>'5 - Project Outputs'!P91</f>
        <v>0</v>
      </c>
      <c r="AOH3" s="34">
        <f>'5 - Project Outputs'!Q91</f>
        <v>0</v>
      </c>
      <c r="AOI3" s="34">
        <f>'5 - Project Outputs'!R91</f>
        <v>0</v>
      </c>
      <c r="AOJ3" s="34">
        <f>'5 - Project Outputs'!S91</f>
        <v>0</v>
      </c>
      <c r="AOK3" s="34">
        <f>'5 - Project Outputs'!T91</f>
        <v>0</v>
      </c>
      <c r="AOL3" s="34">
        <f>'5 - Project Outputs'!U91</f>
        <v>0</v>
      </c>
      <c r="AOM3" s="34">
        <f>'5 - Project Outputs'!V91</f>
        <v>0</v>
      </c>
      <c r="AON3" s="34">
        <f>'5 - Project Outputs'!W91</f>
        <v>0</v>
      </c>
      <c r="AOO3" s="34">
        <f>'5 - Project Outputs'!X91</f>
        <v>0</v>
      </c>
      <c r="APU3" s="470"/>
      <c r="APV3" s="470"/>
      <c r="APW3" s="470"/>
      <c r="APX3" s="470"/>
      <c r="APY3" s="470"/>
      <c r="APZ3" s="470"/>
      <c r="AQA3" s="470"/>
      <c r="AQB3" s="470"/>
      <c r="AQC3" s="470"/>
      <c r="AQD3" s="470"/>
      <c r="AQE3" s="470"/>
      <c r="AQF3" s="470"/>
      <c r="AQG3" s="470"/>
      <c r="AQH3" s="470"/>
      <c r="AQI3" s="470"/>
      <c r="AQJ3" s="470"/>
      <c r="AQK3" s="470"/>
      <c r="AQL3" s="470"/>
      <c r="AQM3" s="470"/>
      <c r="AQN3" s="470"/>
      <c r="AQO3" s="470"/>
      <c r="AQP3" s="470"/>
      <c r="AQQ3" s="470"/>
      <c r="AQR3" s="470"/>
      <c r="AQS3" s="470"/>
      <c r="AQT3" s="470"/>
      <c r="AQU3" s="470"/>
      <c r="AQV3" s="470"/>
      <c r="AQW3" s="470"/>
      <c r="AQX3" s="470"/>
      <c r="AQY3" s="470"/>
      <c r="AQZ3" s="470"/>
      <c r="ARA3" s="470"/>
      <c r="ARB3" s="470"/>
      <c r="ARC3" s="470"/>
      <c r="ARD3" s="470"/>
      <c r="ARE3" s="470"/>
      <c r="ARF3" s="470"/>
      <c r="ARG3" s="470"/>
      <c r="ARH3" s="470"/>
      <c r="ARI3" s="470"/>
      <c r="ARJ3" s="470"/>
      <c r="ARK3" s="470"/>
      <c r="ARL3" s="470"/>
      <c r="ARM3" s="470"/>
      <c r="ARN3" s="470"/>
      <c r="ARO3" s="470"/>
      <c r="ARP3" s="470"/>
      <c r="ARQ3" s="470"/>
      <c r="ARR3" s="470"/>
      <c r="ARS3" s="470"/>
      <c r="ART3" s="470"/>
      <c r="ARU3" s="470"/>
      <c r="ARV3" s="470"/>
      <c r="ARW3" s="470"/>
      <c r="ARX3" s="470"/>
      <c r="ARY3" s="470"/>
      <c r="ARZ3" s="470"/>
      <c r="ASA3" s="470"/>
      <c r="ASB3" s="470"/>
      <c r="ASC3" s="470"/>
      <c r="ASD3" s="470"/>
      <c r="ASE3" s="470"/>
      <c r="ASF3" s="470"/>
      <c r="ASG3" s="470"/>
      <c r="ASH3" s="470"/>
      <c r="ASI3" s="470"/>
      <c r="ASJ3" s="470"/>
      <c r="ASK3" s="470"/>
      <c r="ASL3" s="470"/>
      <c r="ASM3" s="470"/>
      <c r="ASN3" s="470"/>
      <c r="ASO3" s="470"/>
      <c r="ASP3" s="470"/>
      <c r="ASQ3" s="470"/>
      <c r="ASR3" s="470"/>
      <c r="ASS3" s="470"/>
      <c r="AST3" s="470"/>
      <c r="ASU3" s="470"/>
      <c r="ASV3" s="470"/>
      <c r="ASW3" s="470"/>
      <c r="ASX3" s="470"/>
      <c r="ASY3" s="470"/>
      <c r="ASZ3" s="470"/>
      <c r="ATA3" s="470"/>
      <c r="ATB3" s="470"/>
      <c r="ATC3" s="470"/>
      <c r="ATD3" s="470"/>
      <c r="ATE3" s="470"/>
      <c r="ATF3" s="470"/>
      <c r="ATG3" s="470"/>
      <c r="ATH3" s="470"/>
      <c r="ATI3" s="470"/>
      <c r="ATJ3" s="470"/>
      <c r="ATK3" s="470"/>
      <c r="ATL3" s="470"/>
      <c r="ATM3" s="470"/>
      <c r="ATN3" s="470"/>
      <c r="ATO3" s="470"/>
      <c r="ATP3" s="470"/>
      <c r="ATQ3" s="470"/>
      <c r="ATR3" s="470"/>
      <c r="ATS3" s="470"/>
      <c r="ATT3" s="470"/>
      <c r="ATU3" s="470"/>
      <c r="ATV3" s="470"/>
      <c r="ATW3" s="470"/>
      <c r="ATX3" s="470"/>
      <c r="ATY3" s="470"/>
      <c r="ATZ3" s="470"/>
      <c r="AUA3" s="470"/>
      <c r="AUB3" s="470"/>
      <c r="AUC3" s="470"/>
      <c r="AUD3" s="470"/>
      <c r="AUE3" s="470"/>
      <c r="AUF3" s="470"/>
      <c r="AUG3" s="470"/>
      <c r="AUH3" s="470"/>
      <c r="AUI3" s="470"/>
      <c r="AUJ3" s="470"/>
      <c r="AUK3" s="470"/>
      <c r="AUL3" s="470"/>
      <c r="AUM3" s="470"/>
      <c r="AUN3" s="470"/>
      <c r="AUO3" s="470"/>
      <c r="AUP3" s="470"/>
      <c r="AUQ3" s="470"/>
      <c r="AUR3" s="470"/>
      <c r="AUS3" s="470"/>
      <c r="AUT3" s="470"/>
      <c r="AUU3" s="470"/>
      <c r="AUV3" s="470"/>
      <c r="AUW3" s="470"/>
      <c r="AUX3" s="470"/>
      <c r="AUY3" s="470"/>
      <c r="AUZ3" s="470"/>
      <c r="AVA3" s="470"/>
      <c r="AVB3" s="470"/>
      <c r="AVC3" s="470"/>
      <c r="AVD3" s="470"/>
      <c r="AVE3" s="470"/>
      <c r="AVF3" s="470"/>
      <c r="AVG3" s="470"/>
      <c r="AVH3" s="470"/>
      <c r="AVI3" s="470"/>
      <c r="AVJ3" s="470"/>
      <c r="AVK3" s="470"/>
      <c r="AVL3" s="470"/>
      <c r="AVM3" s="470"/>
      <c r="AVN3" s="470"/>
      <c r="AVO3" s="470"/>
      <c r="AVP3" s="470"/>
      <c r="AVQ3" s="470"/>
      <c r="AVR3" s="470"/>
      <c r="AVS3" s="470"/>
      <c r="AVT3" s="470"/>
      <c r="AVU3" s="470"/>
      <c r="AVV3" s="470"/>
      <c r="AVW3" s="470"/>
      <c r="AVX3" s="470"/>
      <c r="AVY3" s="470"/>
      <c r="AVZ3" s="470"/>
      <c r="AWA3" s="470"/>
      <c r="AWB3" s="470"/>
      <c r="AWC3" s="470"/>
      <c r="AWD3" s="470"/>
      <c r="AWE3" s="470"/>
      <c r="AWF3" s="470"/>
      <c r="AWG3" s="470"/>
      <c r="AWH3" s="470"/>
      <c r="AWI3" s="470"/>
      <c r="AWJ3" s="470"/>
      <c r="AWK3" s="470"/>
      <c r="AWL3" s="470"/>
      <c r="AWM3" s="470"/>
      <c r="AWN3" s="470"/>
      <c r="AWO3" s="470"/>
      <c r="AWP3" s="470"/>
      <c r="AWQ3" s="470"/>
      <c r="AWR3" s="470"/>
      <c r="AWS3" s="470"/>
      <c r="AWT3" s="470"/>
      <c r="AWU3" s="470"/>
      <c r="AWV3" s="470"/>
      <c r="AWW3" s="470"/>
      <c r="AWX3" s="470"/>
      <c r="AWY3" s="470"/>
      <c r="AWZ3" s="470"/>
      <c r="AXA3" s="470"/>
      <c r="AXB3" s="470"/>
      <c r="AXC3" s="470"/>
      <c r="AXD3" s="470"/>
      <c r="AXE3" s="470"/>
      <c r="AXF3" s="470"/>
      <c r="AXG3" s="470"/>
      <c r="AXH3" s="470"/>
      <c r="AXI3" s="470"/>
      <c r="AXJ3" s="470"/>
      <c r="AXK3" s="470"/>
      <c r="AXL3" s="470"/>
      <c r="AXM3" s="470"/>
      <c r="AXN3" s="470"/>
      <c r="AXO3" s="470"/>
      <c r="AXP3" s="470"/>
      <c r="AXQ3" s="470"/>
      <c r="AXR3" s="470"/>
      <c r="AXS3" s="470"/>
      <c r="AXT3" s="470"/>
      <c r="AXU3" s="470"/>
      <c r="AXV3" s="470"/>
      <c r="AXW3" s="470"/>
      <c r="AXX3" s="470"/>
      <c r="AXY3" s="470"/>
      <c r="AXZ3" s="470"/>
      <c r="AYA3" s="470"/>
      <c r="AYB3" s="470"/>
      <c r="AYC3" s="470"/>
      <c r="AYD3" s="470"/>
      <c r="AYE3" s="470"/>
      <c r="AYF3" s="470"/>
      <c r="AYG3" s="470"/>
      <c r="AYH3" s="470"/>
      <c r="AYI3" s="470"/>
      <c r="AYJ3" s="470"/>
      <c r="AYK3" s="470"/>
      <c r="AYL3" s="470"/>
      <c r="AYM3" s="470"/>
      <c r="AYN3" s="470"/>
      <c r="AYO3" s="470"/>
      <c r="AYP3" s="470"/>
      <c r="AYQ3" s="470"/>
      <c r="AYR3" s="470"/>
      <c r="AYS3" s="470"/>
      <c r="AYT3" s="470"/>
      <c r="AYU3" s="470"/>
      <c r="AYV3" s="470"/>
      <c r="AYW3" s="470"/>
      <c r="AYX3" s="470"/>
      <c r="AYY3" s="470"/>
      <c r="AYZ3" s="470"/>
      <c r="AZA3" s="470"/>
      <c r="AZB3" s="470"/>
      <c r="AZC3" s="470"/>
      <c r="AZD3" s="470"/>
      <c r="AZE3" s="470"/>
      <c r="AZF3" s="470"/>
      <c r="AZG3" s="470"/>
      <c r="AZH3" s="470"/>
      <c r="AZI3" s="470"/>
      <c r="AZJ3" s="470"/>
      <c r="AZK3" s="470"/>
      <c r="AZL3" s="470"/>
      <c r="AZM3" s="470"/>
      <c r="AZN3" s="470"/>
      <c r="AZO3" s="470"/>
      <c r="CZK3" s="34" t="str">
        <f>'7 - Risk Register'!C31</f>
        <v xml:space="preserve">Internal and External Stakeholder engagement not fully completed/ Conflict of Interest - xxx Towns Fund Board. </v>
      </c>
      <c r="CZL3" s="34" t="str">
        <f>'7 - Risk Register'!D31</f>
        <v>External Stakeholder Management</v>
      </c>
      <c r="CZM3" s="34" t="str">
        <f>'7 - Risk Register'!E31</f>
        <v>Conflict of Interest/ Governnace  - risk of Programme delay</v>
      </c>
      <c r="CZN3" s="34" t="str">
        <f>'7 - Risk Register'!F31</f>
        <v>Conflict of Interest/ Governnace  - risk of Programme delay</v>
      </c>
      <c r="CZO3" s="34" t="str">
        <f>'7 - Risk Register'!G31</f>
        <v xml:space="preserve">Project is delayed  </v>
      </c>
      <c r="CZP3" s="34" t="str">
        <f>'7 - Risk Register'!H31</f>
        <v>3 - Medium impact</v>
      </c>
      <c r="CZQ3" s="34" t="str">
        <f>'7 - Risk Register'!I31</f>
        <v>1 - Low</v>
      </c>
      <c r="CZR3" s="34">
        <f>'7 - Risk Register'!J31</f>
        <v>3</v>
      </c>
      <c r="CZS3" s="34" t="str">
        <f>'7 - Risk Register'!K31</f>
        <v xml:space="preserve">Agreed procurement timetable </v>
      </c>
      <c r="CZT3" s="34" t="str">
        <f>'7 - Risk Register'!L31</f>
        <v>3 - Medium impact</v>
      </c>
      <c r="CZU3" s="34" t="str">
        <f>'7 - Risk Register'!M31</f>
        <v>2 - Medium</v>
      </c>
      <c r="CZV3" s="34">
        <f>'7 - Risk Register'!N31</f>
        <v>6</v>
      </c>
      <c r="CZW3" s="34" t="str">
        <f>'7 - Risk Register'!O31</f>
        <v>4 - Close: next 3 months</v>
      </c>
      <c r="CZX3" s="34" t="str">
        <f>'7 - Risk Register'!P31</f>
        <v>Test McTester Senior Project Officer</v>
      </c>
      <c r="CZY3" s="34" t="str">
        <f>'7 - Risk Register'!C32</f>
        <v xml:space="preserve">Construction Cost Price Inflation </v>
      </c>
      <c r="CZZ3" s="34" t="str">
        <f>'7 - Risk Register'!D32</f>
        <v>Rising Costs</v>
      </c>
      <c r="DAA3" s="34" t="str">
        <f>'7 - Risk Register'!E32</f>
        <v>Conflict of Interest/ Governnace  - risk of Programme delay</v>
      </c>
      <c r="DAB3" s="34" t="str">
        <f>'7 - Risk Register'!F32</f>
        <v>Conflict of Interest/ Governnace  - risk of Programme delay</v>
      </c>
      <c r="DAC3" s="34" t="str">
        <f>'7 - Risk Register'!G32</f>
        <v xml:space="preserve">Project is delayed  </v>
      </c>
      <c r="DAD3" s="34" t="str">
        <f>'7 - Risk Register'!H32</f>
        <v>3 - Medium impact</v>
      </c>
      <c r="DAE3" s="34" t="str">
        <f>'7 - Risk Register'!I32</f>
        <v>2 - Medium</v>
      </c>
      <c r="DAF3" s="34">
        <f>'7 - Risk Register'!J32</f>
        <v>6</v>
      </c>
      <c r="DAG3" s="34" t="str">
        <f>'7 - Risk Register'!K32</f>
        <v xml:space="preserve">Agreed procurement timetable </v>
      </c>
      <c r="DAH3" s="34" t="str">
        <f>'7 - Risk Register'!L32</f>
        <v>3 - Medium impact</v>
      </c>
      <c r="DAI3" s="34" t="str">
        <f>'7 - Risk Register'!M32</f>
        <v>2 - Medium</v>
      </c>
      <c r="DAJ3" s="34">
        <f>'7 - Risk Register'!N32</f>
        <v>6</v>
      </c>
      <c r="DAK3" s="34" t="str">
        <f>'7 - Risk Register'!O32</f>
        <v>4 - Close: next 3 months</v>
      </c>
      <c r="DAL3" s="34" t="str">
        <f>'7 - Risk Register'!P32</f>
        <v>Test McTester Senior Project Officer</v>
      </c>
      <c r="DAM3" s="34" t="str">
        <f>'7 - Risk Register'!C33</f>
        <v xml:space="preserve">Legal and development agreements with external Partners are not put into place </v>
      </c>
      <c r="DAN3" s="34" t="str">
        <f>'7 - Risk Register'!D33</f>
        <v>Delivery Partner Risk</v>
      </c>
      <c r="DAO3" s="34" t="str">
        <f>'7 - Risk Register'!E33</f>
        <v>Conflict of Interest/ Governnace  - risk of Programme delay</v>
      </c>
      <c r="DAP3" s="34" t="str">
        <f>'7 - Risk Register'!F33</f>
        <v>Conflict of Interest/ Governnace  - risk of Programme delay</v>
      </c>
      <c r="DAQ3" s="34" t="str">
        <f>'7 - Risk Register'!G33</f>
        <v xml:space="preserve">Project is delayed  </v>
      </c>
      <c r="DAR3" s="34" t="str">
        <f>'7 - Risk Register'!H33</f>
        <v>2 - Low impact</v>
      </c>
      <c r="DAS3" s="34" t="str">
        <f>'7 - Risk Register'!I33</f>
        <v>4 - Almost Certain</v>
      </c>
      <c r="DAT3" s="34">
        <f>'7 - Risk Register'!J33</f>
        <v>8</v>
      </c>
      <c r="DAU3" s="34" t="str">
        <f>'7 - Risk Register'!K33</f>
        <v xml:space="preserve">Agreed procurement timetable </v>
      </c>
      <c r="DAV3" s="34" t="str">
        <f>'7 - Risk Register'!L33</f>
        <v>2 - Low impact</v>
      </c>
      <c r="DAW3" s="34" t="str">
        <f>'7 - Risk Register'!M33</f>
        <v>2 - Medium</v>
      </c>
      <c r="DAX3" s="34">
        <f>'7 - Risk Register'!N33</f>
        <v>4</v>
      </c>
      <c r="DAY3" s="34" t="str">
        <f>'7 - Risk Register'!O33</f>
        <v>4 - Close: next 3 months</v>
      </c>
      <c r="DAZ3" s="34" t="str">
        <f>'7 - Risk Register'!P33</f>
        <v>Test McTester Senior Project Officer</v>
      </c>
    </row>
    <row r="4" spans="1:2762" s="34" customFormat="1">
      <c r="A4" s="460" t="s">
        <v>3521</v>
      </c>
      <c r="R4" s="466" t="str">
        <f>'Project Lookup'!$C$5</f>
        <v>TD-WRC-03</v>
      </c>
      <c r="S4" s="34" t="str">
        <f>'Project Lookup'!$E$5</f>
        <v>The Shrub Hill Regeneration Project</v>
      </c>
      <c r="T4" s="34" t="str">
        <f>'2 - Project Admin'!F29</f>
        <v>Skills and Enterprise Infrastructure</v>
      </c>
      <c r="U4" s="34" t="str">
        <f>'2 - Project Admin'!G29</f>
        <v>Single</v>
      </c>
      <c r="V4" s="34" t="str">
        <f>'2 - Project Admin'!H29</f>
        <v>FY6 7YR</v>
      </c>
      <c r="W4" s="34">
        <f>'2 - Project Admin'!I29</f>
        <v>0</v>
      </c>
      <c r="X4" s="34" t="str">
        <f>'2 - Project Admin'!J29</f>
        <v>Yes</v>
      </c>
      <c r="Y4" s="34">
        <f>'2 - Project Admin'!K29</f>
        <v>0</v>
      </c>
      <c r="Z4" s="34">
        <f>'2 - Project Admin'!L29</f>
        <v>0</v>
      </c>
      <c r="AJ4" s="468">
        <f>'3 - Programme Progress'!D22</f>
        <v>44531</v>
      </c>
      <c r="AK4" s="34">
        <f>'3 - Programme Progress'!E22</f>
        <v>46082</v>
      </c>
      <c r="AL4" s="34" t="e">
        <f>'3 - Programme Progress'!#REF!</f>
        <v>#REF!</v>
      </c>
      <c r="AM4" s="34" t="str">
        <f>'3 - Programme Progress'!F22</f>
        <v>Initiation</v>
      </c>
      <c r="AN4" s="34">
        <f>'3 - Programme Progress'!J22</f>
        <v>3</v>
      </c>
      <c r="AO4" s="34">
        <f>'3 - Programme Progress'!K22</f>
        <v>3</v>
      </c>
      <c r="AP4" s="34">
        <f>'3 - Programme Progress'!L22</f>
        <v>3</v>
      </c>
      <c r="AQ4" s="34" t="str">
        <f>'3 - Programme Progress'!M22</f>
        <v>ccc</v>
      </c>
      <c r="AR4" s="34" t="str">
        <f>'3 - Programme Progress'!N22</f>
        <v xml:space="preserve">xxx agreements to be agreed upon </v>
      </c>
      <c r="AS4" s="34">
        <f>'3 - Programme Progress'!O22</f>
        <v>45627</v>
      </c>
      <c r="AU4" s="469"/>
      <c r="AV4" s="469"/>
      <c r="AW4" s="469"/>
      <c r="AX4" s="469"/>
      <c r="AY4" s="469"/>
      <c r="AZ4" s="469"/>
      <c r="BA4" s="469"/>
      <c r="BB4" s="469"/>
      <c r="BC4" s="469"/>
      <c r="BD4" s="469"/>
      <c r="BE4" s="469"/>
      <c r="BF4" s="469"/>
      <c r="BG4" s="469"/>
      <c r="BH4" s="469"/>
      <c r="BI4" s="469"/>
      <c r="BJ4" s="469"/>
      <c r="BK4" s="469"/>
      <c r="BS4" s="34">
        <f>'4a - Funding Profiles'!F94</f>
        <v>100</v>
      </c>
      <c r="BT4" s="34">
        <f>'4a - Funding Profiles'!G94</f>
        <v>1</v>
      </c>
      <c r="BU4" s="34">
        <f>'4a - Funding Profiles'!H94</f>
        <v>2</v>
      </c>
      <c r="BV4" s="34">
        <f>'4a - Funding Profiles'!I94</f>
        <v>3</v>
      </c>
      <c r="BW4" s="34">
        <f>'4a - Funding Profiles'!J94</f>
        <v>1</v>
      </c>
      <c r="BX4" s="34">
        <f>'4a - Funding Profiles'!K94</f>
        <v>2</v>
      </c>
      <c r="BY4" s="34">
        <f>'4a - Funding Profiles'!L94</f>
        <v>3</v>
      </c>
      <c r="BZ4" s="34">
        <f>'4a - Funding Profiles'!M94</f>
        <v>1</v>
      </c>
      <c r="CA4" s="34">
        <f>'4a - Funding Profiles'!N94</f>
        <v>2</v>
      </c>
      <c r="CB4" s="34">
        <f>'4a - Funding Profiles'!O94</f>
        <v>3</v>
      </c>
      <c r="CC4" s="34">
        <f>'4a - Funding Profiles'!P94</f>
        <v>1</v>
      </c>
      <c r="CD4" s="34">
        <f>'4a - Funding Profiles'!Q94</f>
        <v>2</v>
      </c>
      <c r="CE4" s="34">
        <f>'4a - Funding Profiles'!R94</f>
        <v>3</v>
      </c>
      <c r="CF4" s="34">
        <f>'4a - Funding Profiles'!S94</f>
        <v>1</v>
      </c>
      <c r="CG4" s="34">
        <f>'4a - Funding Profiles'!T94</f>
        <v>2</v>
      </c>
      <c r="CH4" s="34">
        <f>'4a - Funding Profiles'!U94</f>
        <v>3</v>
      </c>
      <c r="CI4" s="34">
        <f>'4a - Funding Profiles'!V94</f>
        <v>1</v>
      </c>
      <c r="CJ4" s="34">
        <f>'4a - Funding Profiles'!W94</f>
        <v>2</v>
      </c>
      <c r="CK4" s="34">
        <f>'4a - Funding Profiles'!X94</f>
        <v>3</v>
      </c>
      <c r="CL4" s="34">
        <f>'4a - Funding Profiles'!Y94</f>
        <v>0</v>
      </c>
      <c r="CM4" s="34">
        <f>'4a - Funding Profiles'!Z94</f>
        <v>118</v>
      </c>
      <c r="CN4" s="34">
        <f>'4a - Funding Profiles'!F95</f>
        <v>100</v>
      </c>
      <c r="CO4" s="34">
        <f>'4a - Funding Profiles'!G95</f>
        <v>1</v>
      </c>
      <c r="CP4" s="34">
        <f>'4a - Funding Profiles'!H95</f>
        <v>2</v>
      </c>
      <c r="CQ4" s="34">
        <f>'4a - Funding Profiles'!I95</f>
        <v>3</v>
      </c>
      <c r="CR4" s="34">
        <f>'4a - Funding Profiles'!J95</f>
        <v>1</v>
      </c>
      <c r="CS4" s="34">
        <f>'4a - Funding Profiles'!K95</f>
        <v>2</v>
      </c>
      <c r="CT4" s="34">
        <f>'4a - Funding Profiles'!L95</f>
        <v>3</v>
      </c>
      <c r="CU4" s="34">
        <f>'4a - Funding Profiles'!M95</f>
        <v>1</v>
      </c>
      <c r="CV4" s="34">
        <f>'4a - Funding Profiles'!N95</f>
        <v>2</v>
      </c>
      <c r="CW4" s="34">
        <f>'4a - Funding Profiles'!O95</f>
        <v>3</v>
      </c>
      <c r="CX4" s="34">
        <f>'4a - Funding Profiles'!P95</f>
        <v>1</v>
      </c>
      <c r="CY4" s="34">
        <f>'4a - Funding Profiles'!Q95</f>
        <v>2</v>
      </c>
      <c r="CZ4" s="34">
        <f>'4a - Funding Profiles'!R95</f>
        <v>3</v>
      </c>
      <c r="DA4" s="34">
        <f>'4a - Funding Profiles'!S95</f>
        <v>1</v>
      </c>
      <c r="DB4" s="34">
        <f>'4a - Funding Profiles'!T95</f>
        <v>2</v>
      </c>
      <c r="DC4" s="34">
        <f>'4a - Funding Profiles'!U95</f>
        <v>3</v>
      </c>
      <c r="DD4" s="34">
        <f>'4a - Funding Profiles'!V95</f>
        <v>1</v>
      </c>
      <c r="DE4" s="34">
        <f>'4a - Funding Profiles'!W95</f>
        <v>2</v>
      </c>
      <c r="DF4" s="34">
        <f>'4a - Funding Profiles'!X95</f>
        <v>3</v>
      </c>
      <c r="DG4" s="34">
        <f>'4a - Funding Profiles'!Y95</f>
        <v>0</v>
      </c>
      <c r="DH4" s="34">
        <f>'4a - Funding Profiles'!Z95</f>
        <v>118</v>
      </c>
      <c r="DI4" s="34">
        <f>'4a - Funding Profiles'!F96</f>
        <v>110</v>
      </c>
      <c r="DJ4" s="34">
        <f>'4a - Funding Profiles'!G96</f>
        <v>1</v>
      </c>
      <c r="DK4" s="34">
        <f>'4a - Funding Profiles'!H96</f>
        <v>2</v>
      </c>
      <c r="DL4" s="34">
        <f>'4a - Funding Profiles'!I96</f>
        <v>3</v>
      </c>
      <c r="DM4" s="34">
        <f>'4a - Funding Profiles'!J96</f>
        <v>1</v>
      </c>
      <c r="DN4" s="34">
        <f>'4a - Funding Profiles'!K96</f>
        <v>2</v>
      </c>
      <c r="DO4" s="34">
        <f>'4a - Funding Profiles'!L96</f>
        <v>3</v>
      </c>
      <c r="DP4" s="34">
        <f>'4a - Funding Profiles'!M96</f>
        <v>1</v>
      </c>
      <c r="DQ4" s="34">
        <f>'4a - Funding Profiles'!N96</f>
        <v>2</v>
      </c>
      <c r="DR4" s="34">
        <f>'4a - Funding Profiles'!O96</f>
        <v>3</v>
      </c>
      <c r="DS4" s="34">
        <f>'4a - Funding Profiles'!P96</f>
        <v>1</v>
      </c>
      <c r="DT4" s="34">
        <f>'4a - Funding Profiles'!Q96</f>
        <v>2</v>
      </c>
      <c r="DU4" s="34">
        <f>'4a - Funding Profiles'!R96</f>
        <v>3</v>
      </c>
      <c r="DV4" s="34">
        <f>'4a - Funding Profiles'!S96</f>
        <v>1</v>
      </c>
      <c r="DW4" s="34">
        <f>'4a - Funding Profiles'!T96</f>
        <v>2</v>
      </c>
      <c r="DX4" s="34">
        <f>'4a - Funding Profiles'!U96</f>
        <v>3</v>
      </c>
      <c r="DY4" s="34">
        <f>'4a - Funding Profiles'!V96</f>
        <v>1</v>
      </c>
      <c r="DZ4" s="34">
        <f>'4a - Funding Profiles'!W96</f>
        <v>2</v>
      </c>
      <c r="EA4" s="34">
        <f>'4a - Funding Profiles'!X96</f>
        <v>3</v>
      </c>
      <c r="EB4" s="34">
        <f>'4a - Funding Profiles'!Y96</f>
        <v>0</v>
      </c>
      <c r="EC4" s="34">
        <f>'4a - Funding Profiles'!Z96</f>
        <v>128</v>
      </c>
      <c r="ED4" s="34">
        <f>'4a - Funding Profiles'!F97</f>
        <v>200</v>
      </c>
      <c r="EE4" s="34">
        <f>'4a - Funding Profiles'!G97</f>
        <v>2</v>
      </c>
      <c r="EF4" s="34">
        <f>'4a - Funding Profiles'!H97</f>
        <v>4</v>
      </c>
      <c r="EG4" s="34">
        <f>'4a - Funding Profiles'!I97</f>
        <v>6</v>
      </c>
      <c r="EH4" s="34">
        <f>'4a - Funding Profiles'!J97</f>
        <v>2</v>
      </c>
      <c r="EI4" s="34">
        <f>'4a - Funding Profiles'!K97</f>
        <v>4</v>
      </c>
      <c r="EJ4" s="34">
        <f>'4a - Funding Profiles'!L97</f>
        <v>6</v>
      </c>
      <c r="EK4" s="34">
        <f>'4a - Funding Profiles'!M97</f>
        <v>2</v>
      </c>
      <c r="EL4" s="34">
        <f>'4a - Funding Profiles'!N97</f>
        <v>4</v>
      </c>
      <c r="EM4" s="34">
        <f>'4a - Funding Profiles'!O97</f>
        <v>6</v>
      </c>
      <c r="EN4" s="34">
        <f>'4a - Funding Profiles'!P97</f>
        <v>2</v>
      </c>
      <c r="EO4" s="34">
        <f>'4a - Funding Profiles'!Q97</f>
        <v>4</v>
      </c>
      <c r="EP4" s="34">
        <f>'4a - Funding Profiles'!R97</f>
        <v>6</v>
      </c>
      <c r="EQ4" s="34">
        <f>'4a - Funding Profiles'!S97</f>
        <v>2</v>
      </c>
      <c r="ER4" s="34">
        <f>'4a - Funding Profiles'!T97</f>
        <v>4</v>
      </c>
      <c r="ES4" s="34">
        <f>'4a - Funding Profiles'!U97</f>
        <v>6</v>
      </c>
      <c r="ET4" s="34">
        <f>'4a - Funding Profiles'!V97</f>
        <v>2</v>
      </c>
      <c r="EU4" s="34">
        <f>'4a - Funding Profiles'!W97</f>
        <v>4</v>
      </c>
      <c r="EV4" s="34">
        <f>'4a - Funding Profiles'!X97</f>
        <v>6</v>
      </c>
      <c r="EW4" s="34">
        <f>'4a - Funding Profiles'!Y97</f>
        <v>0</v>
      </c>
      <c r="EX4" s="34">
        <f>'4a - Funding Profiles'!Z97</f>
        <v>236</v>
      </c>
      <c r="EY4" s="34">
        <f>'4a - Funding Profiles'!F98</f>
        <v>100</v>
      </c>
      <c r="EZ4" s="34">
        <f>'4a - Funding Profiles'!G98</f>
        <v>1</v>
      </c>
      <c r="FA4" s="34">
        <f>'4a - Funding Profiles'!H98</f>
        <v>2</v>
      </c>
      <c r="FB4" s="34">
        <f>'4a - Funding Profiles'!I98</f>
        <v>3</v>
      </c>
      <c r="FC4" s="34">
        <f>'4a - Funding Profiles'!J98</f>
        <v>1</v>
      </c>
      <c r="FD4" s="34">
        <f>'4a - Funding Profiles'!K98</f>
        <v>2</v>
      </c>
      <c r="FE4" s="34">
        <f>'4a - Funding Profiles'!L98</f>
        <v>3</v>
      </c>
      <c r="FF4" s="34">
        <f>'4a - Funding Profiles'!M98</f>
        <v>1</v>
      </c>
      <c r="FG4" s="34">
        <f>'4a - Funding Profiles'!N98</f>
        <v>2</v>
      </c>
      <c r="FH4" s="34">
        <f>'4a - Funding Profiles'!O98</f>
        <v>3</v>
      </c>
      <c r="FI4" s="34">
        <f>'4a - Funding Profiles'!P98</f>
        <v>1</v>
      </c>
      <c r="FJ4" s="34">
        <f>'4a - Funding Profiles'!Q98</f>
        <v>2</v>
      </c>
      <c r="FK4" s="34">
        <f>'4a - Funding Profiles'!R98</f>
        <v>3</v>
      </c>
      <c r="FL4" s="34">
        <f>'4a - Funding Profiles'!S98</f>
        <v>1</v>
      </c>
      <c r="FM4" s="34">
        <f>'4a - Funding Profiles'!T98</f>
        <v>2</v>
      </c>
      <c r="FN4" s="34">
        <f>'4a - Funding Profiles'!U98</f>
        <v>3</v>
      </c>
      <c r="FO4" s="34">
        <f>'4a - Funding Profiles'!V98</f>
        <v>1</v>
      </c>
      <c r="FP4" s="34">
        <f>'4a - Funding Profiles'!W98</f>
        <v>2</v>
      </c>
      <c r="FQ4" s="34">
        <f>'4a - Funding Profiles'!X98</f>
        <v>3</v>
      </c>
      <c r="FR4" s="34">
        <f>'4a - Funding Profiles'!Y98</f>
        <v>0</v>
      </c>
      <c r="FS4" s="34">
        <f>'4a - Funding Profiles'!Z98</f>
        <v>118</v>
      </c>
      <c r="FT4" s="34">
        <f>'4a - Funding Profiles'!F99</f>
        <v>100</v>
      </c>
      <c r="FU4" s="34">
        <f>'4a - Funding Profiles'!G99</f>
        <v>1</v>
      </c>
      <c r="FV4" s="34">
        <f>'4a - Funding Profiles'!H99</f>
        <v>2</v>
      </c>
      <c r="FW4" s="34">
        <f>'4a - Funding Profiles'!I99</f>
        <v>3</v>
      </c>
      <c r="FX4" s="34">
        <f>'4a - Funding Profiles'!J99</f>
        <v>1</v>
      </c>
      <c r="FY4" s="34">
        <f>'4a - Funding Profiles'!K99</f>
        <v>2</v>
      </c>
      <c r="FZ4" s="34">
        <f>'4a - Funding Profiles'!L99</f>
        <v>3</v>
      </c>
      <c r="GA4" s="34">
        <f>'4a - Funding Profiles'!M99</f>
        <v>1</v>
      </c>
      <c r="GB4" s="34">
        <f>'4a - Funding Profiles'!N99</f>
        <v>2</v>
      </c>
      <c r="GC4" s="34">
        <f>'4a - Funding Profiles'!O99</f>
        <v>3</v>
      </c>
      <c r="GD4" s="34">
        <f>'4a - Funding Profiles'!P99</f>
        <v>1</v>
      </c>
      <c r="GE4" s="34">
        <f>'4a - Funding Profiles'!Q99</f>
        <v>2</v>
      </c>
      <c r="GF4" s="34">
        <f>'4a - Funding Profiles'!R99</f>
        <v>3</v>
      </c>
      <c r="GG4" s="34">
        <f>'4a - Funding Profiles'!S99</f>
        <v>1</v>
      </c>
      <c r="GH4" s="34">
        <f>'4a - Funding Profiles'!T99</f>
        <v>2</v>
      </c>
      <c r="GI4" s="34">
        <f>'4a - Funding Profiles'!U99</f>
        <v>3</v>
      </c>
      <c r="GJ4" s="34">
        <f>'4a - Funding Profiles'!V99</f>
        <v>1</v>
      </c>
      <c r="GK4" s="34">
        <f>'4a - Funding Profiles'!W99</f>
        <v>2</v>
      </c>
      <c r="GL4" s="34">
        <f>'4a - Funding Profiles'!X99</f>
        <v>3</v>
      </c>
      <c r="GM4" s="34">
        <f>'4a - Funding Profiles'!Y99</f>
        <v>0</v>
      </c>
      <c r="GN4" s="34">
        <f>'4a - Funding Profiles'!Z99</f>
        <v>118</v>
      </c>
      <c r="GO4" s="34">
        <f>'4a - Funding Profiles'!F100</f>
        <v>100</v>
      </c>
      <c r="GP4" s="34">
        <f>'4a - Funding Profiles'!G100</f>
        <v>1</v>
      </c>
      <c r="GQ4" s="34">
        <f>'4a - Funding Profiles'!H100</f>
        <v>2</v>
      </c>
      <c r="GR4" s="34">
        <f>'4a - Funding Profiles'!I100</f>
        <v>3</v>
      </c>
      <c r="GS4" s="34">
        <f>'4a - Funding Profiles'!J100</f>
        <v>1</v>
      </c>
      <c r="GT4" s="34">
        <f>'4a - Funding Profiles'!K100</f>
        <v>2</v>
      </c>
      <c r="GU4" s="34">
        <f>'4a - Funding Profiles'!L100</f>
        <v>3</v>
      </c>
      <c r="GV4" s="34">
        <f>'4a - Funding Profiles'!M100</f>
        <v>1</v>
      </c>
      <c r="GW4" s="34">
        <f>'4a - Funding Profiles'!N100</f>
        <v>2</v>
      </c>
      <c r="GX4" s="34">
        <f>'4a - Funding Profiles'!O100</f>
        <v>3</v>
      </c>
      <c r="GY4" s="34">
        <f>'4a - Funding Profiles'!P100</f>
        <v>1</v>
      </c>
      <c r="GZ4" s="34">
        <f>'4a - Funding Profiles'!Q100</f>
        <v>2</v>
      </c>
      <c r="HA4" s="34">
        <f>'4a - Funding Profiles'!R100</f>
        <v>3</v>
      </c>
      <c r="HB4" s="34">
        <f>'4a - Funding Profiles'!S100</f>
        <v>1</v>
      </c>
      <c r="HC4" s="34">
        <f>'4a - Funding Profiles'!T100</f>
        <v>2</v>
      </c>
      <c r="HD4" s="34">
        <f>'4a - Funding Profiles'!U100</f>
        <v>3</v>
      </c>
      <c r="HE4" s="34">
        <f>'4a - Funding Profiles'!V100</f>
        <v>1</v>
      </c>
      <c r="HF4" s="34">
        <f>'4a - Funding Profiles'!W100</f>
        <v>2</v>
      </c>
      <c r="HG4" s="34">
        <f>'4a - Funding Profiles'!X100</f>
        <v>3</v>
      </c>
      <c r="HH4" s="34">
        <f>'4a - Funding Profiles'!Y100</f>
        <v>0</v>
      </c>
      <c r="HI4" s="34">
        <f>'4a - Funding Profiles'!Z100</f>
        <v>118</v>
      </c>
      <c r="HJ4" s="34">
        <f>'4a - Funding Profiles'!F101</f>
        <v>300</v>
      </c>
      <c r="HK4" s="34">
        <f>'4a - Funding Profiles'!G101</f>
        <v>3</v>
      </c>
      <c r="HL4" s="34">
        <f>'4a - Funding Profiles'!H101</f>
        <v>6</v>
      </c>
      <c r="HM4" s="34">
        <f>'4a - Funding Profiles'!I101</f>
        <v>9</v>
      </c>
      <c r="HN4" s="34">
        <f>'4a - Funding Profiles'!J101</f>
        <v>3</v>
      </c>
      <c r="HO4" s="34">
        <f>'4a - Funding Profiles'!K101</f>
        <v>6</v>
      </c>
      <c r="HP4" s="34">
        <f>'4a - Funding Profiles'!L101</f>
        <v>9</v>
      </c>
      <c r="HQ4" s="34">
        <f>'4a - Funding Profiles'!M101</f>
        <v>3</v>
      </c>
      <c r="HR4" s="34">
        <f>'4a - Funding Profiles'!N101</f>
        <v>6</v>
      </c>
      <c r="HS4" s="34">
        <f>'4a - Funding Profiles'!O101</f>
        <v>9</v>
      </c>
      <c r="HT4" s="34">
        <f>'4a - Funding Profiles'!P101</f>
        <v>3</v>
      </c>
      <c r="HU4" s="34">
        <f>'4a - Funding Profiles'!Q101</f>
        <v>6</v>
      </c>
      <c r="HV4" s="34">
        <f>'4a - Funding Profiles'!R101</f>
        <v>9</v>
      </c>
      <c r="HW4" s="34">
        <f>'4a - Funding Profiles'!S101</f>
        <v>3</v>
      </c>
      <c r="HX4" s="34">
        <f>'4a - Funding Profiles'!T101</f>
        <v>6</v>
      </c>
      <c r="HY4" s="34">
        <f>'4a - Funding Profiles'!U101</f>
        <v>9</v>
      </c>
      <c r="HZ4" s="34">
        <f>'4a - Funding Profiles'!V101</f>
        <v>3</v>
      </c>
      <c r="IA4" s="34">
        <f>'4a - Funding Profiles'!W101</f>
        <v>6</v>
      </c>
      <c r="IB4" s="34">
        <f>'4a - Funding Profiles'!X101</f>
        <v>9</v>
      </c>
      <c r="IC4" s="34">
        <f>'4a - Funding Profiles'!Y101</f>
        <v>0</v>
      </c>
      <c r="ID4" s="34">
        <f>'4a - Funding Profiles'!Z101</f>
        <v>354</v>
      </c>
      <c r="KP4" s="34">
        <f>'4a - Funding Profiles'!C106</f>
        <v>0</v>
      </c>
      <c r="KQ4" s="34">
        <f>'4a - Funding Profiles'!D106</f>
        <v>0</v>
      </c>
      <c r="KR4" s="34">
        <f>'4a - Funding Profiles'!E106</f>
        <v>0</v>
      </c>
      <c r="KS4" s="34">
        <f>'4a - Funding Profiles'!F106</f>
        <v>0</v>
      </c>
      <c r="KT4" s="34">
        <f>'4a - Funding Profiles'!G106</f>
        <v>0</v>
      </c>
      <c r="KU4" s="34">
        <f>'4a - Funding Profiles'!H106</f>
        <v>0</v>
      </c>
      <c r="KV4" s="34">
        <f>'4a - Funding Profiles'!I106</f>
        <v>0</v>
      </c>
      <c r="KW4" s="34">
        <f>'4a - Funding Profiles'!J106</f>
        <v>0</v>
      </c>
      <c r="KX4" s="34">
        <f>'4a - Funding Profiles'!K106</f>
        <v>0</v>
      </c>
      <c r="KY4" s="34">
        <f>'4a - Funding Profiles'!L106</f>
        <v>0</v>
      </c>
      <c r="KZ4" s="34">
        <f>'4a - Funding Profiles'!M106</f>
        <v>0</v>
      </c>
      <c r="LA4" s="34">
        <f>'4a - Funding Profiles'!N106</f>
        <v>0</v>
      </c>
      <c r="LB4" s="34">
        <f>'4a - Funding Profiles'!O106</f>
        <v>0</v>
      </c>
      <c r="LC4" s="34">
        <f>'4a - Funding Profiles'!P106</f>
        <v>0</v>
      </c>
      <c r="LD4" s="34">
        <f>'4a - Funding Profiles'!Q106</f>
        <v>0</v>
      </c>
      <c r="LE4" s="34">
        <f>'4a - Funding Profiles'!R106</f>
        <v>0</v>
      </c>
      <c r="LF4" s="34">
        <f>'4a - Funding Profiles'!S106</f>
        <v>0</v>
      </c>
      <c r="LG4" s="34">
        <f>'4a - Funding Profiles'!T106</f>
        <v>0</v>
      </c>
      <c r="LH4" s="34">
        <f>'4a - Funding Profiles'!U106</f>
        <v>0</v>
      </c>
      <c r="LI4" s="34">
        <f>'4a - Funding Profiles'!V106</f>
        <v>0</v>
      </c>
      <c r="LJ4" s="34">
        <f>'4a - Funding Profiles'!W106</f>
        <v>0</v>
      </c>
      <c r="LK4" s="34">
        <f>'4a - Funding Profiles'!X106</f>
        <v>0</v>
      </c>
      <c r="LL4" s="34">
        <f>'4a - Funding Profiles'!Y106</f>
        <v>0</v>
      </c>
      <c r="LM4" s="34">
        <f>'4a - Funding Profiles'!Z106</f>
        <v>0</v>
      </c>
      <c r="LN4" s="34">
        <f>'4a - Funding Profiles'!C107</f>
        <v>0</v>
      </c>
      <c r="LO4" s="34">
        <f>'4a - Funding Profiles'!D107</f>
        <v>0</v>
      </c>
      <c r="LP4" s="34">
        <f>'4a - Funding Profiles'!E107</f>
        <v>0</v>
      </c>
      <c r="LQ4" s="34">
        <f>'4a - Funding Profiles'!F107</f>
        <v>0</v>
      </c>
      <c r="LR4" s="34">
        <f>'4a - Funding Profiles'!G107</f>
        <v>0</v>
      </c>
      <c r="LS4" s="34">
        <f>'4a - Funding Profiles'!H107</f>
        <v>0</v>
      </c>
      <c r="LT4" s="34">
        <f>'4a - Funding Profiles'!I107</f>
        <v>0</v>
      </c>
      <c r="LU4" s="34">
        <f>'4a - Funding Profiles'!J107</f>
        <v>0</v>
      </c>
      <c r="LV4" s="34">
        <f>'4a - Funding Profiles'!K107</f>
        <v>0</v>
      </c>
      <c r="LW4" s="34">
        <f>'4a - Funding Profiles'!L107</f>
        <v>0</v>
      </c>
      <c r="LX4" s="34">
        <f>'4a - Funding Profiles'!M107</f>
        <v>0</v>
      </c>
      <c r="LY4" s="34">
        <f>'4a - Funding Profiles'!N107</f>
        <v>0</v>
      </c>
      <c r="LZ4" s="34">
        <f>'4a - Funding Profiles'!O107</f>
        <v>0</v>
      </c>
      <c r="MA4" s="34">
        <f>'4a - Funding Profiles'!P107</f>
        <v>0</v>
      </c>
      <c r="MB4" s="34">
        <f>'4a - Funding Profiles'!Q107</f>
        <v>0</v>
      </c>
      <c r="MC4" s="34">
        <f>'4a - Funding Profiles'!R107</f>
        <v>0</v>
      </c>
      <c r="MD4" s="34">
        <f>'4a - Funding Profiles'!S107</f>
        <v>0</v>
      </c>
      <c r="ME4" s="34">
        <f>'4a - Funding Profiles'!T107</f>
        <v>0</v>
      </c>
      <c r="MF4" s="34">
        <f>'4a - Funding Profiles'!U107</f>
        <v>0</v>
      </c>
      <c r="MG4" s="34">
        <f>'4a - Funding Profiles'!V107</f>
        <v>0</v>
      </c>
      <c r="MH4" s="34">
        <f>'4a - Funding Profiles'!W107</f>
        <v>0</v>
      </c>
      <c r="MI4" s="34">
        <f>'4a - Funding Profiles'!X107</f>
        <v>0</v>
      </c>
      <c r="MJ4" s="34">
        <f>'4a - Funding Profiles'!Y107</f>
        <v>0</v>
      </c>
      <c r="MK4" s="34">
        <f>'4a - Funding Profiles'!Z107</f>
        <v>0</v>
      </c>
      <c r="ML4" s="34">
        <f>'4a - Funding Profiles'!C108</f>
        <v>0</v>
      </c>
      <c r="MM4" s="34">
        <f>'4a - Funding Profiles'!D108</f>
        <v>0</v>
      </c>
      <c r="MN4" s="34">
        <f>'4a - Funding Profiles'!E108</f>
        <v>0</v>
      </c>
      <c r="MO4" s="34">
        <f>'4a - Funding Profiles'!F108</f>
        <v>0</v>
      </c>
      <c r="MP4" s="34">
        <f>'4a - Funding Profiles'!G108</f>
        <v>0</v>
      </c>
      <c r="MQ4" s="34">
        <f>'4a - Funding Profiles'!H108</f>
        <v>0</v>
      </c>
      <c r="MR4" s="34">
        <f>'4a - Funding Profiles'!I108</f>
        <v>0</v>
      </c>
      <c r="MS4" s="34">
        <f>'4a - Funding Profiles'!J108</f>
        <v>0</v>
      </c>
      <c r="MT4" s="34">
        <f>'4a - Funding Profiles'!K108</f>
        <v>0</v>
      </c>
      <c r="MU4" s="34">
        <f>'4a - Funding Profiles'!L108</f>
        <v>0</v>
      </c>
      <c r="MV4" s="34">
        <f>'4a - Funding Profiles'!M108</f>
        <v>0</v>
      </c>
      <c r="MW4" s="34">
        <f>'4a - Funding Profiles'!N108</f>
        <v>0</v>
      </c>
      <c r="MX4" s="34">
        <f>'4a - Funding Profiles'!O108</f>
        <v>0</v>
      </c>
      <c r="MY4" s="34">
        <f>'4a - Funding Profiles'!P108</f>
        <v>0</v>
      </c>
      <c r="MZ4" s="34">
        <f>'4a - Funding Profiles'!Q108</f>
        <v>0</v>
      </c>
      <c r="NA4" s="34">
        <f>'4a - Funding Profiles'!R108</f>
        <v>0</v>
      </c>
      <c r="NB4" s="34">
        <f>'4a - Funding Profiles'!S108</f>
        <v>0</v>
      </c>
      <c r="NC4" s="34">
        <f>'4a - Funding Profiles'!T108</f>
        <v>0</v>
      </c>
      <c r="ND4" s="34">
        <f>'4a - Funding Profiles'!U108</f>
        <v>0</v>
      </c>
      <c r="NE4" s="34">
        <f>'4a - Funding Profiles'!V108</f>
        <v>0</v>
      </c>
      <c r="NF4" s="34">
        <f>'4a - Funding Profiles'!W108</f>
        <v>0</v>
      </c>
      <c r="NG4" s="34">
        <f>'4a - Funding Profiles'!X108</f>
        <v>0</v>
      </c>
      <c r="NH4" s="34">
        <f>'4a - Funding Profiles'!Y108</f>
        <v>0</v>
      </c>
      <c r="NI4" s="34">
        <f>'4a - Funding Profiles'!Z108</f>
        <v>0</v>
      </c>
      <c r="NJ4" s="34">
        <f>'4a - Funding Profiles'!C109</f>
        <v>0</v>
      </c>
      <c r="NK4" s="34">
        <f>'4a - Funding Profiles'!D109</f>
        <v>0</v>
      </c>
      <c r="NL4" s="34">
        <f>'4a - Funding Profiles'!E109</f>
        <v>0</v>
      </c>
      <c r="NM4" s="34">
        <f>'4a - Funding Profiles'!F109</f>
        <v>0</v>
      </c>
      <c r="NN4" s="34">
        <f>'4a - Funding Profiles'!G109</f>
        <v>0</v>
      </c>
      <c r="NO4" s="34">
        <f>'4a - Funding Profiles'!H109</f>
        <v>0</v>
      </c>
      <c r="NP4" s="34">
        <f>'4a - Funding Profiles'!I109</f>
        <v>0</v>
      </c>
      <c r="NQ4" s="34">
        <f>'4a - Funding Profiles'!J109</f>
        <v>0</v>
      </c>
      <c r="NR4" s="34">
        <f>'4a - Funding Profiles'!K109</f>
        <v>0</v>
      </c>
      <c r="NS4" s="34">
        <f>'4a - Funding Profiles'!L109</f>
        <v>0</v>
      </c>
      <c r="NT4" s="34">
        <f>'4a - Funding Profiles'!M109</f>
        <v>0</v>
      </c>
      <c r="NU4" s="34">
        <f>'4a - Funding Profiles'!N109</f>
        <v>0</v>
      </c>
      <c r="NV4" s="34">
        <f>'4a - Funding Profiles'!O109</f>
        <v>0</v>
      </c>
      <c r="NW4" s="34">
        <f>'4a - Funding Profiles'!P109</f>
        <v>0</v>
      </c>
      <c r="NX4" s="34">
        <f>'4a - Funding Profiles'!Q109</f>
        <v>0</v>
      </c>
      <c r="NY4" s="34">
        <f>'4a - Funding Profiles'!R109</f>
        <v>0</v>
      </c>
      <c r="NZ4" s="34">
        <f>'4a - Funding Profiles'!S109</f>
        <v>0</v>
      </c>
      <c r="OA4" s="34">
        <f>'4a - Funding Profiles'!T109</f>
        <v>0</v>
      </c>
      <c r="OB4" s="34">
        <f>'4a - Funding Profiles'!U109</f>
        <v>0</v>
      </c>
      <c r="OC4" s="34">
        <f>'4a - Funding Profiles'!V109</f>
        <v>0</v>
      </c>
      <c r="OD4" s="34">
        <f>'4a - Funding Profiles'!W109</f>
        <v>0</v>
      </c>
      <c r="OE4" s="34">
        <f>'4a - Funding Profiles'!X109</f>
        <v>0</v>
      </c>
      <c r="OF4" s="34">
        <f>'4a - Funding Profiles'!Y109</f>
        <v>0</v>
      </c>
      <c r="OG4" s="34">
        <f>'4a - Funding Profiles'!Z109</f>
        <v>0</v>
      </c>
      <c r="OH4" s="34">
        <f>'4a - Funding Profiles'!C110</f>
        <v>0</v>
      </c>
      <c r="OI4" s="34">
        <f>'4a - Funding Profiles'!D110</f>
        <v>0</v>
      </c>
      <c r="OJ4" s="34">
        <f>'4a - Funding Profiles'!E110</f>
        <v>0</v>
      </c>
      <c r="OK4" s="34">
        <f>'4a - Funding Profiles'!F110</f>
        <v>0</v>
      </c>
      <c r="OL4" s="34">
        <f>'4a - Funding Profiles'!G110</f>
        <v>0</v>
      </c>
      <c r="OM4" s="34">
        <f>'4a - Funding Profiles'!H110</f>
        <v>0</v>
      </c>
      <c r="ON4" s="34">
        <f>'4a - Funding Profiles'!I110</f>
        <v>0</v>
      </c>
      <c r="OO4" s="34">
        <f>'4a - Funding Profiles'!J110</f>
        <v>0</v>
      </c>
      <c r="OP4" s="34">
        <f>'4a - Funding Profiles'!K110</f>
        <v>0</v>
      </c>
      <c r="OQ4" s="34">
        <f>'4a - Funding Profiles'!L110</f>
        <v>0</v>
      </c>
      <c r="OR4" s="34">
        <f>'4a - Funding Profiles'!M110</f>
        <v>0</v>
      </c>
      <c r="OS4" s="34">
        <f>'4a - Funding Profiles'!N110</f>
        <v>0</v>
      </c>
      <c r="OT4" s="34">
        <f>'4a - Funding Profiles'!O110</f>
        <v>0</v>
      </c>
      <c r="OU4" s="34">
        <f>'4a - Funding Profiles'!P110</f>
        <v>0</v>
      </c>
      <c r="OV4" s="34">
        <f>'4a - Funding Profiles'!Q110</f>
        <v>0</v>
      </c>
      <c r="OW4" s="34">
        <f>'4a - Funding Profiles'!R110</f>
        <v>0</v>
      </c>
      <c r="OX4" s="34">
        <f>'4a - Funding Profiles'!S110</f>
        <v>0</v>
      </c>
      <c r="OY4" s="34">
        <f>'4a - Funding Profiles'!T110</f>
        <v>0</v>
      </c>
      <c r="OZ4" s="34">
        <f>'4a - Funding Profiles'!U110</f>
        <v>0</v>
      </c>
      <c r="PA4" s="34">
        <f>'4a - Funding Profiles'!V110</f>
        <v>0</v>
      </c>
      <c r="PB4" s="34">
        <f>'4a - Funding Profiles'!W110</f>
        <v>0</v>
      </c>
      <c r="PC4" s="34">
        <f>'4a - Funding Profiles'!X110</f>
        <v>0</v>
      </c>
      <c r="PD4" s="34">
        <f>'4a - Funding Profiles'!Y110</f>
        <v>0</v>
      </c>
      <c r="PE4" s="34">
        <f>'4a - Funding Profiles'!Z110</f>
        <v>0</v>
      </c>
      <c r="PF4" s="34">
        <f>'4a - Funding Profiles'!F111</f>
        <v>0</v>
      </c>
      <c r="QA4" s="34">
        <f>'4a - Funding Profiles'!C115</f>
        <v>0</v>
      </c>
      <c r="QB4" s="34">
        <f>'4b - PSI'!E15</f>
        <v>354</v>
      </c>
      <c r="QC4" s="34">
        <f>'4b - PSI'!F15</f>
        <v>354</v>
      </c>
      <c r="QD4" s="34">
        <f>'4b - PSI'!G15</f>
        <v>5150000</v>
      </c>
      <c r="QE4" s="34">
        <f>'4b - PSI'!H15</f>
        <v>2250000</v>
      </c>
      <c r="QF4" s="34">
        <f>'4b - PSI'!I15</f>
        <v>2900000</v>
      </c>
      <c r="QG4" s="34" t="str">
        <f>'4b - PSI'!J15</f>
        <v xml:space="preserve">Total Project value is £10,750,000 and total Private invetment is £5,150,000. A capital seed Funding  Bid has gone to Free Port to agree. Partner, i.e OnSide are finalising  the outsatnding £900k from private investors. </v>
      </c>
      <c r="QH4" s="34" t="str">
        <f>'5 - Project Outputs'!C93</f>
        <v>Project 3: The Shrub Hill Regeneration Project</v>
      </c>
      <c r="QI4" s="34" t="str">
        <f>'5 - Project Outputs'!C100</f>
        <v># of temporary FT jobs supported</v>
      </c>
      <c r="QJ4" s="34" t="str">
        <f>'5 - Project Outputs'!D100</f>
        <v>Number</v>
      </c>
      <c r="QK4" s="34">
        <f>'5 - Project Outputs'!E100</f>
        <v>0</v>
      </c>
      <c r="QL4" s="34">
        <f>'5 - Project Outputs'!F100</f>
        <v>0</v>
      </c>
      <c r="QM4" s="34">
        <f>'5 - Project Outputs'!G100</f>
        <v>0</v>
      </c>
      <c r="QN4" s="34">
        <f>'5 - Project Outputs'!H100</f>
        <v>0</v>
      </c>
      <c r="QO4" s="34">
        <f>'5 - Project Outputs'!I100</f>
        <v>0</v>
      </c>
      <c r="QP4" s="34">
        <f>'5 - Project Outputs'!J100</f>
        <v>0</v>
      </c>
      <c r="QQ4" s="34">
        <f>'5 - Project Outputs'!K100</f>
        <v>0</v>
      </c>
      <c r="QR4" s="34">
        <f>'5 - Project Outputs'!L100</f>
        <v>0</v>
      </c>
      <c r="QS4" s="34">
        <f>'5 - Project Outputs'!M100</f>
        <v>0</v>
      </c>
      <c r="QT4" s="34">
        <f>'5 - Project Outputs'!N100</f>
        <v>0</v>
      </c>
      <c r="QU4" s="34">
        <f>'5 - Project Outputs'!O100</f>
        <v>0</v>
      </c>
      <c r="QV4" s="34">
        <f>'5 - Project Outputs'!P100</f>
        <v>0</v>
      </c>
      <c r="QW4" s="34">
        <f>'5 - Project Outputs'!Q100</f>
        <v>0</v>
      </c>
      <c r="QX4" s="34">
        <f>'5 - Project Outputs'!R100</f>
        <v>0</v>
      </c>
      <c r="QY4" s="34">
        <f>'5 - Project Outputs'!S100</f>
        <v>0</v>
      </c>
      <c r="QZ4" s="34">
        <f>'5 - Project Outputs'!T100</f>
        <v>0</v>
      </c>
      <c r="RA4" s="34">
        <f>'5 - Project Outputs'!U100</f>
        <v>0</v>
      </c>
      <c r="RB4" s="34">
        <f>'5 - Project Outputs'!V100</f>
        <v>0</v>
      </c>
      <c r="RC4" s="34">
        <f>'5 - Project Outputs'!W100</f>
        <v>0</v>
      </c>
      <c r="RD4" s="34">
        <f>'5 - Project Outputs'!X100</f>
        <v>0</v>
      </c>
      <c r="RE4" s="34" t="str">
        <f>'5 - Project Outputs'!C101</f>
        <v># of full-time equivalent (FTE) permanent jobs created through the project</v>
      </c>
      <c r="RF4" s="34" t="str">
        <f>'5 - Project Outputs'!D101</f>
        <v>Number of FTE jobs</v>
      </c>
      <c r="RG4" s="34">
        <f>'5 - Project Outputs'!E101</f>
        <v>0</v>
      </c>
      <c r="RH4" s="34">
        <f>'5 - Project Outputs'!F101</f>
        <v>0</v>
      </c>
      <c r="RI4" s="34">
        <f>'5 - Project Outputs'!G101</f>
        <v>0</v>
      </c>
      <c r="RJ4" s="34">
        <f>'5 - Project Outputs'!H101</f>
        <v>0</v>
      </c>
      <c r="RK4" s="34">
        <f>'5 - Project Outputs'!I101</f>
        <v>0</v>
      </c>
      <c r="RL4" s="34">
        <f>'5 - Project Outputs'!J101</f>
        <v>0</v>
      </c>
      <c r="RM4" s="34">
        <f>'5 - Project Outputs'!K101</f>
        <v>0</v>
      </c>
      <c r="RN4" s="34">
        <f>'5 - Project Outputs'!L101</f>
        <v>0</v>
      </c>
      <c r="RO4" s="34">
        <f>'5 - Project Outputs'!M101</f>
        <v>0</v>
      </c>
      <c r="RP4" s="34">
        <f>'5 - Project Outputs'!N101</f>
        <v>0</v>
      </c>
      <c r="RQ4" s="34">
        <f>'5 - Project Outputs'!O101</f>
        <v>0</v>
      </c>
      <c r="RR4" s="34">
        <f>'5 - Project Outputs'!P101</f>
        <v>0</v>
      </c>
      <c r="RS4" s="34">
        <f>'5 - Project Outputs'!Q101</f>
        <v>0</v>
      </c>
      <c r="RT4" s="34">
        <f>'5 - Project Outputs'!R101</f>
        <v>0</v>
      </c>
      <c r="RU4" s="34">
        <f>'5 - Project Outputs'!S101</f>
        <v>0</v>
      </c>
      <c r="RV4" s="34">
        <f>'5 - Project Outputs'!T101</f>
        <v>0</v>
      </c>
      <c r="RW4" s="34">
        <f>'5 - Project Outputs'!U101</f>
        <v>35</v>
      </c>
      <c r="RX4" s="34">
        <f>'5 - Project Outputs'!V101</f>
        <v>35</v>
      </c>
      <c r="RY4" s="34">
        <f>'5 - Project Outputs'!W101</f>
        <v>0</v>
      </c>
      <c r="RZ4" s="34">
        <f>'5 - Project Outputs'!X101</f>
        <v>35</v>
      </c>
      <c r="SA4" s="34" t="str">
        <f>'5 - Project Outputs'!C102</f>
        <v># of full-time equivalent (FTE) permanent jobs safeguarded through the project</v>
      </c>
      <c r="SB4" s="34" t="str">
        <f>'5 - Project Outputs'!D102</f>
        <v>Number of FTE jobs</v>
      </c>
      <c r="SC4" s="34">
        <f>'5 - Project Outputs'!E102</f>
        <v>0</v>
      </c>
      <c r="SD4" s="34">
        <f>'5 - Project Outputs'!F102</f>
        <v>0</v>
      </c>
      <c r="SE4" s="34">
        <f>'5 - Project Outputs'!G102</f>
        <v>0</v>
      </c>
      <c r="SF4" s="34">
        <f>'5 - Project Outputs'!H102</f>
        <v>0</v>
      </c>
      <c r="SG4" s="34">
        <f>'5 - Project Outputs'!I102</f>
        <v>0</v>
      </c>
      <c r="SH4" s="34">
        <f>'5 - Project Outputs'!J102</f>
        <v>0</v>
      </c>
      <c r="SI4" s="34">
        <f>'5 - Project Outputs'!K102</f>
        <v>0</v>
      </c>
      <c r="SJ4" s="34">
        <f>'5 - Project Outputs'!L102</f>
        <v>0</v>
      </c>
      <c r="SK4" s="34">
        <f>'5 - Project Outputs'!M102</f>
        <v>0</v>
      </c>
      <c r="SL4" s="34">
        <f>'5 - Project Outputs'!N102</f>
        <v>0</v>
      </c>
      <c r="SM4" s="34">
        <f>'5 - Project Outputs'!O102</f>
        <v>0</v>
      </c>
      <c r="SN4" s="34">
        <f>'5 - Project Outputs'!P102</f>
        <v>0</v>
      </c>
      <c r="SO4" s="34">
        <f>'5 - Project Outputs'!Q102</f>
        <v>0</v>
      </c>
      <c r="SP4" s="34">
        <f>'5 - Project Outputs'!R102</f>
        <v>0</v>
      </c>
      <c r="SQ4" s="34">
        <f>'5 - Project Outputs'!S102</f>
        <v>0</v>
      </c>
      <c r="SR4" s="34">
        <f>'5 - Project Outputs'!T102</f>
        <v>0</v>
      </c>
      <c r="SS4" s="34">
        <f>'5 - Project Outputs'!U102</f>
        <v>0</v>
      </c>
      <c r="ST4" s="34">
        <f>'5 - Project Outputs'!V102</f>
        <v>0</v>
      </c>
      <c r="SU4" s="34">
        <f>'5 - Project Outputs'!W102</f>
        <v>0</v>
      </c>
      <c r="SV4" s="34">
        <f>'5 - Project Outputs'!X102</f>
        <v>0</v>
      </c>
      <c r="SW4" s="34" t="str">
        <f>'5 - Project Outputs'!C104</f>
        <v>Amount of capacity of new or improved training or education facilities</v>
      </c>
      <c r="SX4" s="34" t="str">
        <f>'5 - Project Outputs'!D104</f>
        <v>Size of capacity measured in number of people</v>
      </c>
      <c r="SY4" s="34">
        <f>'5 - Project Outputs'!E104</f>
        <v>0</v>
      </c>
      <c r="SZ4" s="34">
        <f>'5 - Project Outputs'!F104</f>
        <v>0</v>
      </c>
      <c r="TA4" s="34">
        <f>'5 - Project Outputs'!G104</f>
        <v>0</v>
      </c>
      <c r="TB4" s="34">
        <f>'5 - Project Outputs'!H104</f>
        <v>0</v>
      </c>
      <c r="TC4" s="34">
        <f>'5 - Project Outputs'!I104</f>
        <v>0</v>
      </c>
      <c r="TD4" s="34">
        <f>'5 - Project Outputs'!J104</f>
        <v>0</v>
      </c>
      <c r="TE4" s="34">
        <f>'5 - Project Outputs'!K104</f>
        <v>0</v>
      </c>
      <c r="TF4" s="34">
        <f>'5 - Project Outputs'!L104</f>
        <v>0</v>
      </c>
      <c r="TG4" s="34">
        <f>'5 - Project Outputs'!M104</f>
        <v>0</v>
      </c>
      <c r="TH4" s="34">
        <f>'5 - Project Outputs'!N104</f>
        <v>0</v>
      </c>
      <c r="TI4" s="34">
        <f>'5 - Project Outputs'!O104</f>
        <v>0</v>
      </c>
      <c r="TJ4" s="34">
        <f>'5 - Project Outputs'!P104</f>
        <v>0</v>
      </c>
      <c r="TK4" s="34">
        <f>'5 - Project Outputs'!Q104</f>
        <v>0</v>
      </c>
      <c r="TL4" s="34">
        <f>'5 - Project Outputs'!R104</f>
        <v>0</v>
      </c>
      <c r="TM4" s="34">
        <f>'5 - Project Outputs'!S104</f>
        <v>0</v>
      </c>
      <c r="TN4" s="34">
        <f>'5 - Project Outputs'!T104</f>
        <v>0</v>
      </c>
      <c r="TO4" s="34">
        <f>'5 - Project Outputs'!U104</f>
        <v>0</v>
      </c>
      <c r="TP4" s="34">
        <f>'5 - Project Outputs'!V104</f>
        <v>0</v>
      </c>
      <c r="TQ4" s="34">
        <f>'5 - Project Outputs'!W104</f>
        <v>0</v>
      </c>
      <c r="TR4" s="34">
        <f>'5 - Project Outputs'!X104</f>
        <v>0</v>
      </c>
      <c r="TS4" s="34">
        <f>'5 - Project Outputs'!Y104</f>
        <v>0</v>
      </c>
      <c r="TT4" s="34" t="str">
        <f>'5 - Project Outputs'!C105</f>
        <v>&lt; Select &gt;</v>
      </c>
      <c r="TU4" s="34" t="str">
        <f>'5 - Project Outputs'!D105</f>
        <v>N/A</v>
      </c>
      <c r="TV4" s="34">
        <f>'5 - Project Outputs'!E105</f>
        <v>0</v>
      </c>
      <c r="TW4" s="34">
        <f>'5 - Project Outputs'!F105</f>
        <v>0</v>
      </c>
      <c r="TX4" s="34">
        <f>'5 - Project Outputs'!G105</f>
        <v>0</v>
      </c>
      <c r="TY4" s="34">
        <f>'5 - Project Outputs'!H105</f>
        <v>0</v>
      </c>
      <c r="TZ4" s="34">
        <f>'5 - Project Outputs'!I105</f>
        <v>0</v>
      </c>
      <c r="UA4" s="34">
        <f>'5 - Project Outputs'!J105</f>
        <v>0</v>
      </c>
      <c r="UB4" s="34">
        <f>'5 - Project Outputs'!K105</f>
        <v>0</v>
      </c>
      <c r="UC4" s="34">
        <f>'5 - Project Outputs'!L105</f>
        <v>0</v>
      </c>
      <c r="UD4" s="34">
        <f>'5 - Project Outputs'!M105</f>
        <v>0</v>
      </c>
      <c r="UE4" s="34">
        <f>'5 - Project Outputs'!N105</f>
        <v>0</v>
      </c>
      <c r="UF4" s="34">
        <f>'5 - Project Outputs'!O105</f>
        <v>0</v>
      </c>
      <c r="UG4" s="34">
        <f>'5 - Project Outputs'!P105</f>
        <v>0</v>
      </c>
      <c r="UH4" s="34">
        <f>'5 - Project Outputs'!Q105</f>
        <v>0</v>
      </c>
      <c r="UI4" s="34">
        <f>'5 - Project Outputs'!R105</f>
        <v>0</v>
      </c>
      <c r="UJ4" s="34">
        <f>'5 - Project Outputs'!S105</f>
        <v>0</v>
      </c>
      <c r="UK4" s="34">
        <f>'5 - Project Outputs'!T105</f>
        <v>0</v>
      </c>
      <c r="UL4" s="34">
        <f>'5 - Project Outputs'!U105</f>
        <v>0</v>
      </c>
      <c r="UM4" s="34">
        <f>'5 - Project Outputs'!V105</f>
        <v>0</v>
      </c>
      <c r="UN4" s="34">
        <f>'5 - Project Outputs'!W105</f>
        <v>0</v>
      </c>
      <c r="UO4" s="34">
        <f>'5 - Project Outputs'!X105</f>
        <v>0</v>
      </c>
      <c r="UP4" s="34">
        <f>'5 - Project Outputs'!Y105</f>
        <v>0</v>
      </c>
      <c r="UQ4" s="34" t="str">
        <f>'5 - Project Outputs'!C106</f>
        <v>&lt; Select &gt;</v>
      </c>
      <c r="UR4" s="34" t="str">
        <f>'5 - Project Outputs'!D106</f>
        <v>N/A</v>
      </c>
      <c r="US4" s="34">
        <f>'5 - Project Outputs'!E106</f>
        <v>0</v>
      </c>
      <c r="UT4" s="34">
        <f>'5 - Project Outputs'!F106</f>
        <v>0</v>
      </c>
      <c r="UU4" s="34">
        <f>'5 - Project Outputs'!G106</f>
        <v>0</v>
      </c>
      <c r="UV4" s="34">
        <f>'5 - Project Outputs'!H106</f>
        <v>0</v>
      </c>
      <c r="UW4" s="34">
        <f>'5 - Project Outputs'!I106</f>
        <v>0</v>
      </c>
      <c r="UX4" s="34">
        <f>'5 - Project Outputs'!J106</f>
        <v>0</v>
      </c>
      <c r="UY4" s="34">
        <f>'5 - Project Outputs'!K106</f>
        <v>0</v>
      </c>
      <c r="UZ4" s="34">
        <f>'5 - Project Outputs'!L106</f>
        <v>0</v>
      </c>
      <c r="VA4" s="34">
        <f>'5 - Project Outputs'!M106</f>
        <v>0</v>
      </c>
      <c r="VB4" s="34">
        <f>'5 - Project Outputs'!N106</f>
        <v>0</v>
      </c>
      <c r="VC4" s="34">
        <f>'5 - Project Outputs'!O106</f>
        <v>0</v>
      </c>
      <c r="VD4" s="34">
        <f>'5 - Project Outputs'!P106</f>
        <v>0</v>
      </c>
      <c r="VE4" s="34">
        <f>'5 - Project Outputs'!Q106</f>
        <v>0</v>
      </c>
      <c r="VF4" s="34">
        <f>'5 - Project Outputs'!R106</f>
        <v>0</v>
      </c>
      <c r="VG4" s="34">
        <f>'5 - Project Outputs'!S106</f>
        <v>0</v>
      </c>
      <c r="VH4" s="34">
        <f>'5 - Project Outputs'!T106</f>
        <v>0</v>
      </c>
      <c r="VI4" s="34">
        <f>'5 - Project Outputs'!U106</f>
        <v>0</v>
      </c>
      <c r="VJ4" s="34">
        <f>'5 - Project Outputs'!V106</f>
        <v>0</v>
      </c>
      <c r="VK4" s="34">
        <f>'5 - Project Outputs'!W106</f>
        <v>0</v>
      </c>
      <c r="VL4" s="34">
        <f>'5 - Project Outputs'!X106</f>
        <v>0</v>
      </c>
      <c r="VM4" s="34">
        <f>'5 - Project Outputs'!Y106</f>
        <v>0</v>
      </c>
      <c r="VN4" s="34" t="str">
        <f>'5 - Project Outputs'!C107</f>
        <v>&lt; Select &gt;</v>
      </c>
      <c r="VO4" s="34" t="str">
        <f>'5 - Project Outputs'!D107</f>
        <v>N/A</v>
      </c>
      <c r="VP4" s="34">
        <f>'5 - Project Outputs'!E107</f>
        <v>0</v>
      </c>
      <c r="VQ4" s="34">
        <f>'5 - Project Outputs'!F107</f>
        <v>0</v>
      </c>
      <c r="VR4" s="34">
        <f>'5 - Project Outputs'!G107</f>
        <v>0</v>
      </c>
      <c r="VS4" s="34">
        <f>'5 - Project Outputs'!H107</f>
        <v>0</v>
      </c>
      <c r="VT4" s="34">
        <f>'5 - Project Outputs'!I107</f>
        <v>0</v>
      </c>
      <c r="VU4" s="34">
        <f>'5 - Project Outputs'!J107</f>
        <v>0</v>
      </c>
      <c r="VV4" s="34">
        <f>'5 - Project Outputs'!K107</f>
        <v>0</v>
      </c>
      <c r="VW4" s="34">
        <f>'5 - Project Outputs'!L107</f>
        <v>0</v>
      </c>
      <c r="VX4" s="34">
        <f>'5 - Project Outputs'!M107</f>
        <v>0</v>
      </c>
      <c r="VY4" s="34">
        <f>'5 - Project Outputs'!N107</f>
        <v>0</v>
      </c>
      <c r="VZ4" s="34">
        <f>'5 - Project Outputs'!O107</f>
        <v>0</v>
      </c>
      <c r="WA4" s="34">
        <f>'5 - Project Outputs'!P107</f>
        <v>0</v>
      </c>
      <c r="WB4" s="34">
        <f>'5 - Project Outputs'!Q107</f>
        <v>0</v>
      </c>
      <c r="WC4" s="34">
        <f>'5 - Project Outputs'!R107</f>
        <v>0</v>
      </c>
      <c r="WD4" s="34">
        <f>'5 - Project Outputs'!S107</f>
        <v>0</v>
      </c>
      <c r="WE4" s="34">
        <f>'5 - Project Outputs'!T107</f>
        <v>0</v>
      </c>
      <c r="WF4" s="34">
        <f>'5 - Project Outputs'!U107</f>
        <v>0</v>
      </c>
      <c r="WG4" s="34">
        <f>'5 - Project Outputs'!V107</f>
        <v>0</v>
      </c>
      <c r="WH4" s="34">
        <f>'5 - Project Outputs'!W107</f>
        <v>0</v>
      </c>
      <c r="WI4" s="34">
        <f>'5 - Project Outputs'!X107</f>
        <v>0</v>
      </c>
      <c r="WJ4" s="34">
        <f>'5 - Project Outputs'!Y107</f>
        <v>0</v>
      </c>
      <c r="WK4" s="34" t="str">
        <f>'5 - Project Outputs'!C108</f>
        <v>&lt; Select &gt;</v>
      </c>
      <c r="WL4" s="34" t="str">
        <f>'5 - Project Outputs'!D108</f>
        <v>N/A</v>
      </c>
      <c r="WM4" s="34">
        <f>'5 - Project Outputs'!E108</f>
        <v>0</v>
      </c>
      <c r="WN4" s="34">
        <f>'5 - Project Outputs'!F108</f>
        <v>0</v>
      </c>
      <c r="WO4" s="34">
        <f>'5 - Project Outputs'!G108</f>
        <v>0</v>
      </c>
      <c r="WP4" s="34">
        <f>'5 - Project Outputs'!H108</f>
        <v>0</v>
      </c>
      <c r="WQ4" s="34">
        <f>'5 - Project Outputs'!I108</f>
        <v>0</v>
      </c>
      <c r="WR4" s="34">
        <f>'5 - Project Outputs'!J108</f>
        <v>0</v>
      </c>
      <c r="WS4" s="34">
        <f>'5 - Project Outputs'!K108</f>
        <v>0</v>
      </c>
      <c r="WT4" s="34">
        <f>'5 - Project Outputs'!L108</f>
        <v>0</v>
      </c>
      <c r="WU4" s="34">
        <f>'5 - Project Outputs'!M108</f>
        <v>0</v>
      </c>
      <c r="WV4" s="34">
        <f>'5 - Project Outputs'!N108</f>
        <v>0</v>
      </c>
      <c r="WW4" s="34">
        <f>'5 - Project Outputs'!O108</f>
        <v>0</v>
      </c>
      <c r="WX4" s="34">
        <f>'5 - Project Outputs'!P108</f>
        <v>0</v>
      </c>
      <c r="WY4" s="34">
        <f>'5 - Project Outputs'!Q108</f>
        <v>0</v>
      </c>
      <c r="WZ4" s="34">
        <f>'5 - Project Outputs'!R108</f>
        <v>0</v>
      </c>
      <c r="XA4" s="34">
        <f>'5 - Project Outputs'!S108</f>
        <v>0</v>
      </c>
      <c r="XB4" s="34">
        <f>'5 - Project Outputs'!T108</f>
        <v>0</v>
      </c>
      <c r="XC4" s="34">
        <f>'5 - Project Outputs'!U108</f>
        <v>0</v>
      </c>
      <c r="XD4" s="34">
        <f>'5 - Project Outputs'!V108</f>
        <v>0</v>
      </c>
      <c r="XE4" s="34">
        <f>'5 - Project Outputs'!W108</f>
        <v>0</v>
      </c>
      <c r="XF4" s="34">
        <f>'5 - Project Outputs'!X108</f>
        <v>0</v>
      </c>
      <c r="XG4" s="34">
        <f>'5 - Project Outputs'!Y108</f>
        <v>0</v>
      </c>
      <c r="XH4" s="34" t="str">
        <f>'5 - Project Outputs'!C109</f>
        <v>&lt; Select &gt;</v>
      </c>
      <c r="XI4" s="34" t="str">
        <f>'5 - Project Outputs'!D109</f>
        <v>N/A</v>
      </c>
      <c r="XJ4" s="34">
        <f>'5 - Project Outputs'!E109</f>
        <v>0</v>
      </c>
      <c r="XK4" s="34">
        <f>'5 - Project Outputs'!F109</f>
        <v>0</v>
      </c>
      <c r="XL4" s="34">
        <f>'5 - Project Outputs'!G109</f>
        <v>0</v>
      </c>
      <c r="XM4" s="34">
        <f>'5 - Project Outputs'!H109</f>
        <v>0</v>
      </c>
      <c r="XN4" s="34">
        <f>'5 - Project Outputs'!I109</f>
        <v>0</v>
      </c>
      <c r="XO4" s="34">
        <f>'5 - Project Outputs'!J109</f>
        <v>0</v>
      </c>
      <c r="XP4" s="34">
        <f>'5 - Project Outputs'!K109</f>
        <v>0</v>
      </c>
      <c r="XQ4" s="34">
        <f>'5 - Project Outputs'!L109</f>
        <v>0</v>
      </c>
      <c r="XR4" s="34">
        <f>'5 - Project Outputs'!M109</f>
        <v>0</v>
      </c>
      <c r="XS4" s="34">
        <f>'5 - Project Outputs'!N109</f>
        <v>0</v>
      </c>
      <c r="XT4" s="34">
        <f>'5 - Project Outputs'!O109</f>
        <v>0</v>
      </c>
      <c r="XU4" s="34">
        <f>'5 - Project Outputs'!P109</f>
        <v>0</v>
      </c>
      <c r="XV4" s="34">
        <f>'5 - Project Outputs'!Q109</f>
        <v>0</v>
      </c>
      <c r="XW4" s="34">
        <f>'5 - Project Outputs'!R109</f>
        <v>0</v>
      </c>
      <c r="XX4" s="34">
        <f>'5 - Project Outputs'!S109</f>
        <v>0</v>
      </c>
      <c r="XY4" s="34">
        <f>'5 - Project Outputs'!T109</f>
        <v>0</v>
      </c>
      <c r="XZ4" s="34">
        <f>'5 - Project Outputs'!U109</f>
        <v>0</v>
      </c>
      <c r="YA4" s="34">
        <f>'5 - Project Outputs'!V109</f>
        <v>0</v>
      </c>
      <c r="YB4" s="34">
        <f>'5 - Project Outputs'!W109</f>
        <v>0</v>
      </c>
      <c r="YC4" s="34">
        <f>'5 - Project Outputs'!X109</f>
        <v>0</v>
      </c>
      <c r="YD4" s="34">
        <f>'5 - Project Outputs'!Y109</f>
        <v>0</v>
      </c>
      <c r="YE4" s="34" t="str">
        <f>'5 - Project Outputs'!C110</f>
        <v>&lt; Select &gt;</v>
      </c>
      <c r="YF4" s="34" t="str">
        <f>'5 - Project Outputs'!D110</f>
        <v>N/A</v>
      </c>
      <c r="YG4" s="34">
        <f>'5 - Project Outputs'!E110</f>
        <v>0</v>
      </c>
      <c r="YH4" s="34">
        <f>'5 - Project Outputs'!F110</f>
        <v>0</v>
      </c>
      <c r="YI4" s="34">
        <f>'5 - Project Outputs'!G110</f>
        <v>0</v>
      </c>
      <c r="YJ4" s="34">
        <f>'5 - Project Outputs'!H110</f>
        <v>0</v>
      </c>
      <c r="YK4" s="34">
        <f>'5 - Project Outputs'!I110</f>
        <v>0</v>
      </c>
      <c r="YL4" s="34">
        <f>'5 - Project Outputs'!J110</f>
        <v>0</v>
      </c>
      <c r="YM4" s="34">
        <f>'5 - Project Outputs'!K110</f>
        <v>0</v>
      </c>
      <c r="YN4" s="34">
        <f>'5 - Project Outputs'!L110</f>
        <v>0</v>
      </c>
      <c r="YO4" s="34">
        <f>'5 - Project Outputs'!M110</f>
        <v>0</v>
      </c>
      <c r="YP4" s="34">
        <f>'5 - Project Outputs'!N110</f>
        <v>0</v>
      </c>
      <c r="YQ4" s="34">
        <f>'5 - Project Outputs'!O110</f>
        <v>0</v>
      </c>
      <c r="YR4" s="34">
        <f>'5 - Project Outputs'!P110</f>
        <v>0</v>
      </c>
      <c r="YS4" s="34">
        <f>'5 - Project Outputs'!Q110</f>
        <v>0</v>
      </c>
      <c r="YT4" s="34">
        <f>'5 - Project Outputs'!R110</f>
        <v>0</v>
      </c>
      <c r="YU4" s="34">
        <f>'5 - Project Outputs'!S110</f>
        <v>0</v>
      </c>
      <c r="YV4" s="34">
        <f>'5 - Project Outputs'!T110</f>
        <v>0</v>
      </c>
      <c r="YW4" s="34">
        <f>'5 - Project Outputs'!U110</f>
        <v>0</v>
      </c>
      <c r="YX4" s="34">
        <f>'5 - Project Outputs'!V110</f>
        <v>0</v>
      </c>
      <c r="YY4" s="34">
        <f>'5 - Project Outputs'!W110</f>
        <v>0</v>
      </c>
      <c r="YZ4" s="34">
        <f>'5 - Project Outputs'!X110</f>
        <v>0</v>
      </c>
      <c r="ZA4" s="34">
        <f>'5 - Project Outputs'!Y110</f>
        <v>0</v>
      </c>
      <c r="ZB4" s="34" t="str">
        <f>'5 - Project Outputs'!C111</f>
        <v>&lt; Select &gt;</v>
      </c>
      <c r="ZC4" s="34" t="str">
        <f>'5 - Project Outputs'!D111</f>
        <v>N/A</v>
      </c>
      <c r="ZD4" s="34">
        <f>'5 - Project Outputs'!E111</f>
        <v>0</v>
      </c>
      <c r="ZE4" s="34">
        <f>'5 - Project Outputs'!F111</f>
        <v>0</v>
      </c>
      <c r="ZF4" s="34">
        <f>'5 - Project Outputs'!G111</f>
        <v>0</v>
      </c>
      <c r="ZG4" s="34">
        <f>'5 - Project Outputs'!H111</f>
        <v>0</v>
      </c>
      <c r="ZH4" s="34">
        <f>'5 - Project Outputs'!I111</f>
        <v>0</v>
      </c>
      <c r="ZI4" s="34">
        <f>'5 - Project Outputs'!J111</f>
        <v>0</v>
      </c>
      <c r="ZJ4" s="34">
        <f>'5 - Project Outputs'!K111</f>
        <v>0</v>
      </c>
      <c r="ZK4" s="34">
        <f>'5 - Project Outputs'!L111</f>
        <v>0</v>
      </c>
      <c r="ZL4" s="34">
        <f>'5 - Project Outputs'!M111</f>
        <v>0</v>
      </c>
      <c r="ZM4" s="34">
        <f>'5 - Project Outputs'!N111</f>
        <v>0</v>
      </c>
      <c r="ZN4" s="34">
        <f>'5 - Project Outputs'!O111</f>
        <v>0</v>
      </c>
      <c r="ZO4" s="34">
        <f>'5 - Project Outputs'!P111</f>
        <v>0</v>
      </c>
      <c r="ZP4" s="34">
        <f>'5 - Project Outputs'!Q111</f>
        <v>0</v>
      </c>
      <c r="ZQ4" s="34">
        <f>'5 - Project Outputs'!R111</f>
        <v>0</v>
      </c>
      <c r="ZR4" s="34">
        <f>'5 - Project Outputs'!S111</f>
        <v>0</v>
      </c>
      <c r="ZS4" s="34">
        <f>'5 - Project Outputs'!T111</f>
        <v>0</v>
      </c>
      <c r="ZT4" s="34">
        <f>'5 - Project Outputs'!U111</f>
        <v>0</v>
      </c>
      <c r="ZU4" s="34">
        <f>'5 - Project Outputs'!V111</f>
        <v>0</v>
      </c>
      <c r="ZV4" s="34">
        <f>'5 - Project Outputs'!W111</f>
        <v>0</v>
      </c>
      <c r="ZW4" s="34">
        <f>'5 - Project Outputs'!X111</f>
        <v>0</v>
      </c>
      <c r="ZX4" s="34">
        <f>'5 - Project Outputs'!Y111</f>
        <v>0</v>
      </c>
      <c r="ZY4" s="34" t="str">
        <f>'5 - Project Outputs'!C112</f>
        <v>&lt; Select &gt;</v>
      </c>
      <c r="ZZ4" s="34" t="str">
        <f>'5 - Project Outputs'!D112</f>
        <v>N/A</v>
      </c>
      <c r="AAA4" s="34">
        <f>'5 - Project Outputs'!E112</f>
        <v>0</v>
      </c>
      <c r="AAB4" s="34">
        <f>'5 - Project Outputs'!F112</f>
        <v>0</v>
      </c>
      <c r="AAC4" s="34">
        <f>'5 - Project Outputs'!G112</f>
        <v>0</v>
      </c>
      <c r="AAD4" s="34">
        <f>'5 - Project Outputs'!H112</f>
        <v>0</v>
      </c>
      <c r="AAE4" s="34">
        <f>'5 - Project Outputs'!I112</f>
        <v>0</v>
      </c>
      <c r="AAF4" s="34">
        <f>'5 - Project Outputs'!J112</f>
        <v>0</v>
      </c>
      <c r="AAG4" s="34">
        <f>'5 - Project Outputs'!K112</f>
        <v>0</v>
      </c>
      <c r="AAH4" s="34">
        <f>'5 - Project Outputs'!L112</f>
        <v>0</v>
      </c>
      <c r="AAI4" s="34">
        <f>'5 - Project Outputs'!M112</f>
        <v>0</v>
      </c>
      <c r="AAJ4" s="34">
        <f>'5 - Project Outputs'!N112</f>
        <v>0</v>
      </c>
      <c r="AAK4" s="34">
        <f>'5 - Project Outputs'!O112</f>
        <v>0</v>
      </c>
      <c r="AAL4" s="34">
        <f>'5 - Project Outputs'!P112</f>
        <v>0</v>
      </c>
      <c r="AAM4" s="34">
        <f>'5 - Project Outputs'!Q112</f>
        <v>0</v>
      </c>
      <c r="AAN4" s="34">
        <f>'5 - Project Outputs'!R112</f>
        <v>0</v>
      </c>
      <c r="AAO4" s="34">
        <f>'5 - Project Outputs'!S112</f>
        <v>0</v>
      </c>
      <c r="AAP4" s="34">
        <f>'5 - Project Outputs'!T112</f>
        <v>0</v>
      </c>
      <c r="AAQ4" s="34">
        <f>'5 - Project Outputs'!U112</f>
        <v>0</v>
      </c>
      <c r="AAR4" s="34">
        <f>'5 - Project Outputs'!V112</f>
        <v>0</v>
      </c>
      <c r="AAS4" s="34">
        <f>'5 - Project Outputs'!W112</f>
        <v>0</v>
      </c>
      <c r="AAT4" s="34">
        <f>'5 - Project Outputs'!X112</f>
        <v>0</v>
      </c>
      <c r="AAU4" s="34">
        <f>'5 - Project Outputs'!Y112</f>
        <v>0</v>
      </c>
      <c r="AAV4" s="34" t="str">
        <f>'5 - Project Outputs'!C113</f>
        <v>&lt; Select &gt;</v>
      </c>
      <c r="AAW4" s="34" t="str">
        <f>'5 - Project Outputs'!D113</f>
        <v>N/A</v>
      </c>
      <c r="AAX4" s="34">
        <f>'5 - Project Outputs'!E113</f>
        <v>0</v>
      </c>
      <c r="AAY4" s="34">
        <f>'5 - Project Outputs'!F113</f>
        <v>0</v>
      </c>
      <c r="AAZ4" s="34">
        <f>'5 - Project Outputs'!G113</f>
        <v>0</v>
      </c>
      <c r="ABA4" s="34">
        <f>'5 - Project Outputs'!H113</f>
        <v>0</v>
      </c>
      <c r="ABB4" s="34">
        <f>'5 - Project Outputs'!I113</f>
        <v>0</v>
      </c>
      <c r="ABC4" s="34">
        <f>'5 - Project Outputs'!J113</f>
        <v>0</v>
      </c>
      <c r="ABD4" s="34">
        <f>'5 - Project Outputs'!K113</f>
        <v>0</v>
      </c>
      <c r="ABE4" s="34">
        <f>'5 - Project Outputs'!L113</f>
        <v>0</v>
      </c>
      <c r="ABF4" s="34">
        <f>'5 - Project Outputs'!M113</f>
        <v>0</v>
      </c>
      <c r="ABG4" s="34">
        <f>'5 - Project Outputs'!N113</f>
        <v>0</v>
      </c>
      <c r="ABH4" s="34">
        <f>'5 - Project Outputs'!O113</f>
        <v>0</v>
      </c>
      <c r="ABI4" s="34">
        <f>'5 - Project Outputs'!P113</f>
        <v>0</v>
      </c>
      <c r="ABJ4" s="34">
        <f>'5 - Project Outputs'!Q113</f>
        <v>0</v>
      </c>
      <c r="ABK4" s="34">
        <f>'5 - Project Outputs'!R113</f>
        <v>0</v>
      </c>
      <c r="ABL4" s="34">
        <f>'5 - Project Outputs'!S113</f>
        <v>0</v>
      </c>
      <c r="ABM4" s="34">
        <f>'5 - Project Outputs'!T113</f>
        <v>0</v>
      </c>
      <c r="ABN4" s="34">
        <f>'5 - Project Outputs'!U113</f>
        <v>0</v>
      </c>
      <c r="ABO4" s="34">
        <f>'5 - Project Outputs'!V113</f>
        <v>0</v>
      </c>
      <c r="ABP4" s="34">
        <f>'5 - Project Outputs'!W113</f>
        <v>0</v>
      </c>
      <c r="ABQ4" s="34">
        <f>'5 - Project Outputs'!X113</f>
        <v>0</v>
      </c>
      <c r="ABR4" s="34">
        <f>'5 - Project Outputs'!Y113</f>
        <v>0</v>
      </c>
      <c r="ABS4" s="34" t="str">
        <f>'5 - Project Outputs'!C114</f>
        <v>&lt; Select &gt;</v>
      </c>
      <c r="ABT4" s="34" t="str">
        <f>'5 - Project Outputs'!D114</f>
        <v>N/A</v>
      </c>
      <c r="ABU4" s="34">
        <f>'5 - Project Outputs'!E114</f>
        <v>0</v>
      </c>
      <c r="ABV4" s="34">
        <f>'5 - Project Outputs'!F114</f>
        <v>0</v>
      </c>
      <c r="ABW4" s="34">
        <f>'5 - Project Outputs'!G114</f>
        <v>0</v>
      </c>
      <c r="ABX4" s="34">
        <f>'5 - Project Outputs'!H114</f>
        <v>0</v>
      </c>
      <c r="ABY4" s="34">
        <f>'5 - Project Outputs'!I114</f>
        <v>0</v>
      </c>
      <c r="ABZ4" s="34">
        <f>'5 - Project Outputs'!J114</f>
        <v>0</v>
      </c>
      <c r="ACA4" s="34">
        <f>'5 - Project Outputs'!K114</f>
        <v>0</v>
      </c>
      <c r="ACB4" s="34">
        <f>'5 - Project Outputs'!L114</f>
        <v>0</v>
      </c>
      <c r="ACC4" s="34">
        <f>'5 - Project Outputs'!M114</f>
        <v>0</v>
      </c>
      <c r="ACD4" s="34">
        <f>'5 - Project Outputs'!N114</f>
        <v>0</v>
      </c>
      <c r="ACE4" s="34">
        <f>'5 - Project Outputs'!O114</f>
        <v>0</v>
      </c>
      <c r="ACF4" s="34">
        <f>'5 - Project Outputs'!P114</f>
        <v>0</v>
      </c>
      <c r="ACG4" s="34">
        <f>'5 - Project Outputs'!Q114</f>
        <v>0</v>
      </c>
      <c r="ACH4" s="34">
        <f>'5 - Project Outputs'!R114</f>
        <v>0</v>
      </c>
      <c r="ACI4" s="34">
        <f>'5 - Project Outputs'!S114</f>
        <v>0</v>
      </c>
      <c r="ACJ4" s="34">
        <f>'5 - Project Outputs'!T114</f>
        <v>0</v>
      </c>
      <c r="ACK4" s="34">
        <f>'5 - Project Outputs'!U114</f>
        <v>0</v>
      </c>
      <c r="ACL4" s="34">
        <f>'5 - Project Outputs'!V114</f>
        <v>0</v>
      </c>
      <c r="ACM4" s="34">
        <f>'5 - Project Outputs'!W114</f>
        <v>0</v>
      </c>
      <c r="ACN4" s="34">
        <f>'5 - Project Outputs'!X114</f>
        <v>0</v>
      </c>
      <c r="ACO4" s="34">
        <f>'5 - Project Outputs'!Y114</f>
        <v>0</v>
      </c>
      <c r="ACP4" s="34" t="str">
        <f>'5 - Project Outputs'!C115</f>
        <v>&lt; Select &gt;</v>
      </c>
      <c r="ACQ4" s="34" t="str">
        <f>'5 - Project Outputs'!D115</f>
        <v>N/A</v>
      </c>
      <c r="ACR4" s="34">
        <f>'5 - Project Outputs'!E115</f>
        <v>0</v>
      </c>
      <c r="ACS4" s="34">
        <f>'5 - Project Outputs'!F115</f>
        <v>0</v>
      </c>
      <c r="ACT4" s="34">
        <f>'5 - Project Outputs'!G115</f>
        <v>0</v>
      </c>
      <c r="ACU4" s="34">
        <f>'5 - Project Outputs'!H115</f>
        <v>0</v>
      </c>
      <c r="ACV4" s="34">
        <f>'5 - Project Outputs'!I115</f>
        <v>0</v>
      </c>
      <c r="ACW4" s="34">
        <f>'5 - Project Outputs'!J115</f>
        <v>0</v>
      </c>
      <c r="ACX4" s="34">
        <f>'5 - Project Outputs'!K115</f>
        <v>0</v>
      </c>
      <c r="ACY4" s="34">
        <f>'5 - Project Outputs'!L115</f>
        <v>0</v>
      </c>
      <c r="ACZ4" s="34">
        <f>'5 - Project Outputs'!M115</f>
        <v>0</v>
      </c>
      <c r="ADA4" s="34">
        <f>'5 - Project Outputs'!N115</f>
        <v>0</v>
      </c>
      <c r="ADB4" s="34">
        <f>'5 - Project Outputs'!O115</f>
        <v>0</v>
      </c>
      <c r="ADC4" s="34">
        <f>'5 - Project Outputs'!P115</f>
        <v>0</v>
      </c>
      <c r="ADD4" s="34">
        <f>'5 - Project Outputs'!Q115</f>
        <v>0</v>
      </c>
      <c r="ADE4" s="34">
        <f>'5 - Project Outputs'!R115</f>
        <v>0</v>
      </c>
      <c r="ADF4" s="34">
        <f>'5 - Project Outputs'!S115</f>
        <v>0</v>
      </c>
      <c r="ADG4" s="34">
        <f>'5 - Project Outputs'!T115</f>
        <v>0</v>
      </c>
      <c r="ADH4" s="34">
        <f>'5 - Project Outputs'!U115</f>
        <v>0</v>
      </c>
      <c r="ADI4" s="34">
        <f>'5 - Project Outputs'!V115</f>
        <v>0</v>
      </c>
      <c r="ADJ4" s="34">
        <f>'5 - Project Outputs'!W115</f>
        <v>0</v>
      </c>
      <c r="ADK4" s="34">
        <f>'5 - Project Outputs'!X115</f>
        <v>0</v>
      </c>
      <c r="ADL4" s="34">
        <f>'5 - Project Outputs'!Y115</f>
        <v>0</v>
      </c>
      <c r="ADM4" s="34" t="str">
        <f>'5 - Project Outputs'!C116</f>
        <v>&lt; Select &gt;</v>
      </c>
      <c r="ADN4" s="34" t="str">
        <f>'5 - Project Outputs'!D116</f>
        <v>N/A</v>
      </c>
      <c r="ADO4" s="34">
        <f>'5 - Project Outputs'!E116</f>
        <v>0</v>
      </c>
      <c r="ADP4" s="34">
        <f>'5 - Project Outputs'!F116</f>
        <v>0</v>
      </c>
      <c r="ADQ4" s="34">
        <f>'5 - Project Outputs'!G116</f>
        <v>0</v>
      </c>
      <c r="ADR4" s="34">
        <f>'5 - Project Outputs'!H116</f>
        <v>0</v>
      </c>
      <c r="ADS4" s="34">
        <f>'5 - Project Outputs'!I116</f>
        <v>0</v>
      </c>
      <c r="ADT4" s="34">
        <f>'5 - Project Outputs'!J116</f>
        <v>0</v>
      </c>
      <c r="ADU4" s="34">
        <f>'5 - Project Outputs'!K116</f>
        <v>0</v>
      </c>
      <c r="ADV4" s="34">
        <f>'5 - Project Outputs'!L116</f>
        <v>0</v>
      </c>
      <c r="ADW4" s="34">
        <f>'5 - Project Outputs'!M116</f>
        <v>0</v>
      </c>
      <c r="ADX4" s="34">
        <f>'5 - Project Outputs'!N116</f>
        <v>0</v>
      </c>
      <c r="ADY4" s="34">
        <f>'5 - Project Outputs'!O116</f>
        <v>0</v>
      </c>
      <c r="ADZ4" s="34">
        <f>'5 - Project Outputs'!P116</f>
        <v>0</v>
      </c>
      <c r="AEA4" s="34">
        <f>'5 - Project Outputs'!Q116</f>
        <v>0</v>
      </c>
      <c r="AEB4" s="34">
        <f>'5 - Project Outputs'!R116</f>
        <v>0</v>
      </c>
      <c r="AEC4" s="34">
        <f>'5 - Project Outputs'!S116</f>
        <v>0</v>
      </c>
      <c r="AED4" s="34">
        <f>'5 - Project Outputs'!T116</f>
        <v>0</v>
      </c>
      <c r="AEE4" s="34">
        <f>'5 - Project Outputs'!U116</f>
        <v>0</v>
      </c>
      <c r="AEF4" s="34">
        <f>'5 - Project Outputs'!V116</f>
        <v>0</v>
      </c>
      <c r="AEG4" s="34">
        <f>'5 - Project Outputs'!W116</f>
        <v>0</v>
      </c>
      <c r="AEH4" s="34">
        <f>'5 - Project Outputs'!X116</f>
        <v>0</v>
      </c>
      <c r="AEI4" s="34">
        <f>'5 - Project Outputs'!Y116</f>
        <v>0</v>
      </c>
      <c r="AEJ4" s="34" t="str">
        <f>'5 - Project Outputs'!C117</f>
        <v>&lt; Select &gt;</v>
      </c>
      <c r="AEK4" s="34" t="str">
        <f>'5 - Project Outputs'!D117</f>
        <v>N/A</v>
      </c>
      <c r="AEL4" s="34">
        <f>'5 - Project Outputs'!E117</f>
        <v>0</v>
      </c>
      <c r="AEM4" s="34">
        <f>'5 - Project Outputs'!F117</f>
        <v>0</v>
      </c>
      <c r="AEN4" s="34">
        <f>'5 - Project Outputs'!G117</f>
        <v>0</v>
      </c>
      <c r="AEO4" s="34">
        <f>'5 - Project Outputs'!H117</f>
        <v>0</v>
      </c>
      <c r="AEP4" s="34">
        <f>'5 - Project Outputs'!I117</f>
        <v>0</v>
      </c>
      <c r="AEQ4" s="34">
        <f>'5 - Project Outputs'!J117</f>
        <v>0</v>
      </c>
      <c r="AER4" s="34">
        <f>'5 - Project Outputs'!K117</f>
        <v>0</v>
      </c>
      <c r="AES4" s="34">
        <f>'5 - Project Outputs'!L117</f>
        <v>0</v>
      </c>
      <c r="AET4" s="34">
        <f>'5 - Project Outputs'!M117</f>
        <v>0</v>
      </c>
      <c r="AEU4" s="34">
        <f>'5 - Project Outputs'!N117</f>
        <v>0</v>
      </c>
      <c r="AEV4" s="34">
        <f>'5 - Project Outputs'!O117</f>
        <v>0</v>
      </c>
      <c r="AEW4" s="34">
        <f>'5 - Project Outputs'!P117</f>
        <v>0</v>
      </c>
      <c r="AEX4" s="34">
        <f>'5 - Project Outputs'!Q117</f>
        <v>0</v>
      </c>
      <c r="AEY4" s="34">
        <f>'5 - Project Outputs'!R117</f>
        <v>0</v>
      </c>
      <c r="AEZ4" s="34">
        <f>'5 - Project Outputs'!S117</f>
        <v>0</v>
      </c>
      <c r="AFA4" s="34">
        <f>'5 - Project Outputs'!T117</f>
        <v>0</v>
      </c>
      <c r="AFB4" s="34">
        <f>'5 - Project Outputs'!U117</f>
        <v>0</v>
      </c>
      <c r="AFC4" s="34">
        <f>'5 - Project Outputs'!V117</f>
        <v>0</v>
      </c>
      <c r="AFD4" s="34">
        <f>'5 - Project Outputs'!W117</f>
        <v>0</v>
      </c>
      <c r="AFE4" s="34">
        <f>'5 - Project Outputs'!X117</f>
        <v>0</v>
      </c>
      <c r="AFF4" s="34">
        <f>'5 - Project Outputs'!Y117</f>
        <v>0</v>
      </c>
      <c r="AFG4" s="34" t="str">
        <f>'5 - Project Outputs'!C118</f>
        <v>&lt; Select &gt;</v>
      </c>
      <c r="AFH4" s="34" t="str">
        <f>'5 - Project Outputs'!D118</f>
        <v>N/A</v>
      </c>
      <c r="AFI4" s="34">
        <f>'5 - Project Outputs'!E118</f>
        <v>0</v>
      </c>
      <c r="AFJ4" s="34">
        <f>'5 - Project Outputs'!F118</f>
        <v>0</v>
      </c>
      <c r="AFK4" s="34">
        <f>'5 - Project Outputs'!G118</f>
        <v>0</v>
      </c>
      <c r="AFL4" s="34">
        <f>'5 - Project Outputs'!H118</f>
        <v>0</v>
      </c>
      <c r="AFM4" s="34">
        <f>'5 - Project Outputs'!I118</f>
        <v>0</v>
      </c>
      <c r="AFN4" s="34">
        <f>'5 - Project Outputs'!J118</f>
        <v>0</v>
      </c>
      <c r="AFO4" s="34">
        <f>'5 - Project Outputs'!K118</f>
        <v>0</v>
      </c>
      <c r="AFP4" s="34">
        <f>'5 - Project Outputs'!L118</f>
        <v>0</v>
      </c>
      <c r="AFQ4" s="34">
        <f>'5 - Project Outputs'!M118</f>
        <v>0</v>
      </c>
      <c r="AFR4" s="34">
        <f>'5 - Project Outputs'!N118</f>
        <v>0</v>
      </c>
      <c r="AFS4" s="34">
        <f>'5 - Project Outputs'!O118</f>
        <v>0</v>
      </c>
      <c r="AFT4" s="34">
        <f>'5 - Project Outputs'!P118</f>
        <v>0</v>
      </c>
      <c r="AFU4" s="34">
        <f>'5 - Project Outputs'!Q118</f>
        <v>0</v>
      </c>
      <c r="AFV4" s="34">
        <f>'5 - Project Outputs'!R118</f>
        <v>0</v>
      </c>
      <c r="AFW4" s="34">
        <f>'5 - Project Outputs'!S118</f>
        <v>0</v>
      </c>
      <c r="AFX4" s="34">
        <f>'5 - Project Outputs'!T118</f>
        <v>0</v>
      </c>
      <c r="AFY4" s="34">
        <f>'5 - Project Outputs'!U118</f>
        <v>0</v>
      </c>
      <c r="AFZ4" s="34">
        <f>'5 - Project Outputs'!V118</f>
        <v>0</v>
      </c>
      <c r="AGA4" s="34">
        <f>'5 - Project Outputs'!W118</f>
        <v>0</v>
      </c>
      <c r="AGB4" s="34">
        <f>'5 - Project Outputs'!X118</f>
        <v>0</v>
      </c>
      <c r="AGC4" s="34">
        <f>'5 - Project Outputs'!Y118</f>
        <v>0</v>
      </c>
      <c r="AGD4" s="34">
        <f>'5 - Project Outputs'!C120</f>
        <v>0</v>
      </c>
      <c r="AGE4" s="34">
        <f>'5 - Project Outputs'!D120</f>
        <v>0</v>
      </c>
      <c r="AGF4" s="34">
        <f>'5 - Project Outputs'!E120</f>
        <v>0</v>
      </c>
      <c r="AGG4" s="34">
        <f>'5 - Project Outputs'!F120</f>
        <v>0</v>
      </c>
      <c r="AGH4" s="34">
        <f>'5 - Project Outputs'!G120</f>
        <v>0</v>
      </c>
      <c r="AGI4" s="34">
        <f>'5 - Project Outputs'!H120</f>
        <v>0</v>
      </c>
      <c r="AGJ4" s="34">
        <f>'5 - Project Outputs'!I120</f>
        <v>0</v>
      </c>
      <c r="AGK4" s="34">
        <f>'5 - Project Outputs'!J120</f>
        <v>0</v>
      </c>
      <c r="AGL4" s="34">
        <f>'5 - Project Outputs'!K120</f>
        <v>0</v>
      </c>
      <c r="AGM4" s="34">
        <f>'5 - Project Outputs'!L120</f>
        <v>0</v>
      </c>
      <c r="AGN4" s="34">
        <f>'5 - Project Outputs'!M120</f>
        <v>0</v>
      </c>
      <c r="AGO4" s="34">
        <f>'5 - Project Outputs'!N120</f>
        <v>0</v>
      </c>
      <c r="AGP4" s="34">
        <f>'5 - Project Outputs'!O120</f>
        <v>0</v>
      </c>
      <c r="AGQ4" s="34">
        <f>'5 - Project Outputs'!P120</f>
        <v>0</v>
      </c>
      <c r="AGR4" s="34">
        <f>'5 - Project Outputs'!Q120</f>
        <v>0</v>
      </c>
      <c r="AGS4" s="34">
        <f>'5 - Project Outputs'!R120</f>
        <v>0</v>
      </c>
      <c r="AGT4" s="34">
        <f>'5 - Project Outputs'!S120</f>
        <v>0</v>
      </c>
      <c r="AGU4" s="34">
        <f>'5 - Project Outputs'!T120</f>
        <v>0</v>
      </c>
      <c r="AGV4" s="34">
        <f>'5 - Project Outputs'!U120</f>
        <v>0</v>
      </c>
      <c r="AGW4" s="34">
        <f>'5 - Project Outputs'!V120</f>
        <v>0</v>
      </c>
      <c r="AGX4" s="34">
        <f>'5 - Project Outputs'!W120</f>
        <v>0</v>
      </c>
      <c r="AGY4" s="34">
        <f>'5 - Project Outputs'!X120</f>
        <v>0</v>
      </c>
      <c r="AGZ4" s="34" t="str">
        <f>'5 - Project Outputs'!C121</f>
        <v>Percentage of learners gaining relevant experience/being ‘job ready’ (as assessed by employers)</v>
      </c>
      <c r="AHA4" s="34" t="str">
        <f>'5 - Project Outputs'!D121</f>
        <v>Number of FTE jobs</v>
      </c>
      <c r="AHB4" s="34">
        <f>'5 - Project Outputs'!E121</f>
        <v>0</v>
      </c>
      <c r="AHC4" s="34">
        <f>'5 - Project Outputs'!F121</f>
        <v>0</v>
      </c>
      <c r="AHD4" s="34">
        <f>'5 - Project Outputs'!G121</f>
        <v>0</v>
      </c>
      <c r="AHE4" s="34">
        <f>'5 - Project Outputs'!H121</f>
        <v>0</v>
      </c>
      <c r="AHF4" s="34">
        <f>'5 - Project Outputs'!I121</f>
        <v>0</v>
      </c>
      <c r="AHG4" s="34">
        <f>'5 - Project Outputs'!J121</f>
        <v>0</v>
      </c>
      <c r="AHH4" s="34">
        <f>'5 - Project Outputs'!K121</f>
        <v>0</v>
      </c>
      <c r="AHI4" s="34">
        <f>'5 - Project Outputs'!L121</f>
        <v>0</v>
      </c>
      <c r="AHJ4" s="34">
        <f>'5 - Project Outputs'!M121</f>
        <v>0</v>
      </c>
      <c r="AHK4" s="34">
        <f>'5 - Project Outputs'!N121</f>
        <v>0</v>
      </c>
      <c r="AHL4" s="34">
        <f>'5 - Project Outputs'!O121</f>
        <v>0</v>
      </c>
      <c r="AHM4" s="34">
        <f>'5 - Project Outputs'!P121</f>
        <v>0</v>
      </c>
      <c r="AHN4" s="34">
        <f>'5 - Project Outputs'!Q121</f>
        <v>0</v>
      </c>
      <c r="AHO4" s="34">
        <f>'5 - Project Outputs'!R121</f>
        <v>0</v>
      </c>
      <c r="AHP4" s="34">
        <f>'5 - Project Outputs'!S121</f>
        <v>0</v>
      </c>
      <c r="AHQ4" s="34">
        <f>'5 - Project Outputs'!T121</f>
        <v>40</v>
      </c>
      <c r="AHR4" s="34">
        <f>'5 - Project Outputs'!U121</f>
        <v>0</v>
      </c>
      <c r="AHS4" s="34">
        <f>'5 - Project Outputs'!V121</f>
        <v>40</v>
      </c>
      <c r="AHT4" s="34">
        <f>'5 - Project Outputs'!W121</f>
        <v>0</v>
      </c>
      <c r="AHU4" s="34">
        <f>'5 - Project Outputs'!X121</f>
        <v>40</v>
      </c>
      <c r="AHV4" s="34" t="str">
        <f>'5 - Project Outputs'!C122</f>
        <v xml:space="preserve">Delivery of state of the art youth facility </v>
      </c>
      <c r="AHW4" s="34" t="str">
        <f>'5 - Project Outputs'!D122</f>
        <v>m2 of space</v>
      </c>
      <c r="AHX4" s="34">
        <f>'5 - Project Outputs'!E122</f>
        <v>0</v>
      </c>
      <c r="AHY4" s="34">
        <f>'5 - Project Outputs'!F122</f>
        <v>0</v>
      </c>
      <c r="AHZ4" s="34">
        <f>'5 - Project Outputs'!G122</f>
        <v>0</v>
      </c>
      <c r="AIA4" s="34">
        <f>'5 - Project Outputs'!H122</f>
        <v>0</v>
      </c>
      <c r="AIB4" s="34">
        <f>'5 - Project Outputs'!I122</f>
        <v>0</v>
      </c>
      <c r="AIC4" s="34">
        <f>'5 - Project Outputs'!J122</f>
        <v>0</v>
      </c>
      <c r="AID4" s="34">
        <f>'5 - Project Outputs'!K122</f>
        <v>0</v>
      </c>
      <c r="AIE4" s="34">
        <f>'5 - Project Outputs'!L122</f>
        <v>0</v>
      </c>
      <c r="AIF4" s="34">
        <f>'5 - Project Outputs'!M122</f>
        <v>0</v>
      </c>
      <c r="AIG4" s="34">
        <f>'5 - Project Outputs'!N122</f>
        <v>0</v>
      </c>
      <c r="AIH4" s="34">
        <f>'5 - Project Outputs'!O122</f>
        <v>0</v>
      </c>
      <c r="AII4" s="34">
        <f>'5 - Project Outputs'!P122</f>
        <v>0</v>
      </c>
      <c r="AIJ4" s="34">
        <f>'5 - Project Outputs'!Q122</f>
        <v>0</v>
      </c>
      <c r="AIK4" s="34">
        <f>'5 - Project Outputs'!R122</f>
        <v>0</v>
      </c>
      <c r="AIL4" s="34">
        <f>'5 - Project Outputs'!S122</f>
        <v>0</v>
      </c>
      <c r="AIM4" s="34">
        <f>'5 - Project Outputs'!T122</f>
        <v>0</v>
      </c>
      <c r="AIN4" s="34">
        <f>'5 - Project Outputs'!U122</f>
        <v>2000</v>
      </c>
      <c r="AIO4" s="34">
        <f>'5 - Project Outputs'!V122</f>
        <v>2000</v>
      </c>
      <c r="AIP4" s="34">
        <f>'5 - Project Outputs'!W122</f>
        <v>0</v>
      </c>
      <c r="AIQ4" s="34">
        <f>'5 - Project Outputs'!X122</f>
        <v>2000</v>
      </c>
      <c r="AIR4" s="34">
        <f>'5 - Project Outputs'!C123</f>
        <v>0</v>
      </c>
      <c r="AIS4" s="34">
        <f>'5 - Project Outputs'!D123</f>
        <v>0</v>
      </c>
      <c r="AIT4" s="34">
        <f>'5 - Project Outputs'!E123</f>
        <v>0</v>
      </c>
      <c r="AIU4" s="34">
        <f>'5 - Project Outputs'!F123</f>
        <v>0</v>
      </c>
      <c r="AIV4" s="34">
        <f>'5 - Project Outputs'!G123</f>
        <v>0</v>
      </c>
      <c r="AIW4" s="34">
        <f>'5 - Project Outputs'!H123</f>
        <v>0</v>
      </c>
      <c r="AIX4" s="34">
        <f>'5 - Project Outputs'!I123</f>
        <v>0</v>
      </c>
      <c r="AIY4" s="34">
        <f>'5 - Project Outputs'!J123</f>
        <v>0</v>
      </c>
      <c r="AIZ4" s="34">
        <f>'5 - Project Outputs'!K123</f>
        <v>0</v>
      </c>
      <c r="AJA4" s="34">
        <f>'5 - Project Outputs'!L123</f>
        <v>0</v>
      </c>
      <c r="AJB4" s="34">
        <f>'5 - Project Outputs'!M123</f>
        <v>0</v>
      </c>
      <c r="AJC4" s="34">
        <f>'5 - Project Outputs'!N123</f>
        <v>0</v>
      </c>
      <c r="AJD4" s="34">
        <f>'5 - Project Outputs'!O123</f>
        <v>0</v>
      </c>
      <c r="AJE4" s="34">
        <f>'5 - Project Outputs'!P123</f>
        <v>0</v>
      </c>
      <c r="AJF4" s="34">
        <f>'5 - Project Outputs'!Q123</f>
        <v>0</v>
      </c>
      <c r="AJG4" s="34">
        <f>'5 - Project Outputs'!R123</f>
        <v>0</v>
      </c>
      <c r="AJH4" s="34">
        <f>'5 - Project Outputs'!S123</f>
        <v>0</v>
      </c>
      <c r="AJI4" s="34">
        <f>'5 - Project Outputs'!T123</f>
        <v>0</v>
      </c>
      <c r="AJJ4" s="34">
        <f>'5 - Project Outputs'!U123</f>
        <v>0</v>
      </c>
      <c r="AJK4" s="34">
        <f>'5 - Project Outputs'!V123</f>
        <v>0</v>
      </c>
      <c r="AJL4" s="34">
        <f>'5 - Project Outputs'!W123</f>
        <v>0</v>
      </c>
      <c r="AJM4" s="34">
        <f>'5 - Project Outputs'!X123</f>
        <v>0</v>
      </c>
      <c r="AJN4" s="34">
        <f>'5 - Project Outputs'!C124</f>
        <v>0</v>
      </c>
      <c r="AJO4" s="34">
        <f>'5 - Project Outputs'!D124</f>
        <v>0</v>
      </c>
      <c r="AJP4" s="34">
        <f>'5 - Project Outputs'!E124</f>
        <v>0</v>
      </c>
      <c r="AJQ4" s="34">
        <f>'5 - Project Outputs'!F124</f>
        <v>0</v>
      </c>
      <c r="AJR4" s="34">
        <f>'5 - Project Outputs'!G124</f>
        <v>0</v>
      </c>
      <c r="AJS4" s="34">
        <f>'5 - Project Outputs'!H124</f>
        <v>0</v>
      </c>
      <c r="AJT4" s="34">
        <f>'5 - Project Outputs'!I124</f>
        <v>0</v>
      </c>
      <c r="AJU4" s="34">
        <f>'5 - Project Outputs'!J124</f>
        <v>0</v>
      </c>
      <c r="AJV4" s="34">
        <f>'5 - Project Outputs'!K124</f>
        <v>0</v>
      </c>
      <c r="AJW4" s="34">
        <f>'5 - Project Outputs'!L124</f>
        <v>0</v>
      </c>
      <c r="AJX4" s="34">
        <f>'5 - Project Outputs'!M124</f>
        <v>0</v>
      </c>
      <c r="AJY4" s="34">
        <f>'5 - Project Outputs'!N124</f>
        <v>0</v>
      </c>
      <c r="AJZ4" s="34">
        <f>'5 - Project Outputs'!O124</f>
        <v>0</v>
      </c>
      <c r="AKA4" s="34">
        <f>'5 - Project Outputs'!P124</f>
        <v>0</v>
      </c>
      <c r="AKB4" s="34">
        <f>'5 - Project Outputs'!Q124</f>
        <v>0</v>
      </c>
      <c r="AKC4" s="34">
        <f>'5 - Project Outputs'!R124</f>
        <v>0</v>
      </c>
      <c r="AKD4" s="34">
        <f>'5 - Project Outputs'!S124</f>
        <v>0</v>
      </c>
      <c r="AKE4" s="34">
        <f>'5 - Project Outputs'!T124</f>
        <v>0</v>
      </c>
      <c r="AKF4" s="34">
        <f>'5 - Project Outputs'!U124</f>
        <v>0</v>
      </c>
      <c r="AKG4" s="34">
        <f>'5 - Project Outputs'!V124</f>
        <v>0</v>
      </c>
      <c r="AKH4" s="34">
        <f>'5 - Project Outputs'!W124</f>
        <v>0</v>
      </c>
      <c r="AKI4" s="34">
        <f>'5 - Project Outputs'!X124</f>
        <v>0</v>
      </c>
      <c r="AKJ4" s="34">
        <f>'5 - Project Outputs'!C125</f>
        <v>0</v>
      </c>
      <c r="AKK4" s="34">
        <f>'5 - Project Outputs'!D125</f>
        <v>0</v>
      </c>
      <c r="AKL4" s="34">
        <f>'5 - Project Outputs'!E125</f>
        <v>0</v>
      </c>
      <c r="AKM4" s="34">
        <f>'5 - Project Outputs'!F125</f>
        <v>0</v>
      </c>
      <c r="AKN4" s="34">
        <f>'5 - Project Outputs'!G125</f>
        <v>0</v>
      </c>
      <c r="AKO4" s="34">
        <f>'5 - Project Outputs'!H125</f>
        <v>0</v>
      </c>
      <c r="AKP4" s="34">
        <f>'5 - Project Outputs'!I125</f>
        <v>0</v>
      </c>
      <c r="AKQ4" s="34">
        <f>'5 - Project Outputs'!J125</f>
        <v>0</v>
      </c>
      <c r="AKR4" s="34">
        <f>'5 - Project Outputs'!K125</f>
        <v>0</v>
      </c>
      <c r="AKS4" s="34">
        <f>'5 - Project Outputs'!L125</f>
        <v>0</v>
      </c>
      <c r="AKT4" s="34">
        <f>'5 - Project Outputs'!M125</f>
        <v>0</v>
      </c>
      <c r="AKU4" s="34">
        <f>'5 - Project Outputs'!N125</f>
        <v>0</v>
      </c>
      <c r="AKV4" s="34">
        <f>'5 - Project Outputs'!O125</f>
        <v>0</v>
      </c>
      <c r="AKW4" s="34">
        <f>'5 - Project Outputs'!P125</f>
        <v>0</v>
      </c>
      <c r="AKX4" s="34">
        <f>'5 - Project Outputs'!Q125</f>
        <v>0</v>
      </c>
      <c r="AKY4" s="34">
        <f>'5 - Project Outputs'!R125</f>
        <v>0</v>
      </c>
      <c r="AKZ4" s="34">
        <f>'5 - Project Outputs'!S125</f>
        <v>0</v>
      </c>
      <c r="ALA4" s="34">
        <f>'5 - Project Outputs'!T125</f>
        <v>0</v>
      </c>
      <c r="ALB4" s="34">
        <f>'5 - Project Outputs'!U125</f>
        <v>0</v>
      </c>
      <c r="ALC4" s="34">
        <f>'5 - Project Outputs'!V125</f>
        <v>0</v>
      </c>
      <c r="ALD4" s="34">
        <f>'5 - Project Outputs'!W125</f>
        <v>0</v>
      </c>
      <c r="ALE4" s="34">
        <f>'5 - Project Outputs'!X125</f>
        <v>0</v>
      </c>
      <c r="ALF4" s="34">
        <f>'5 - Project Outputs'!C126</f>
        <v>0</v>
      </c>
      <c r="ALG4" s="34">
        <f>'5 - Project Outputs'!D126</f>
        <v>0</v>
      </c>
      <c r="ALH4" s="34">
        <f>'5 - Project Outputs'!E126</f>
        <v>0</v>
      </c>
      <c r="ALI4" s="34">
        <f>'5 - Project Outputs'!F126</f>
        <v>0</v>
      </c>
      <c r="ALJ4" s="34">
        <f>'5 - Project Outputs'!G126</f>
        <v>0</v>
      </c>
      <c r="ALK4" s="34">
        <f>'5 - Project Outputs'!H126</f>
        <v>0</v>
      </c>
      <c r="ALL4" s="34">
        <f>'5 - Project Outputs'!I126</f>
        <v>0</v>
      </c>
      <c r="ALM4" s="34">
        <f>'5 - Project Outputs'!J126</f>
        <v>0</v>
      </c>
      <c r="ALN4" s="34">
        <f>'5 - Project Outputs'!K126</f>
        <v>0</v>
      </c>
      <c r="ALO4" s="34">
        <f>'5 - Project Outputs'!L126</f>
        <v>0</v>
      </c>
      <c r="ALP4" s="34">
        <f>'5 - Project Outputs'!M126</f>
        <v>0</v>
      </c>
      <c r="ALQ4" s="34">
        <f>'5 - Project Outputs'!N126</f>
        <v>0</v>
      </c>
      <c r="ALR4" s="34">
        <f>'5 - Project Outputs'!O126</f>
        <v>0</v>
      </c>
      <c r="ALS4" s="34">
        <f>'5 - Project Outputs'!P126</f>
        <v>0</v>
      </c>
      <c r="ALT4" s="34">
        <f>'5 - Project Outputs'!Q126</f>
        <v>0</v>
      </c>
      <c r="ALU4" s="34">
        <f>'5 - Project Outputs'!R126</f>
        <v>0</v>
      </c>
      <c r="ALV4" s="34">
        <f>'5 - Project Outputs'!S126</f>
        <v>0</v>
      </c>
      <c r="ALW4" s="34">
        <f>'5 - Project Outputs'!T126</f>
        <v>0</v>
      </c>
      <c r="ALX4" s="34">
        <f>'5 - Project Outputs'!U126</f>
        <v>0</v>
      </c>
      <c r="ALY4" s="34">
        <f>'5 - Project Outputs'!V126</f>
        <v>0</v>
      </c>
      <c r="ALZ4" s="34">
        <f>'5 - Project Outputs'!W126</f>
        <v>0</v>
      </c>
      <c r="AMA4" s="34">
        <f>'5 - Project Outputs'!X126</f>
        <v>0</v>
      </c>
      <c r="AMB4" s="34">
        <f>'5 - Project Outputs'!C127</f>
        <v>0</v>
      </c>
      <c r="AMC4" s="34">
        <f>'5 - Project Outputs'!D127</f>
        <v>0</v>
      </c>
      <c r="AMD4" s="34">
        <f>'5 - Project Outputs'!E127</f>
        <v>0</v>
      </c>
      <c r="AME4" s="34">
        <f>'5 - Project Outputs'!F127</f>
        <v>0</v>
      </c>
      <c r="AMF4" s="34">
        <f>'5 - Project Outputs'!G127</f>
        <v>0</v>
      </c>
      <c r="AMG4" s="34">
        <f>'5 - Project Outputs'!H127</f>
        <v>0</v>
      </c>
      <c r="AMH4" s="34">
        <f>'5 - Project Outputs'!I127</f>
        <v>0</v>
      </c>
      <c r="AMI4" s="34">
        <f>'5 - Project Outputs'!J127</f>
        <v>0</v>
      </c>
      <c r="AMJ4" s="34">
        <f>'5 - Project Outputs'!K127</f>
        <v>0</v>
      </c>
      <c r="AMK4" s="34">
        <f>'5 - Project Outputs'!L127</f>
        <v>0</v>
      </c>
      <c r="AML4" s="34">
        <f>'5 - Project Outputs'!M127</f>
        <v>0</v>
      </c>
      <c r="AMM4" s="34">
        <f>'5 - Project Outputs'!N127</f>
        <v>0</v>
      </c>
      <c r="AMN4" s="34">
        <f>'5 - Project Outputs'!O127</f>
        <v>0</v>
      </c>
      <c r="AMO4" s="34">
        <f>'5 - Project Outputs'!P127</f>
        <v>0</v>
      </c>
      <c r="AMP4" s="34">
        <f>'5 - Project Outputs'!Q127</f>
        <v>0</v>
      </c>
      <c r="AMQ4" s="34">
        <f>'5 - Project Outputs'!R127</f>
        <v>0</v>
      </c>
      <c r="AMR4" s="34">
        <f>'5 - Project Outputs'!S127</f>
        <v>0</v>
      </c>
      <c r="AMS4" s="34">
        <f>'5 - Project Outputs'!T127</f>
        <v>0</v>
      </c>
      <c r="AMT4" s="34">
        <f>'5 - Project Outputs'!U127</f>
        <v>0</v>
      </c>
      <c r="AMU4" s="34">
        <f>'5 - Project Outputs'!V127</f>
        <v>0</v>
      </c>
      <c r="AMV4" s="34">
        <f>'5 - Project Outputs'!W127</f>
        <v>0</v>
      </c>
      <c r="AMW4" s="34">
        <f>'5 - Project Outputs'!X127</f>
        <v>0</v>
      </c>
      <c r="AMX4" s="34">
        <f>'5 - Project Outputs'!C128</f>
        <v>0</v>
      </c>
      <c r="AMY4" s="34">
        <f>'5 - Project Outputs'!D128</f>
        <v>0</v>
      </c>
      <c r="AMZ4" s="34">
        <f>'5 - Project Outputs'!E128</f>
        <v>0</v>
      </c>
      <c r="ANA4" s="34">
        <f>'5 - Project Outputs'!F128</f>
        <v>0</v>
      </c>
      <c r="ANB4" s="34">
        <f>'5 - Project Outputs'!G128</f>
        <v>0</v>
      </c>
      <c r="ANC4" s="34">
        <f>'5 - Project Outputs'!H128</f>
        <v>0</v>
      </c>
      <c r="AND4" s="34">
        <f>'5 - Project Outputs'!I128</f>
        <v>0</v>
      </c>
      <c r="ANE4" s="34">
        <f>'5 - Project Outputs'!J128</f>
        <v>0</v>
      </c>
      <c r="ANF4" s="34">
        <f>'5 - Project Outputs'!K128</f>
        <v>0</v>
      </c>
      <c r="ANG4" s="34">
        <f>'5 - Project Outputs'!L128</f>
        <v>0</v>
      </c>
      <c r="ANH4" s="34">
        <f>'5 - Project Outputs'!M128</f>
        <v>0</v>
      </c>
      <c r="ANI4" s="34">
        <f>'5 - Project Outputs'!N128</f>
        <v>0</v>
      </c>
      <c r="ANJ4" s="34">
        <f>'5 - Project Outputs'!O128</f>
        <v>0</v>
      </c>
      <c r="ANK4" s="34">
        <f>'5 - Project Outputs'!P128</f>
        <v>0</v>
      </c>
      <c r="ANL4" s="34">
        <f>'5 - Project Outputs'!Q128</f>
        <v>0</v>
      </c>
      <c r="ANM4" s="34">
        <f>'5 - Project Outputs'!R128</f>
        <v>0</v>
      </c>
      <c r="ANN4" s="34">
        <f>'5 - Project Outputs'!S128</f>
        <v>0</v>
      </c>
      <c r="ANO4" s="34">
        <f>'5 - Project Outputs'!T128</f>
        <v>0</v>
      </c>
      <c r="ANP4" s="34">
        <f>'5 - Project Outputs'!U128</f>
        <v>0</v>
      </c>
      <c r="ANQ4" s="34">
        <f>'5 - Project Outputs'!V128</f>
        <v>0</v>
      </c>
      <c r="ANR4" s="34">
        <f>'5 - Project Outputs'!W128</f>
        <v>0</v>
      </c>
      <c r="ANS4" s="34">
        <f>'5 - Project Outputs'!X128</f>
        <v>0</v>
      </c>
      <c r="ANT4" s="34">
        <f>'5 - Project Outputs'!C129</f>
        <v>0</v>
      </c>
      <c r="ANU4" s="34">
        <f>'5 - Project Outputs'!D129</f>
        <v>0</v>
      </c>
      <c r="ANV4" s="34">
        <f>'5 - Project Outputs'!E129</f>
        <v>0</v>
      </c>
      <c r="ANW4" s="34">
        <f>'5 - Project Outputs'!F129</f>
        <v>0</v>
      </c>
      <c r="ANX4" s="34">
        <f>'5 - Project Outputs'!G129</f>
        <v>0</v>
      </c>
      <c r="ANY4" s="34">
        <f>'5 - Project Outputs'!H129</f>
        <v>0</v>
      </c>
      <c r="ANZ4" s="34">
        <f>'5 - Project Outputs'!I129</f>
        <v>0</v>
      </c>
      <c r="AOA4" s="34">
        <f>'5 - Project Outputs'!J129</f>
        <v>0</v>
      </c>
      <c r="AOB4" s="34">
        <f>'5 - Project Outputs'!K129</f>
        <v>0</v>
      </c>
      <c r="AOC4" s="34">
        <f>'5 - Project Outputs'!L129</f>
        <v>0</v>
      </c>
      <c r="AOD4" s="34">
        <f>'5 - Project Outputs'!M129</f>
        <v>0</v>
      </c>
      <c r="AOE4" s="34">
        <f>'5 - Project Outputs'!N129</f>
        <v>0</v>
      </c>
      <c r="AOF4" s="34">
        <f>'5 - Project Outputs'!O129</f>
        <v>0</v>
      </c>
      <c r="AOG4" s="34">
        <f>'5 - Project Outputs'!P129</f>
        <v>0</v>
      </c>
      <c r="AOH4" s="34">
        <f>'5 - Project Outputs'!Q129</f>
        <v>0</v>
      </c>
      <c r="AOI4" s="34">
        <f>'5 - Project Outputs'!R129</f>
        <v>0</v>
      </c>
      <c r="AOJ4" s="34">
        <f>'5 - Project Outputs'!S129</f>
        <v>0</v>
      </c>
      <c r="AOK4" s="34">
        <f>'5 - Project Outputs'!T129</f>
        <v>0</v>
      </c>
      <c r="AOL4" s="34">
        <f>'5 - Project Outputs'!U129</f>
        <v>0</v>
      </c>
      <c r="AOM4" s="34">
        <f>'5 - Project Outputs'!V129</f>
        <v>0</v>
      </c>
      <c r="AON4" s="34">
        <f>'5 - Project Outputs'!W129</f>
        <v>0</v>
      </c>
      <c r="AOO4" s="34">
        <f>'5 - Project Outputs'!X129</f>
        <v>0</v>
      </c>
      <c r="CZK4" s="34" t="str">
        <f>'7 - Risk Register'!C39</f>
        <v xml:space="preserve">Internal and External Stakeholder engagement not fully completed/ Conflict of Interest - xxx Towns Fund Board. </v>
      </c>
      <c r="CZL4" s="34" t="str">
        <f>'7 - Risk Register'!D39</f>
        <v>External Stakeholder Management</v>
      </c>
      <c r="CZM4" s="34" t="str">
        <f>'7 - Risk Register'!E39</f>
        <v>Conflict of Interest/ Governnace  - risk of Programme delay</v>
      </c>
      <c r="CZN4" s="34" t="str">
        <f>'7 - Risk Register'!F39</f>
        <v>Conflict of Interest/ Governnace  - risk of Programme delay</v>
      </c>
      <c r="CZO4" s="34" t="str">
        <f>'7 - Risk Register'!G39</f>
        <v xml:space="preserve">Project is delayed  </v>
      </c>
      <c r="CZP4" s="34" t="str">
        <f>'7 - Risk Register'!H39</f>
        <v>3 - Medium impact</v>
      </c>
      <c r="CZQ4" s="34" t="str">
        <f>'7 - Risk Register'!I39</f>
        <v>2 - Medium</v>
      </c>
      <c r="CZR4" s="34">
        <f>'7 - Risk Register'!J39</f>
        <v>6</v>
      </c>
      <c r="CZS4" s="34" t="str">
        <f>'7 - Risk Register'!K39</f>
        <v xml:space="preserve">Agreed procurement timetable </v>
      </c>
      <c r="CZT4" s="34" t="str">
        <f>'7 - Risk Register'!L39</f>
        <v>3 - Medium impact</v>
      </c>
      <c r="CZU4" s="34" t="str">
        <f>'7 - Risk Register'!M39</f>
        <v>2 - Medium</v>
      </c>
      <c r="CZV4" s="34">
        <f>'7 - Risk Register'!N39</f>
        <v>6</v>
      </c>
      <c r="CZW4" s="34" t="str">
        <f>'7 - Risk Register'!O39</f>
        <v>4 - Close: next 3 months</v>
      </c>
      <c r="CZX4" s="34" t="str">
        <f>'7 - Risk Register'!P39</f>
        <v>Test McTester Senior Project Officer</v>
      </c>
      <c r="CZY4" s="34" t="str">
        <f>'7 - Risk Register'!C40</f>
        <v xml:space="preserve">Construction Cost Price Inflation </v>
      </c>
      <c r="CZZ4" s="34" t="str">
        <f>'7 - Risk Register'!D40</f>
        <v>Rising Costs</v>
      </c>
      <c r="DAA4" s="34" t="str">
        <f>'7 - Risk Register'!E40</f>
        <v>Conflict of Interest/ Governnace  - risk of Programme delay</v>
      </c>
      <c r="DAB4" s="34" t="str">
        <f>'7 - Risk Register'!F40</f>
        <v>Conflict of Interest/ Governnace  - risk of Programme delay</v>
      </c>
      <c r="DAC4" s="34" t="str">
        <f>'7 - Risk Register'!G40</f>
        <v xml:space="preserve">Project is delayed  </v>
      </c>
      <c r="DAD4" s="34" t="str">
        <f>'7 - Risk Register'!H40</f>
        <v xml:space="preserve">4 - Significant impact </v>
      </c>
      <c r="DAE4" s="34" t="str">
        <f>'7 - Risk Register'!I40</f>
        <v>3 - High</v>
      </c>
      <c r="DAF4" s="34">
        <f>'7 - Risk Register'!J40</f>
        <v>12</v>
      </c>
      <c r="DAG4" s="34" t="str">
        <f>'7 - Risk Register'!K40</f>
        <v xml:space="preserve">Agreed procurement timetable </v>
      </c>
      <c r="DAH4" s="34" t="str">
        <f>'7 - Risk Register'!L40</f>
        <v>3 - Medium impact</v>
      </c>
      <c r="DAI4" s="34" t="str">
        <f>'7 - Risk Register'!M40</f>
        <v>2 - Medium</v>
      </c>
      <c r="DAJ4" s="34">
        <f>'7 - Risk Register'!N40</f>
        <v>6</v>
      </c>
      <c r="DAK4" s="34" t="str">
        <f>'7 - Risk Register'!O40</f>
        <v>4 - Close: next 3 months</v>
      </c>
      <c r="DAL4" s="34" t="str">
        <f>'7 - Risk Register'!P40</f>
        <v>Test McTester Senior Project Officer</v>
      </c>
      <c r="DAM4" s="34" t="str">
        <f>'7 - Risk Register'!C41</f>
        <v xml:space="preserve">Legal and development agreements with external Partners are not put into place </v>
      </c>
      <c r="DAN4" s="34" t="str">
        <f>'7 - Risk Register'!D41</f>
        <v>Delivery Partner Risk</v>
      </c>
      <c r="DAO4" s="34" t="str">
        <f>'7 - Risk Register'!E41</f>
        <v>Conflict of Interest/ Governnace  - risk of Programme delay</v>
      </c>
      <c r="DAP4" s="34" t="str">
        <f>'7 - Risk Register'!F41</f>
        <v>Conflict of Interest/ Governnace  - risk of Programme delay</v>
      </c>
      <c r="DAQ4" s="34" t="str">
        <f>'7 - Risk Register'!G41</f>
        <v xml:space="preserve">Project is delayed  </v>
      </c>
      <c r="DAR4" s="34" t="str">
        <f>'7 - Risk Register'!H41</f>
        <v>3 - Medium impact</v>
      </c>
      <c r="DAS4" s="34" t="str">
        <f>'7 - Risk Register'!I41</f>
        <v>2 - Medium</v>
      </c>
      <c r="DAT4" s="34">
        <f>'7 - Risk Register'!J41</f>
        <v>6</v>
      </c>
      <c r="DAU4" s="34" t="str">
        <f>'7 - Risk Register'!K41</f>
        <v xml:space="preserve">Agreed procurement timetable </v>
      </c>
      <c r="DAV4" s="34" t="str">
        <f>'7 - Risk Register'!L41</f>
        <v>3 - Medium impact</v>
      </c>
      <c r="DAW4" s="34" t="str">
        <f>'7 - Risk Register'!M41</f>
        <v>2 - Medium</v>
      </c>
      <c r="DAX4" s="34">
        <f>'7 - Risk Register'!N41</f>
        <v>6</v>
      </c>
      <c r="DAY4" s="34" t="str">
        <f>'7 - Risk Register'!O41</f>
        <v>4 - Close: next 3 months</v>
      </c>
      <c r="DAZ4" s="34" t="str">
        <f>'7 - Risk Register'!P41</f>
        <v>Test McTester Senior Project Officer</v>
      </c>
    </row>
    <row r="5" spans="1:2762" s="34" customFormat="1">
      <c r="A5" s="460" t="s">
        <v>3522</v>
      </c>
      <c r="R5" s="466" t="str">
        <f>'Project Lookup'!$C$6</f>
        <v>TD-WRC-04</v>
      </c>
      <c r="S5" s="34" t="str">
        <f>'Project Lookup'!$E$6</f>
        <v xml:space="preserve">Heritage and Riverside Project </v>
      </c>
      <c r="T5" s="34" t="str">
        <f>'2 - Project Admin'!F30</f>
        <v xml:space="preserve">Regeneration </v>
      </c>
      <c r="U5" s="34" t="str">
        <f>'2 - Project Admin'!G30</f>
        <v>Multiple</v>
      </c>
      <c r="V5" s="34">
        <f>'2 - Project Admin'!H30</f>
        <v>0</v>
      </c>
      <c r="W5" s="34">
        <f>'2 - Project Admin'!I30</f>
        <v>0</v>
      </c>
      <c r="X5" s="34" t="str">
        <f>'2 - Project Admin'!J30</f>
        <v>No</v>
      </c>
      <c r="Y5" s="34" t="str">
        <f>'2 - Project Admin'!K30</f>
        <v>FY6 7YR</v>
      </c>
      <c r="Z5" s="34" t="str">
        <f>'2 - Project Admin'!L30</f>
        <v>FY6 7YR</v>
      </c>
      <c r="AJ5" s="468">
        <f>'3 - Programme Progress'!D23</f>
        <v>44531</v>
      </c>
      <c r="AK5" s="34">
        <f>'3 - Programme Progress'!E23</f>
        <v>46082</v>
      </c>
      <c r="AL5" s="34" t="e">
        <f>'3 - Programme Progress'!#REF!</f>
        <v>#REF!</v>
      </c>
      <c r="AM5" s="34" t="str">
        <f>'3 - Programme Progress'!F23</f>
        <v>Planning &amp; Design</v>
      </c>
      <c r="AN5" s="34">
        <f>'3 - Programme Progress'!J23</f>
        <v>3</v>
      </c>
      <c r="AO5" s="34">
        <f>'3 - Programme Progress'!K23</f>
        <v>2</v>
      </c>
      <c r="AP5" s="34">
        <f>'3 - Programme Progress'!L23</f>
        <v>2</v>
      </c>
      <c r="AQ5" s="34" t="str">
        <f>'3 - Programme Progress'!M23</f>
        <v>ddd</v>
      </c>
      <c r="AR5" s="34" t="str">
        <f>'3 - Programme Progress'!N23</f>
        <v>xxxl Autumn 2024</v>
      </c>
      <c r="AS5" s="34">
        <f>'3 - Programme Progress'!O23</f>
        <v>45627</v>
      </c>
      <c r="AU5" s="469"/>
      <c r="AV5" s="469"/>
      <c r="AW5" s="469"/>
      <c r="AX5" s="469"/>
      <c r="AY5" s="469"/>
      <c r="AZ5" s="469"/>
      <c r="BA5" s="469"/>
      <c r="BB5" s="469"/>
      <c r="BC5" s="469"/>
      <c r="BD5" s="469"/>
      <c r="BE5" s="469"/>
      <c r="BF5" s="469"/>
      <c r="BG5" s="469"/>
      <c r="BH5" s="469"/>
      <c r="BI5" s="469"/>
      <c r="BJ5" s="469"/>
      <c r="BK5" s="469"/>
      <c r="BS5" s="34">
        <f>'4a - Funding Profiles'!F122</f>
        <v>100</v>
      </c>
      <c r="BT5" s="34">
        <f>'4a - Funding Profiles'!G122</f>
        <v>1</v>
      </c>
      <c r="BU5" s="34">
        <f>'4a - Funding Profiles'!H122</f>
        <v>2</v>
      </c>
      <c r="BV5" s="34">
        <f>'4a - Funding Profiles'!I122</f>
        <v>3</v>
      </c>
      <c r="BW5" s="34">
        <f>'4a - Funding Profiles'!J122</f>
        <v>1</v>
      </c>
      <c r="BX5" s="34">
        <f>'4a - Funding Profiles'!K122</f>
        <v>2</v>
      </c>
      <c r="BY5" s="34">
        <f>'4a - Funding Profiles'!L122</f>
        <v>3</v>
      </c>
      <c r="BZ5" s="34">
        <f>'4a - Funding Profiles'!M122</f>
        <v>1</v>
      </c>
      <c r="CA5" s="34">
        <f>'4a - Funding Profiles'!N122</f>
        <v>2</v>
      </c>
      <c r="CB5" s="34">
        <f>'4a - Funding Profiles'!O122</f>
        <v>3</v>
      </c>
      <c r="CC5" s="34">
        <f>'4a - Funding Profiles'!P122</f>
        <v>1</v>
      </c>
      <c r="CD5" s="34">
        <f>'4a - Funding Profiles'!Q122</f>
        <v>2</v>
      </c>
      <c r="CE5" s="34">
        <f>'4a - Funding Profiles'!R122</f>
        <v>3</v>
      </c>
      <c r="CF5" s="34">
        <f>'4a - Funding Profiles'!S122</f>
        <v>1</v>
      </c>
      <c r="CG5" s="34">
        <f>'4a - Funding Profiles'!T122</f>
        <v>2</v>
      </c>
      <c r="CH5" s="34">
        <f>'4a - Funding Profiles'!U122</f>
        <v>3</v>
      </c>
      <c r="CI5" s="34">
        <f>'4a - Funding Profiles'!V122</f>
        <v>1</v>
      </c>
      <c r="CJ5" s="34">
        <f>'4a - Funding Profiles'!W122</f>
        <v>2</v>
      </c>
      <c r="CK5" s="34">
        <f>'4a - Funding Profiles'!X122</f>
        <v>3</v>
      </c>
      <c r="CL5" s="34">
        <f>'4a - Funding Profiles'!Y122</f>
        <v>0</v>
      </c>
      <c r="CM5" s="34">
        <f>'4a - Funding Profiles'!Z122</f>
        <v>118</v>
      </c>
      <c r="CN5" s="34">
        <f>'4a - Funding Profiles'!F123</f>
        <v>100</v>
      </c>
      <c r="CO5" s="34">
        <f>'4a - Funding Profiles'!G123</f>
        <v>1</v>
      </c>
      <c r="CP5" s="34">
        <f>'4a - Funding Profiles'!H123</f>
        <v>2</v>
      </c>
      <c r="CQ5" s="34">
        <f>'4a - Funding Profiles'!I123</f>
        <v>3</v>
      </c>
      <c r="CR5" s="34">
        <f>'4a - Funding Profiles'!J123</f>
        <v>1</v>
      </c>
      <c r="CS5" s="34">
        <f>'4a - Funding Profiles'!K123</f>
        <v>2</v>
      </c>
      <c r="CT5" s="34">
        <f>'4a - Funding Profiles'!L123</f>
        <v>3</v>
      </c>
      <c r="CU5" s="34">
        <f>'4a - Funding Profiles'!M123</f>
        <v>1</v>
      </c>
      <c r="CV5" s="34">
        <f>'4a - Funding Profiles'!N123</f>
        <v>2</v>
      </c>
      <c r="CW5" s="34">
        <f>'4a - Funding Profiles'!O123</f>
        <v>3</v>
      </c>
      <c r="CX5" s="34">
        <f>'4a - Funding Profiles'!P123</f>
        <v>1</v>
      </c>
      <c r="CY5" s="34">
        <f>'4a - Funding Profiles'!Q123</f>
        <v>2</v>
      </c>
      <c r="CZ5" s="34">
        <f>'4a - Funding Profiles'!R123</f>
        <v>3</v>
      </c>
      <c r="DA5" s="34">
        <f>'4a - Funding Profiles'!S123</f>
        <v>1</v>
      </c>
      <c r="DB5" s="34">
        <f>'4a - Funding Profiles'!T123</f>
        <v>2</v>
      </c>
      <c r="DC5" s="34">
        <f>'4a - Funding Profiles'!U123</f>
        <v>3</v>
      </c>
      <c r="DD5" s="34">
        <f>'4a - Funding Profiles'!V123</f>
        <v>1</v>
      </c>
      <c r="DE5" s="34">
        <f>'4a - Funding Profiles'!W123</f>
        <v>2</v>
      </c>
      <c r="DF5" s="34">
        <f>'4a - Funding Profiles'!X123</f>
        <v>3</v>
      </c>
      <c r="DG5" s="34">
        <f>'4a - Funding Profiles'!Y123</f>
        <v>0</v>
      </c>
      <c r="DH5" s="34">
        <f>'4a - Funding Profiles'!Z123</f>
        <v>118</v>
      </c>
      <c r="DI5" s="34">
        <f>'4a - Funding Profiles'!F124</f>
        <v>110</v>
      </c>
      <c r="DJ5" s="34">
        <f>'4a - Funding Profiles'!G124</f>
        <v>1</v>
      </c>
      <c r="DK5" s="34">
        <f>'4a - Funding Profiles'!H124</f>
        <v>2</v>
      </c>
      <c r="DL5" s="34">
        <f>'4a - Funding Profiles'!I124</f>
        <v>3</v>
      </c>
      <c r="DM5" s="34">
        <f>'4a - Funding Profiles'!J124</f>
        <v>1</v>
      </c>
      <c r="DN5" s="34">
        <f>'4a - Funding Profiles'!K124</f>
        <v>2</v>
      </c>
      <c r="DO5" s="34">
        <f>'4a - Funding Profiles'!L124</f>
        <v>3</v>
      </c>
      <c r="DP5" s="34">
        <f>'4a - Funding Profiles'!M124</f>
        <v>1</v>
      </c>
      <c r="DQ5" s="34">
        <f>'4a - Funding Profiles'!N124</f>
        <v>2</v>
      </c>
      <c r="DR5" s="34">
        <f>'4a - Funding Profiles'!O124</f>
        <v>3</v>
      </c>
      <c r="DS5" s="34">
        <f>'4a - Funding Profiles'!P124</f>
        <v>1</v>
      </c>
      <c r="DT5" s="34">
        <f>'4a - Funding Profiles'!Q124</f>
        <v>2</v>
      </c>
      <c r="DU5" s="34">
        <f>'4a - Funding Profiles'!R124</f>
        <v>3</v>
      </c>
      <c r="DV5" s="34">
        <f>'4a - Funding Profiles'!S124</f>
        <v>1</v>
      </c>
      <c r="DW5" s="34">
        <f>'4a - Funding Profiles'!T124</f>
        <v>2</v>
      </c>
      <c r="DX5" s="34">
        <f>'4a - Funding Profiles'!U124</f>
        <v>3</v>
      </c>
      <c r="DY5" s="34">
        <f>'4a - Funding Profiles'!V124</f>
        <v>1</v>
      </c>
      <c r="DZ5" s="34">
        <f>'4a - Funding Profiles'!W124</f>
        <v>2</v>
      </c>
      <c r="EA5" s="34">
        <f>'4a - Funding Profiles'!X124</f>
        <v>3</v>
      </c>
      <c r="EB5" s="34">
        <f>'4a - Funding Profiles'!Y124</f>
        <v>0</v>
      </c>
      <c r="EC5" s="34">
        <f>'4a - Funding Profiles'!Z124</f>
        <v>128</v>
      </c>
      <c r="ED5" s="34">
        <f>'4a - Funding Profiles'!F125</f>
        <v>200</v>
      </c>
      <c r="EE5" s="34">
        <f>'4a - Funding Profiles'!G125</f>
        <v>2</v>
      </c>
      <c r="EF5" s="34">
        <f>'4a - Funding Profiles'!H125</f>
        <v>4</v>
      </c>
      <c r="EG5" s="34">
        <f>'4a - Funding Profiles'!I125</f>
        <v>6</v>
      </c>
      <c r="EH5" s="34">
        <f>'4a - Funding Profiles'!J125</f>
        <v>2</v>
      </c>
      <c r="EI5" s="34">
        <f>'4a - Funding Profiles'!K125</f>
        <v>4</v>
      </c>
      <c r="EJ5" s="34">
        <f>'4a - Funding Profiles'!L125</f>
        <v>6</v>
      </c>
      <c r="EK5" s="34">
        <f>'4a - Funding Profiles'!M125</f>
        <v>2</v>
      </c>
      <c r="EL5" s="34">
        <f>'4a - Funding Profiles'!N125</f>
        <v>4</v>
      </c>
      <c r="EM5" s="34">
        <f>'4a - Funding Profiles'!O125</f>
        <v>6</v>
      </c>
      <c r="EN5" s="34">
        <f>'4a - Funding Profiles'!P125</f>
        <v>2</v>
      </c>
      <c r="EO5" s="34">
        <f>'4a - Funding Profiles'!Q125</f>
        <v>4</v>
      </c>
      <c r="EP5" s="34">
        <f>'4a - Funding Profiles'!R125</f>
        <v>6</v>
      </c>
      <c r="EQ5" s="34">
        <f>'4a - Funding Profiles'!S125</f>
        <v>2</v>
      </c>
      <c r="ER5" s="34">
        <f>'4a - Funding Profiles'!T125</f>
        <v>4</v>
      </c>
      <c r="ES5" s="34">
        <f>'4a - Funding Profiles'!U125</f>
        <v>6</v>
      </c>
      <c r="ET5" s="34">
        <f>'4a - Funding Profiles'!V125</f>
        <v>2</v>
      </c>
      <c r="EU5" s="34">
        <f>'4a - Funding Profiles'!W125</f>
        <v>4</v>
      </c>
      <c r="EV5" s="34">
        <f>'4a - Funding Profiles'!X125</f>
        <v>6</v>
      </c>
      <c r="EW5" s="34">
        <f>'4a - Funding Profiles'!Y125</f>
        <v>0</v>
      </c>
      <c r="EX5" s="34">
        <f>'4a - Funding Profiles'!Z125</f>
        <v>236</v>
      </c>
      <c r="EY5" s="34">
        <f>'4a - Funding Profiles'!F126</f>
        <v>0</v>
      </c>
      <c r="EZ5" s="34">
        <f>'4a - Funding Profiles'!G126</f>
        <v>1</v>
      </c>
      <c r="FA5" s="34">
        <f>'4a - Funding Profiles'!H126</f>
        <v>2</v>
      </c>
      <c r="FB5" s="34">
        <f>'4a - Funding Profiles'!I126</f>
        <v>3</v>
      </c>
      <c r="FC5" s="34">
        <f>'4a - Funding Profiles'!J126</f>
        <v>1</v>
      </c>
      <c r="FD5" s="34">
        <f>'4a - Funding Profiles'!K126</f>
        <v>2</v>
      </c>
      <c r="FE5" s="34">
        <f>'4a - Funding Profiles'!L126</f>
        <v>3</v>
      </c>
      <c r="FF5" s="34">
        <f>'4a - Funding Profiles'!M126</f>
        <v>1</v>
      </c>
      <c r="FG5" s="34">
        <f>'4a - Funding Profiles'!N126</f>
        <v>2</v>
      </c>
      <c r="FH5" s="34">
        <f>'4a - Funding Profiles'!O126</f>
        <v>3</v>
      </c>
      <c r="FI5" s="34">
        <f>'4a - Funding Profiles'!P126</f>
        <v>1</v>
      </c>
      <c r="FJ5" s="34">
        <f>'4a - Funding Profiles'!Q126</f>
        <v>2</v>
      </c>
      <c r="FK5" s="34">
        <f>'4a - Funding Profiles'!R126</f>
        <v>3</v>
      </c>
      <c r="FL5" s="34">
        <f>'4a - Funding Profiles'!S126</f>
        <v>1</v>
      </c>
      <c r="FM5" s="34">
        <f>'4a - Funding Profiles'!T126</f>
        <v>2</v>
      </c>
      <c r="FN5" s="34">
        <f>'4a - Funding Profiles'!U126</f>
        <v>3</v>
      </c>
      <c r="FO5" s="34">
        <f>'4a - Funding Profiles'!V126</f>
        <v>1</v>
      </c>
      <c r="FP5" s="34">
        <f>'4a - Funding Profiles'!W126</f>
        <v>2</v>
      </c>
      <c r="FQ5" s="34">
        <f>'4a - Funding Profiles'!X126</f>
        <v>3</v>
      </c>
      <c r="FR5" s="34">
        <f>'4a - Funding Profiles'!Y126</f>
        <v>0</v>
      </c>
      <c r="FS5" s="34">
        <f>'4a - Funding Profiles'!Z126</f>
        <v>18</v>
      </c>
      <c r="FT5" s="34">
        <f>'4a - Funding Profiles'!F127</f>
        <v>0</v>
      </c>
      <c r="FU5" s="34">
        <f>'4a - Funding Profiles'!G127</f>
        <v>1</v>
      </c>
      <c r="FV5" s="34">
        <f>'4a - Funding Profiles'!H127</f>
        <v>2</v>
      </c>
      <c r="FW5" s="34">
        <f>'4a - Funding Profiles'!I127</f>
        <v>3</v>
      </c>
      <c r="FX5" s="34">
        <f>'4a - Funding Profiles'!J127</f>
        <v>1</v>
      </c>
      <c r="FY5" s="34">
        <f>'4a - Funding Profiles'!K127</f>
        <v>2</v>
      </c>
      <c r="FZ5" s="34">
        <f>'4a - Funding Profiles'!L127</f>
        <v>3</v>
      </c>
      <c r="GA5" s="34">
        <f>'4a - Funding Profiles'!M127</f>
        <v>1</v>
      </c>
      <c r="GB5" s="34">
        <f>'4a - Funding Profiles'!N127</f>
        <v>2</v>
      </c>
      <c r="GC5" s="34">
        <f>'4a - Funding Profiles'!O127</f>
        <v>3</v>
      </c>
      <c r="GD5" s="34">
        <f>'4a - Funding Profiles'!P127</f>
        <v>1</v>
      </c>
      <c r="GE5" s="34">
        <f>'4a - Funding Profiles'!Q127</f>
        <v>2</v>
      </c>
      <c r="GF5" s="34">
        <f>'4a - Funding Profiles'!R127</f>
        <v>3</v>
      </c>
      <c r="GG5" s="34">
        <f>'4a - Funding Profiles'!S127</f>
        <v>1</v>
      </c>
      <c r="GH5" s="34">
        <f>'4a - Funding Profiles'!T127</f>
        <v>2</v>
      </c>
      <c r="GI5" s="34">
        <f>'4a - Funding Profiles'!U127</f>
        <v>3</v>
      </c>
      <c r="GJ5" s="34">
        <f>'4a - Funding Profiles'!V127</f>
        <v>1</v>
      </c>
      <c r="GK5" s="34">
        <f>'4a - Funding Profiles'!W127</f>
        <v>2</v>
      </c>
      <c r="GL5" s="34">
        <f>'4a - Funding Profiles'!X127</f>
        <v>3</v>
      </c>
      <c r="GM5" s="34">
        <f>'4a - Funding Profiles'!Y127</f>
        <v>0</v>
      </c>
      <c r="GN5" s="34">
        <f>'4a - Funding Profiles'!Z127</f>
        <v>18</v>
      </c>
      <c r="GO5" s="34">
        <f>'4a - Funding Profiles'!F128</f>
        <v>0</v>
      </c>
      <c r="GP5" s="34">
        <f>'4a - Funding Profiles'!G128</f>
        <v>1</v>
      </c>
      <c r="GQ5" s="34">
        <f>'4a - Funding Profiles'!H128</f>
        <v>2</v>
      </c>
      <c r="GR5" s="34">
        <f>'4a - Funding Profiles'!I128</f>
        <v>3</v>
      </c>
      <c r="GS5" s="34">
        <f>'4a - Funding Profiles'!J128</f>
        <v>1</v>
      </c>
      <c r="GT5" s="34">
        <f>'4a - Funding Profiles'!K128</f>
        <v>2</v>
      </c>
      <c r="GU5" s="34">
        <f>'4a - Funding Profiles'!L128</f>
        <v>3</v>
      </c>
      <c r="GV5" s="34">
        <f>'4a - Funding Profiles'!M128</f>
        <v>1</v>
      </c>
      <c r="GW5" s="34">
        <f>'4a - Funding Profiles'!N128</f>
        <v>2</v>
      </c>
      <c r="GX5" s="34">
        <f>'4a - Funding Profiles'!O128</f>
        <v>3</v>
      </c>
      <c r="GY5" s="34">
        <f>'4a - Funding Profiles'!P128</f>
        <v>1</v>
      </c>
      <c r="GZ5" s="34">
        <f>'4a - Funding Profiles'!Q128</f>
        <v>2</v>
      </c>
      <c r="HA5" s="34">
        <f>'4a - Funding Profiles'!R128</f>
        <v>3</v>
      </c>
      <c r="HB5" s="34">
        <f>'4a - Funding Profiles'!S128</f>
        <v>1</v>
      </c>
      <c r="HC5" s="34">
        <f>'4a - Funding Profiles'!T128</f>
        <v>2</v>
      </c>
      <c r="HD5" s="34">
        <f>'4a - Funding Profiles'!U128</f>
        <v>3</v>
      </c>
      <c r="HE5" s="34">
        <f>'4a - Funding Profiles'!V128</f>
        <v>1</v>
      </c>
      <c r="HF5" s="34">
        <f>'4a - Funding Profiles'!W128</f>
        <v>2</v>
      </c>
      <c r="HG5" s="34">
        <f>'4a - Funding Profiles'!X128</f>
        <v>3</v>
      </c>
      <c r="HH5" s="34">
        <f>'4a - Funding Profiles'!Y128</f>
        <v>0</v>
      </c>
      <c r="HI5" s="34">
        <f>'4a - Funding Profiles'!Z128</f>
        <v>18</v>
      </c>
      <c r="HJ5" s="34">
        <f>'4a - Funding Profiles'!F129</f>
        <v>200</v>
      </c>
      <c r="HK5" s="34">
        <f>'4a - Funding Profiles'!G129</f>
        <v>3</v>
      </c>
      <c r="HL5" s="34">
        <f>'4a - Funding Profiles'!H129</f>
        <v>6</v>
      </c>
      <c r="HM5" s="34">
        <f>'4a - Funding Profiles'!I129</f>
        <v>9</v>
      </c>
      <c r="HN5" s="34">
        <f>'4a - Funding Profiles'!J129</f>
        <v>3</v>
      </c>
      <c r="HO5" s="34">
        <f>'4a - Funding Profiles'!K129</f>
        <v>6</v>
      </c>
      <c r="HP5" s="34">
        <f>'4a - Funding Profiles'!L129</f>
        <v>9</v>
      </c>
      <c r="HQ5" s="34">
        <f>'4a - Funding Profiles'!M129</f>
        <v>3</v>
      </c>
      <c r="HR5" s="34">
        <f>'4a - Funding Profiles'!N129</f>
        <v>6</v>
      </c>
      <c r="HS5" s="34">
        <f>'4a - Funding Profiles'!O129</f>
        <v>9</v>
      </c>
      <c r="HT5" s="34">
        <f>'4a - Funding Profiles'!P129</f>
        <v>3</v>
      </c>
      <c r="HU5" s="34">
        <f>'4a - Funding Profiles'!Q129</f>
        <v>6</v>
      </c>
      <c r="HV5" s="34">
        <f>'4a - Funding Profiles'!R129</f>
        <v>9</v>
      </c>
      <c r="HW5" s="34">
        <f>'4a - Funding Profiles'!S129</f>
        <v>3</v>
      </c>
      <c r="HX5" s="34">
        <f>'4a - Funding Profiles'!T129</f>
        <v>6</v>
      </c>
      <c r="HY5" s="34">
        <f>'4a - Funding Profiles'!U129</f>
        <v>9</v>
      </c>
      <c r="HZ5" s="34">
        <f>'4a - Funding Profiles'!V129</f>
        <v>3</v>
      </c>
      <c r="IA5" s="34">
        <f>'4a - Funding Profiles'!W129</f>
        <v>6</v>
      </c>
      <c r="IB5" s="34">
        <f>'4a - Funding Profiles'!X129</f>
        <v>9</v>
      </c>
      <c r="IC5" s="34">
        <f>'4a - Funding Profiles'!Y129</f>
        <v>0</v>
      </c>
      <c r="ID5" s="34">
        <f>'4a - Funding Profiles'!Z129</f>
        <v>254</v>
      </c>
      <c r="KP5" s="34">
        <f>'4a - Funding Profiles'!C134</f>
        <v>0</v>
      </c>
      <c r="KQ5" s="34">
        <f>'4a - Funding Profiles'!D134</f>
        <v>0</v>
      </c>
      <c r="KR5" s="34">
        <f>'4a - Funding Profiles'!E134</f>
        <v>0</v>
      </c>
      <c r="KS5" s="34">
        <f>'4a - Funding Profiles'!F134</f>
        <v>0</v>
      </c>
      <c r="KT5" s="34">
        <f>'4a - Funding Profiles'!G134</f>
        <v>0</v>
      </c>
      <c r="KU5" s="34">
        <f>'4a - Funding Profiles'!H134</f>
        <v>0</v>
      </c>
      <c r="KV5" s="34">
        <f>'4a - Funding Profiles'!I134</f>
        <v>0</v>
      </c>
      <c r="KW5" s="34">
        <f>'4a - Funding Profiles'!J134</f>
        <v>0</v>
      </c>
      <c r="KX5" s="34">
        <f>'4a - Funding Profiles'!K134</f>
        <v>0</v>
      </c>
      <c r="KY5" s="34">
        <f>'4a - Funding Profiles'!L134</f>
        <v>0</v>
      </c>
      <c r="KZ5" s="34">
        <f>'4a - Funding Profiles'!M134</f>
        <v>0</v>
      </c>
      <c r="LA5" s="34">
        <f>'4a - Funding Profiles'!N134</f>
        <v>0</v>
      </c>
      <c r="LB5" s="34">
        <f>'4a - Funding Profiles'!O134</f>
        <v>0</v>
      </c>
      <c r="LC5" s="34">
        <f>'4a - Funding Profiles'!P134</f>
        <v>0</v>
      </c>
      <c r="LD5" s="34">
        <f>'4a - Funding Profiles'!Q134</f>
        <v>0</v>
      </c>
      <c r="LE5" s="34">
        <f>'4a - Funding Profiles'!R134</f>
        <v>0</v>
      </c>
      <c r="LF5" s="34">
        <f>'4a - Funding Profiles'!S134</f>
        <v>0</v>
      </c>
      <c r="LG5" s="34">
        <f>'4a - Funding Profiles'!T134</f>
        <v>0</v>
      </c>
      <c r="LH5" s="34">
        <f>'4a - Funding Profiles'!U134</f>
        <v>0</v>
      </c>
      <c r="LI5" s="34">
        <f>'4a - Funding Profiles'!V134</f>
        <v>0</v>
      </c>
      <c r="LJ5" s="34">
        <f>'4a - Funding Profiles'!W134</f>
        <v>0</v>
      </c>
      <c r="LK5" s="34">
        <f>'4a - Funding Profiles'!X134</f>
        <v>0</v>
      </c>
      <c r="LL5" s="34">
        <f>'4a - Funding Profiles'!Y134</f>
        <v>0</v>
      </c>
      <c r="LM5" s="34">
        <f>'4a - Funding Profiles'!Z134</f>
        <v>0</v>
      </c>
      <c r="LN5" s="34">
        <f>'4a - Funding Profiles'!C135</f>
        <v>0</v>
      </c>
      <c r="LO5" s="34">
        <f>'4a - Funding Profiles'!D135</f>
        <v>0</v>
      </c>
      <c r="LP5" s="34">
        <f>'4a - Funding Profiles'!E135</f>
        <v>0</v>
      </c>
      <c r="LQ5" s="34">
        <f>'4a - Funding Profiles'!F135</f>
        <v>0</v>
      </c>
      <c r="LR5" s="34">
        <f>'4a - Funding Profiles'!G135</f>
        <v>0</v>
      </c>
      <c r="LS5" s="34">
        <f>'4a - Funding Profiles'!H135</f>
        <v>0</v>
      </c>
      <c r="LT5" s="34">
        <f>'4a - Funding Profiles'!I135</f>
        <v>0</v>
      </c>
      <c r="LU5" s="34">
        <f>'4a - Funding Profiles'!J135</f>
        <v>0</v>
      </c>
      <c r="LV5" s="34">
        <f>'4a - Funding Profiles'!K135</f>
        <v>0</v>
      </c>
      <c r="LW5" s="34">
        <f>'4a - Funding Profiles'!L135</f>
        <v>0</v>
      </c>
      <c r="LX5" s="34">
        <f>'4a - Funding Profiles'!M135</f>
        <v>0</v>
      </c>
      <c r="LY5" s="34">
        <f>'4a - Funding Profiles'!N135</f>
        <v>0</v>
      </c>
      <c r="LZ5" s="34">
        <f>'4a - Funding Profiles'!O135</f>
        <v>0</v>
      </c>
      <c r="MA5" s="34">
        <f>'4a - Funding Profiles'!P135</f>
        <v>0</v>
      </c>
      <c r="MB5" s="34">
        <f>'4a - Funding Profiles'!Q135</f>
        <v>0</v>
      </c>
      <c r="MC5" s="34">
        <f>'4a - Funding Profiles'!R135</f>
        <v>0</v>
      </c>
      <c r="MD5" s="34">
        <f>'4a - Funding Profiles'!S135</f>
        <v>0</v>
      </c>
      <c r="ME5" s="34">
        <f>'4a - Funding Profiles'!T135</f>
        <v>0</v>
      </c>
      <c r="MF5" s="34">
        <f>'4a - Funding Profiles'!U135</f>
        <v>0</v>
      </c>
      <c r="MG5" s="34">
        <f>'4a - Funding Profiles'!V135</f>
        <v>0</v>
      </c>
      <c r="MH5" s="34">
        <f>'4a - Funding Profiles'!W135</f>
        <v>0</v>
      </c>
      <c r="MI5" s="34">
        <f>'4a - Funding Profiles'!X135</f>
        <v>0</v>
      </c>
      <c r="MJ5" s="34">
        <f>'4a - Funding Profiles'!Y135</f>
        <v>0</v>
      </c>
      <c r="MK5" s="34">
        <f>'4a - Funding Profiles'!Z135</f>
        <v>0</v>
      </c>
      <c r="ML5" s="34">
        <f>'4a - Funding Profiles'!C136</f>
        <v>0</v>
      </c>
      <c r="MM5" s="34">
        <f>'4a - Funding Profiles'!D136</f>
        <v>0</v>
      </c>
      <c r="MN5" s="34">
        <f>'4a - Funding Profiles'!E136</f>
        <v>0</v>
      </c>
      <c r="MO5" s="34">
        <f>'4a - Funding Profiles'!F136</f>
        <v>0</v>
      </c>
      <c r="MP5" s="34">
        <f>'4a - Funding Profiles'!G136</f>
        <v>0</v>
      </c>
      <c r="MQ5" s="34">
        <f>'4a - Funding Profiles'!H136</f>
        <v>0</v>
      </c>
      <c r="MR5" s="34">
        <f>'4a - Funding Profiles'!I136</f>
        <v>0</v>
      </c>
      <c r="MS5" s="34">
        <f>'4a - Funding Profiles'!J136</f>
        <v>0</v>
      </c>
      <c r="MT5" s="34">
        <f>'4a - Funding Profiles'!K136</f>
        <v>0</v>
      </c>
      <c r="MU5" s="34">
        <f>'4a - Funding Profiles'!L136</f>
        <v>0</v>
      </c>
      <c r="MV5" s="34">
        <f>'4a - Funding Profiles'!M136</f>
        <v>0</v>
      </c>
      <c r="MW5" s="34">
        <f>'4a - Funding Profiles'!N136</f>
        <v>0</v>
      </c>
      <c r="MX5" s="34">
        <f>'4a - Funding Profiles'!O136</f>
        <v>0</v>
      </c>
      <c r="MY5" s="34">
        <f>'4a - Funding Profiles'!P136</f>
        <v>0</v>
      </c>
      <c r="MZ5" s="34">
        <f>'4a - Funding Profiles'!Q136</f>
        <v>0</v>
      </c>
      <c r="NA5" s="34">
        <f>'4a - Funding Profiles'!R136</f>
        <v>0</v>
      </c>
      <c r="NB5" s="34">
        <f>'4a - Funding Profiles'!S136</f>
        <v>0</v>
      </c>
      <c r="NC5" s="34">
        <f>'4a - Funding Profiles'!T136</f>
        <v>0</v>
      </c>
      <c r="ND5" s="34">
        <f>'4a - Funding Profiles'!U136</f>
        <v>0</v>
      </c>
      <c r="NE5" s="34">
        <f>'4a - Funding Profiles'!V136</f>
        <v>0</v>
      </c>
      <c r="NF5" s="34">
        <f>'4a - Funding Profiles'!W136</f>
        <v>0</v>
      </c>
      <c r="NG5" s="34">
        <f>'4a - Funding Profiles'!X136</f>
        <v>0</v>
      </c>
      <c r="NH5" s="34">
        <f>'4a - Funding Profiles'!Y136</f>
        <v>0</v>
      </c>
      <c r="NI5" s="34">
        <f>'4a - Funding Profiles'!Z136</f>
        <v>0</v>
      </c>
      <c r="NJ5" s="34">
        <f>'4a - Funding Profiles'!C137</f>
        <v>0</v>
      </c>
      <c r="NK5" s="34">
        <f>'4a - Funding Profiles'!D137</f>
        <v>0</v>
      </c>
      <c r="NL5" s="34">
        <f>'4a - Funding Profiles'!E137</f>
        <v>0</v>
      </c>
      <c r="NM5" s="34">
        <f>'4a - Funding Profiles'!F137</f>
        <v>0</v>
      </c>
      <c r="NN5" s="34">
        <f>'4a - Funding Profiles'!G137</f>
        <v>0</v>
      </c>
      <c r="NO5" s="34">
        <f>'4a - Funding Profiles'!H137</f>
        <v>0</v>
      </c>
      <c r="NP5" s="34">
        <f>'4a - Funding Profiles'!I137</f>
        <v>0</v>
      </c>
      <c r="NQ5" s="34">
        <f>'4a - Funding Profiles'!J137</f>
        <v>0</v>
      </c>
      <c r="NR5" s="34">
        <f>'4a - Funding Profiles'!K137</f>
        <v>0</v>
      </c>
      <c r="NS5" s="34">
        <f>'4a - Funding Profiles'!L137</f>
        <v>0</v>
      </c>
      <c r="NT5" s="34">
        <f>'4a - Funding Profiles'!M137</f>
        <v>0</v>
      </c>
      <c r="NU5" s="34">
        <f>'4a - Funding Profiles'!N137</f>
        <v>0</v>
      </c>
      <c r="NV5" s="34">
        <f>'4a - Funding Profiles'!O137</f>
        <v>0</v>
      </c>
      <c r="NW5" s="34">
        <f>'4a - Funding Profiles'!P137</f>
        <v>0</v>
      </c>
      <c r="NX5" s="34">
        <f>'4a - Funding Profiles'!Q137</f>
        <v>0</v>
      </c>
      <c r="NY5" s="34">
        <f>'4a - Funding Profiles'!R137</f>
        <v>0</v>
      </c>
      <c r="NZ5" s="34">
        <f>'4a - Funding Profiles'!S137</f>
        <v>0</v>
      </c>
      <c r="OA5" s="34">
        <f>'4a - Funding Profiles'!T137</f>
        <v>0</v>
      </c>
      <c r="OB5" s="34">
        <f>'4a - Funding Profiles'!U137</f>
        <v>0</v>
      </c>
      <c r="OC5" s="34">
        <f>'4a - Funding Profiles'!V137</f>
        <v>0</v>
      </c>
      <c r="OD5" s="34">
        <f>'4a - Funding Profiles'!W137</f>
        <v>0</v>
      </c>
      <c r="OE5" s="34">
        <f>'4a - Funding Profiles'!X137</f>
        <v>0</v>
      </c>
      <c r="OF5" s="34">
        <f>'4a - Funding Profiles'!Y137</f>
        <v>0</v>
      </c>
      <c r="OG5" s="34">
        <f>'4a - Funding Profiles'!Z137</f>
        <v>0</v>
      </c>
      <c r="OH5" s="34">
        <f>'4a - Funding Profiles'!C138</f>
        <v>0</v>
      </c>
      <c r="OI5" s="34">
        <f>'4a - Funding Profiles'!D138</f>
        <v>0</v>
      </c>
      <c r="OJ5" s="34">
        <f>'4a - Funding Profiles'!E138</f>
        <v>0</v>
      </c>
      <c r="OK5" s="34">
        <f>'4a - Funding Profiles'!F138</f>
        <v>0</v>
      </c>
      <c r="OL5" s="34">
        <f>'4a - Funding Profiles'!G138</f>
        <v>0</v>
      </c>
      <c r="OM5" s="34">
        <f>'4a - Funding Profiles'!H138</f>
        <v>0</v>
      </c>
      <c r="ON5" s="34">
        <f>'4a - Funding Profiles'!I138</f>
        <v>0</v>
      </c>
      <c r="OO5" s="34">
        <f>'4a - Funding Profiles'!J138</f>
        <v>0</v>
      </c>
      <c r="OP5" s="34">
        <f>'4a - Funding Profiles'!K138</f>
        <v>0</v>
      </c>
      <c r="OQ5" s="34">
        <f>'4a - Funding Profiles'!L138</f>
        <v>0</v>
      </c>
      <c r="OR5" s="34">
        <f>'4a - Funding Profiles'!M138</f>
        <v>0</v>
      </c>
      <c r="OS5" s="34">
        <f>'4a - Funding Profiles'!N138</f>
        <v>0</v>
      </c>
      <c r="OT5" s="34">
        <f>'4a - Funding Profiles'!O138</f>
        <v>0</v>
      </c>
      <c r="OU5" s="34">
        <f>'4a - Funding Profiles'!P138</f>
        <v>0</v>
      </c>
      <c r="OV5" s="34">
        <f>'4a - Funding Profiles'!Q138</f>
        <v>0</v>
      </c>
      <c r="OW5" s="34">
        <f>'4a - Funding Profiles'!R138</f>
        <v>0</v>
      </c>
      <c r="OX5" s="34">
        <f>'4a - Funding Profiles'!S138</f>
        <v>0</v>
      </c>
      <c r="OY5" s="34">
        <f>'4a - Funding Profiles'!T138</f>
        <v>0</v>
      </c>
      <c r="OZ5" s="34">
        <f>'4a - Funding Profiles'!U138</f>
        <v>0</v>
      </c>
      <c r="PA5" s="34">
        <f>'4a - Funding Profiles'!V138</f>
        <v>0</v>
      </c>
      <c r="PB5" s="34">
        <f>'4a - Funding Profiles'!W138</f>
        <v>0</v>
      </c>
      <c r="PC5" s="34">
        <f>'4a - Funding Profiles'!X138</f>
        <v>0</v>
      </c>
      <c r="PD5" s="34">
        <f>'4a - Funding Profiles'!Y138</f>
        <v>0</v>
      </c>
      <c r="PE5" s="34">
        <f>'4a - Funding Profiles'!Z138</f>
        <v>0</v>
      </c>
      <c r="PF5" s="34">
        <f>'4a - Funding Profiles'!F139</f>
        <v>0</v>
      </c>
      <c r="QA5" s="34">
        <f>'4a - Funding Profiles'!C143</f>
        <v>0</v>
      </c>
      <c r="QB5" s="34">
        <f>'4b - PSI'!E16</f>
        <v>254</v>
      </c>
      <c r="QC5" s="34">
        <f>'4b - PSI'!F16</f>
        <v>254</v>
      </c>
      <c r="QD5" s="34">
        <f>'4b - PSI'!G16</f>
        <v>0</v>
      </c>
      <c r="QE5" s="34">
        <f>'4b - PSI'!H16</f>
        <v>0</v>
      </c>
      <c r="QF5" s="34">
        <f>'4b - PSI'!I16</f>
        <v>0</v>
      </c>
      <c r="QG5" s="34">
        <f>'4b - PSI'!J16</f>
        <v>0</v>
      </c>
      <c r="QH5" s="34" t="str">
        <f>'5 - Project Outputs'!C131</f>
        <v xml:space="preserve">Project 4: Heritage and Riverside Project </v>
      </c>
      <c r="QI5" s="34" t="str">
        <f>'5 - Project Outputs'!C138</f>
        <v># of temporary FT jobs supported</v>
      </c>
      <c r="QJ5" s="34" t="str">
        <f>'5 - Project Outputs'!D138</f>
        <v>Number</v>
      </c>
      <c r="QK5" s="34">
        <f>'5 - Project Outputs'!E138</f>
        <v>0</v>
      </c>
      <c r="QL5" s="34">
        <f>'5 - Project Outputs'!F138</f>
        <v>0</v>
      </c>
      <c r="QM5" s="34">
        <f>'5 - Project Outputs'!G138</f>
        <v>0</v>
      </c>
      <c r="QN5" s="34">
        <f>'5 - Project Outputs'!H138</f>
        <v>0</v>
      </c>
      <c r="QO5" s="34">
        <f>'5 - Project Outputs'!I138</f>
        <v>0</v>
      </c>
      <c r="QP5" s="34">
        <f>'5 - Project Outputs'!J138</f>
        <v>0</v>
      </c>
      <c r="QQ5" s="34">
        <f>'5 - Project Outputs'!K138</f>
        <v>0</v>
      </c>
      <c r="QR5" s="34">
        <f>'5 - Project Outputs'!L138</f>
        <v>0</v>
      </c>
      <c r="QS5" s="34">
        <f>'5 - Project Outputs'!M138</f>
        <v>0</v>
      </c>
      <c r="QT5" s="34">
        <f>'5 - Project Outputs'!N138</f>
        <v>0</v>
      </c>
      <c r="QU5" s="34">
        <f>'5 - Project Outputs'!O138</f>
        <v>0</v>
      </c>
      <c r="QV5" s="34">
        <f>'5 - Project Outputs'!P138</f>
        <v>0</v>
      </c>
      <c r="QW5" s="34">
        <f>'5 - Project Outputs'!Q138</f>
        <v>0</v>
      </c>
      <c r="QX5" s="34">
        <f>'5 - Project Outputs'!R138</f>
        <v>0</v>
      </c>
      <c r="QY5" s="34">
        <f>'5 - Project Outputs'!S138</f>
        <v>0</v>
      </c>
      <c r="QZ5" s="34">
        <f>'5 - Project Outputs'!T138</f>
        <v>0</v>
      </c>
      <c r="RA5" s="34">
        <f>'5 - Project Outputs'!U138</f>
        <v>0</v>
      </c>
      <c r="RB5" s="34">
        <f>'5 - Project Outputs'!V138</f>
        <v>0</v>
      </c>
      <c r="RC5" s="34">
        <f>'5 - Project Outputs'!W138</f>
        <v>0</v>
      </c>
      <c r="RD5" s="34">
        <f>'5 - Project Outputs'!X138</f>
        <v>0</v>
      </c>
      <c r="RE5" s="34" t="str">
        <f>'5 - Project Outputs'!C139</f>
        <v># of full-time equivalent (FTE) permanent jobs created through the project</v>
      </c>
      <c r="RF5" s="34" t="str">
        <f>'5 - Project Outputs'!D139</f>
        <v>Number of FTE jobs</v>
      </c>
      <c r="RG5" s="34">
        <f>'5 - Project Outputs'!E139</f>
        <v>0</v>
      </c>
      <c r="RH5" s="34">
        <f>'5 - Project Outputs'!F139</f>
        <v>0</v>
      </c>
      <c r="RI5" s="34">
        <f>'5 - Project Outputs'!G139</f>
        <v>0</v>
      </c>
      <c r="RJ5" s="34">
        <f>'5 - Project Outputs'!H139</f>
        <v>0</v>
      </c>
      <c r="RK5" s="34">
        <f>'5 - Project Outputs'!I139</f>
        <v>0</v>
      </c>
      <c r="RL5" s="34">
        <f>'5 - Project Outputs'!J139</f>
        <v>0</v>
      </c>
      <c r="RM5" s="34">
        <f>'5 - Project Outputs'!K139</f>
        <v>0</v>
      </c>
      <c r="RN5" s="34">
        <f>'5 - Project Outputs'!L139</f>
        <v>0</v>
      </c>
      <c r="RO5" s="34">
        <f>'5 - Project Outputs'!M139</f>
        <v>0</v>
      </c>
      <c r="RP5" s="34">
        <f>'5 - Project Outputs'!N139</f>
        <v>0</v>
      </c>
      <c r="RQ5" s="34">
        <f>'5 - Project Outputs'!O139</f>
        <v>0</v>
      </c>
      <c r="RR5" s="34">
        <f>'5 - Project Outputs'!P139</f>
        <v>0</v>
      </c>
      <c r="RS5" s="34">
        <f>'5 - Project Outputs'!Q139</f>
        <v>0</v>
      </c>
      <c r="RT5" s="34">
        <f>'5 - Project Outputs'!R139</f>
        <v>0</v>
      </c>
      <c r="RU5" s="34">
        <f>'5 - Project Outputs'!S139</f>
        <v>0</v>
      </c>
      <c r="RV5" s="34">
        <f>'5 - Project Outputs'!T139</f>
        <v>0</v>
      </c>
      <c r="RW5" s="34">
        <f>'5 - Project Outputs'!U139</f>
        <v>0</v>
      </c>
      <c r="RX5" s="34">
        <f>'5 - Project Outputs'!V139</f>
        <v>0</v>
      </c>
      <c r="RY5" s="34">
        <f>'5 - Project Outputs'!W139</f>
        <v>0</v>
      </c>
      <c r="RZ5" s="34">
        <f>'5 - Project Outputs'!X139</f>
        <v>0</v>
      </c>
      <c r="SA5" s="34" t="str">
        <f>'5 - Project Outputs'!C140</f>
        <v># of full-time equivalent (FTE) permanent jobs safeguarded through the project</v>
      </c>
      <c r="SB5" s="34" t="str">
        <f>'5 - Project Outputs'!D140</f>
        <v>Number of FTE jobs</v>
      </c>
      <c r="SC5" s="34">
        <f>'5 - Project Outputs'!E140</f>
        <v>0</v>
      </c>
      <c r="SD5" s="34">
        <f>'5 - Project Outputs'!F140</f>
        <v>0</v>
      </c>
      <c r="SE5" s="34">
        <f>'5 - Project Outputs'!G140</f>
        <v>0</v>
      </c>
      <c r="SF5" s="34">
        <f>'5 - Project Outputs'!H140</f>
        <v>0</v>
      </c>
      <c r="SG5" s="34">
        <f>'5 - Project Outputs'!I140</f>
        <v>0</v>
      </c>
      <c r="SH5" s="34">
        <f>'5 - Project Outputs'!J140</f>
        <v>0</v>
      </c>
      <c r="SI5" s="34">
        <f>'5 - Project Outputs'!K140</f>
        <v>0</v>
      </c>
      <c r="SJ5" s="34">
        <f>'5 - Project Outputs'!L140</f>
        <v>0</v>
      </c>
      <c r="SK5" s="34">
        <f>'5 - Project Outputs'!M140</f>
        <v>0</v>
      </c>
      <c r="SL5" s="34">
        <f>'5 - Project Outputs'!N140</f>
        <v>0</v>
      </c>
      <c r="SM5" s="34">
        <f>'5 - Project Outputs'!O140</f>
        <v>0</v>
      </c>
      <c r="SN5" s="34">
        <f>'5 - Project Outputs'!P140</f>
        <v>0</v>
      </c>
      <c r="SO5" s="34">
        <f>'5 - Project Outputs'!Q140</f>
        <v>0</v>
      </c>
      <c r="SP5" s="34">
        <f>'5 - Project Outputs'!R140</f>
        <v>0</v>
      </c>
      <c r="SQ5" s="34">
        <f>'5 - Project Outputs'!S140</f>
        <v>0</v>
      </c>
      <c r="SR5" s="34">
        <f>'5 - Project Outputs'!T140</f>
        <v>0</v>
      </c>
      <c r="SS5" s="34">
        <f>'5 - Project Outputs'!U140</f>
        <v>0</v>
      </c>
      <c r="ST5" s="34">
        <f>'5 - Project Outputs'!V140</f>
        <v>0</v>
      </c>
      <c r="SU5" s="34">
        <f>'5 - Project Outputs'!W140</f>
        <v>0</v>
      </c>
      <c r="SV5" s="34">
        <f>'5 - Project Outputs'!X140</f>
        <v>0</v>
      </c>
      <c r="SW5" s="34" t="str">
        <f>'5 - Project Outputs'!C142</f>
        <v>Total length of improved cycle ways</v>
      </c>
      <c r="SX5" s="34" t="str">
        <f>'5 - Project Outputs'!D142</f>
        <v>Km of cycle way</v>
      </c>
      <c r="SY5" s="34">
        <f>'5 - Project Outputs'!E142</f>
        <v>0</v>
      </c>
      <c r="SZ5" s="34">
        <f>'5 - Project Outputs'!F142</f>
        <v>0</v>
      </c>
      <c r="TA5" s="34">
        <f>'5 - Project Outputs'!G142</f>
        <v>0</v>
      </c>
      <c r="TB5" s="34">
        <f>'5 - Project Outputs'!H142</f>
        <v>0</v>
      </c>
      <c r="TC5" s="34">
        <f>'5 - Project Outputs'!I142</f>
        <v>0</v>
      </c>
      <c r="TD5" s="34">
        <f>'5 - Project Outputs'!J142</f>
        <v>0</v>
      </c>
      <c r="TE5" s="34">
        <f>'5 - Project Outputs'!K142</f>
        <v>0</v>
      </c>
      <c r="TF5" s="34">
        <f>'5 - Project Outputs'!L142</f>
        <v>0</v>
      </c>
      <c r="TG5" s="34">
        <f>'5 - Project Outputs'!M142</f>
        <v>0</v>
      </c>
      <c r="TH5" s="34">
        <f>'5 - Project Outputs'!N142</f>
        <v>0</v>
      </c>
      <c r="TI5" s="34">
        <f>'5 - Project Outputs'!O142</f>
        <v>0</v>
      </c>
      <c r="TJ5" s="34">
        <f>'5 - Project Outputs'!P142</f>
        <v>0</v>
      </c>
      <c r="TK5" s="34">
        <f>'5 - Project Outputs'!Q142</f>
        <v>0</v>
      </c>
      <c r="TL5" s="34">
        <f>'5 - Project Outputs'!R142</f>
        <v>3800</v>
      </c>
      <c r="TM5" s="34">
        <f>'5 - Project Outputs'!S142</f>
        <v>3800</v>
      </c>
      <c r="TN5" s="34">
        <f>'5 - Project Outputs'!T142</f>
        <v>0</v>
      </c>
      <c r="TO5" s="34">
        <f>'5 - Project Outputs'!U142</f>
        <v>0</v>
      </c>
      <c r="TP5" s="34">
        <f>'5 - Project Outputs'!V142</f>
        <v>0</v>
      </c>
      <c r="TQ5" s="34">
        <f>'5 - Project Outputs'!W142</f>
        <v>0</v>
      </c>
      <c r="TR5" s="34">
        <f>'5 - Project Outputs'!X142</f>
        <v>3800</v>
      </c>
      <c r="TS5" s="34">
        <f>'5 - Project Outputs'!Y142</f>
        <v>0</v>
      </c>
      <c r="TT5" s="34" t="str">
        <f>'5 - Project Outputs'!C143</f>
        <v>Total length of new cycle ways</v>
      </c>
      <c r="TU5" s="34" t="str">
        <f>'5 - Project Outputs'!D143</f>
        <v>Km of cycle way</v>
      </c>
      <c r="TV5" s="34">
        <f>'5 - Project Outputs'!E143</f>
        <v>0</v>
      </c>
      <c r="TW5" s="34">
        <f>'5 - Project Outputs'!F143</f>
        <v>0</v>
      </c>
      <c r="TX5" s="34">
        <f>'5 - Project Outputs'!G143</f>
        <v>0</v>
      </c>
      <c r="TY5" s="34">
        <f>'5 - Project Outputs'!H143</f>
        <v>0</v>
      </c>
      <c r="TZ5" s="34">
        <f>'5 - Project Outputs'!I143</f>
        <v>0</v>
      </c>
      <c r="UA5" s="34">
        <f>'5 - Project Outputs'!J143</f>
        <v>0</v>
      </c>
      <c r="UB5" s="34">
        <f>'5 - Project Outputs'!K143</f>
        <v>0</v>
      </c>
      <c r="UC5" s="34">
        <f>'5 - Project Outputs'!L143</f>
        <v>0</v>
      </c>
      <c r="UD5" s="34">
        <f>'5 - Project Outputs'!M143</f>
        <v>0</v>
      </c>
      <c r="UE5" s="34">
        <f>'5 - Project Outputs'!N143</f>
        <v>0</v>
      </c>
      <c r="UF5" s="34">
        <f>'5 - Project Outputs'!O143</f>
        <v>0</v>
      </c>
      <c r="UG5" s="34">
        <f>'5 - Project Outputs'!P143</f>
        <v>0</v>
      </c>
      <c r="UH5" s="34">
        <f>'5 - Project Outputs'!Q143</f>
        <v>0</v>
      </c>
      <c r="UI5" s="34">
        <f>'5 - Project Outputs'!R143</f>
        <v>0</v>
      </c>
      <c r="UJ5" s="34">
        <f>'5 - Project Outputs'!S143</f>
        <v>0</v>
      </c>
      <c r="UK5" s="34">
        <f>'5 - Project Outputs'!T143</f>
        <v>0</v>
      </c>
      <c r="UL5" s="34">
        <f>'5 - Project Outputs'!U143</f>
        <v>0</v>
      </c>
      <c r="UM5" s="34">
        <f>'5 - Project Outputs'!V143</f>
        <v>0</v>
      </c>
      <c r="UN5" s="34">
        <f>'5 - Project Outputs'!W143</f>
        <v>0</v>
      </c>
      <c r="UO5" s="34">
        <f>'5 - Project Outputs'!X143</f>
        <v>0</v>
      </c>
      <c r="UP5" s="34">
        <f>'5 - Project Outputs'!Y143</f>
        <v>0</v>
      </c>
      <c r="UQ5" s="34" t="str">
        <f>'5 - Project Outputs'!C144</f>
        <v># of new or improved car parking spaces</v>
      </c>
      <c r="UR5" s="34" t="str">
        <f>'5 - Project Outputs'!D144</f>
        <v>Number of parking spaces</v>
      </c>
      <c r="US5" s="34">
        <f>'5 - Project Outputs'!E144</f>
        <v>0</v>
      </c>
      <c r="UT5" s="34">
        <f>'5 - Project Outputs'!F144</f>
        <v>0</v>
      </c>
      <c r="UU5" s="34">
        <f>'5 - Project Outputs'!G144</f>
        <v>0</v>
      </c>
      <c r="UV5" s="34">
        <f>'5 - Project Outputs'!H144</f>
        <v>0</v>
      </c>
      <c r="UW5" s="34">
        <f>'5 - Project Outputs'!I144</f>
        <v>0</v>
      </c>
      <c r="UX5" s="34">
        <f>'5 - Project Outputs'!J144</f>
        <v>0</v>
      </c>
      <c r="UY5" s="34">
        <f>'5 - Project Outputs'!K144</f>
        <v>0</v>
      </c>
      <c r="UZ5" s="34">
        <f>'5 - Project Outputs'!L144</f>
        <v>0</v>
      </c>
      <c r="VA5" s="34">
        <f>'5 - Project Outputs'!M144</f>
        <v>0</v>
      </c>
      <c r="VB5" s="34">
        <f>'5 - Project Outputs'!N144</f>
        <v>0</v>
      </c>
      <c r="VC5" s="34">
        <f>'5 - Project Outputs'!O144</f>
        <v>0</v>
      </c>
      <c r="VD5" s="34">
        <f>'5 - Project Outputs'!P144</f>
        <v>0</v>
      </c>
      <c r="VE5" s="34">
        <f>'5 - Project Outputs'!Q144</f>
        <v>0</v>
      </c>
      <c r="VF5" s="34">
        <f>'5 - Project Outputs'!R144</f>
        <v>0</v>
      </c>
      <c r="VG5" s="34">
        <f>'5 - Project Outputs'!S144</f>
        <v>0</v>
      </c>
      <c r="VH5" s="34">
        <f>'5 - Project Outputs'!T144</f>
        <v>0</v>
      </c>
      <c r="VI5" s="34">
        <f>'5 - Project Outputs'!U144</f>
        <v>0</v>
      </c>
      <c r="VJ5" s="34">
        <f>'5 - Project Outputs'!V144</f>
        <v>0</v>
      </c>
      <c r="VK5" s="34">
        <f>'5 - Project Outputs'!W144</f>
        <v>0</v>
      </c>
      <c r="VL5" s="34">
        <f>'5 - Project Outputs'!X144</f>
        <v>0</v>
      </c>
      <c r="VM5" s="34">
        <f>'5 - Project Outputs'!Y144</f>
        <v>0</v>
      </c>
      <c r="VN5" s="34" t="str">
        <f>'5 - Project Outputs'!C145</f>
        <v>&lt; Select &gt;</v>
      </c>
      <c r="VO5" s="34" t="str">
        <f>'5 - Project Outputs'!D145</f>
        <v>N/A</v>
      </c>
      <c r="VP5" s="34">
        <f>'5 - Project Outputs'!E145</f>
        <v>0</v>
      </c>
      <c r="VQ5" s="34">
        <f>'5 - Project Outputs'!F145</f>
        <v>0</v>
      </c>
      <c r="VR5" s="34">
        <f>'5 - Project Outputs'!G145</f>
        <v>0</v>
      </c>
      <c r="VS5" s="34">
        <f>'5 - Project Outputs'!H145</f>
        <v>0</v>
      </c>
      <c r="VT5" s="34">
        <f>'5 - Project Outputs'!I145</f>
        <v>0</v>
      </c>
      <c r="VU5" s="34">
        <f>'5 - Project Outputs'!J145</f>
        <v>0</v>
      </c>
      <c r="VV5" s="34">
        <f>'5 - Project Outputs'!K145</f>
        <v>0</v>
      </c>
      <c r="VW5" s="34">
        <f>'5 - Project Outputs'!L145</f>
        <v>0</v>
      </c>
      <c r="VX5" s="34">
        <f>'5 - Project Outputs'!M145</f>
        <v>0</v>
      </c>
      <c r="VY5" s="34">
        <f>'5 - Project Outputs'!N145</f>
        <v>0</v>
      </c>
      <c r="VZ5" s="34">
        <f>'5 - Project Outputs'!O145</f>
        <v>0</v>
      </c>
      <c r="WA5" s="34">
        <f>'5 - Project Outputs'!P145</f>
        <v>0</v>
      </c>
      <c r="WB5" s="34">
        <f>'5 - Project Outputs'!Q145</f>
        <v>0</v>
      </c>
      <c r="WC5" s="34">
        <f>'5 - Project Outputs'!R145</f>
        <v>0</v>
      </c>
      <c r="WD5" s="34">
        <f>'5 - Project Outputs'!S145</f>
        <v>0</v>
      </c>
      <c r="WE5" s="34">
        <f>'5 - Project Outputs'!T145</f>
        <v>0</v>
      </c>
      <c r="WF5" s="34">
        <f>'5 - Project Outputs'!U145</f>
        <v>0</v>
      </c>
      <c r="WG5" s="34">
        <f>'5 - Project Outputs'!V145</f>
        <v>0</v>
      </c>
      <c r="WH5" s="34">
        <f>'5 - Project Outputs'!W145</f>
        <v>0</v>
      </c>
      <c r="WI5" s="34">
        <f>'5 - Project Outputs'!X145</f>
        <v>0</v>
      </c>
      <c r="WJ5" s="34">
        <f>'5 - Project Outputs'!Y145</f>
        <v>0</v>
      </c>
      <c r="WK5" s="34" t="str">
        <f>'5 - Project Outputs'!C146</f>
        <v>&lt; Select &gt;</v>
      </c>
      <c r="WL5" s="34" t="str">
        <f>'5 - Project Outputs'!D146</f>
        <v>N/A</v>
      </c>
      <c r="WM5" s="34">
        <f>'5 - Project Outputs'!E146</f>
        <v>0</v>
      </c>
      <c r="WN5" s="34">
        <f>'5 - Project Outputs'!F146</f>
        <v>0</v>
      </c>
      <c r="WO5" s="34">
        <f>'5 - Project Outputs'!G146</f>
        <v>0</v>
      </c>
      <c r="WP5" s="34">
        <f>'5 - Project Outputs'!H146</f>
        <v>0</v>
      </c>
      <c r="WQ5" s="34">
        <f>'5 - Project Outputs'!I146</f>
        <v>0</v>
      </c>
      <c r="WR5" s="34">
        <f>'5 - Project Outputs'!J146</f>
        <v>0</v>
      </c>
      <c r="WS5" s="34">
        <f>'5 - Project Outputs'!K146</f>
        <v>0</v>
      </c>
      <c r="WT5" s="34">
        <f>'5 - Project Outputs'!L146</f>
        <v>0</v>
      </c>
      <c r="WU5" s="34">
        <f>'5 - Project Outputs'!M146</f>
        <v>0</v>
      </c>
      <c r="WV5" s="34">
        <f>'5 - Project Outputs'!N146</f>
        <v>0</v>
      </c>
      <c r="WW5" s="34">
        <f>'5 - Project Outputs'!O146</f>
        <v>0</v>
      </c>
      <c r="WX5" s="34">
        <f>'5 - Project Outputs'!P146</f>
        <v>0</v>
      </c>
      <c r="WY5" s="34">
        <f>'5 - Project Outputs'!Q146</f>
        <v>0</v>
      </c>
      <c r="WZ5" s="34">
        <f>'5 - Project Outputs'!R146</f>
        <v>0</v>
      </c>
      <c r="XA5" s="34">
        <f>'5 - Project Outputs'!S146</f>
        <v>0</v>
      </c>
      <c r="XB5" s="34">
        <f>'5 - Project Outputs'!T146</f>
        <v>0</v>
      </c>
      <c r="XC5" s="34">
        <f>'5 - Project Outputs'!U146</f>
        <v>0</v>
      </c>
      <c r="XD5" s="34">
        <f>'5 - Project Outputs'!V146</f>
        <v>0</v>
      </c>
      <c r="XE5" s="34">
        <f>'5 - Project Outputs'!W146</f>
        <v>0</v>
      </c>
      <c r="XF5" s="34">
        <f>'5 - Project Outputs'!X146</f>
        <v>0</v>
      </c>
      <c r="XG5" s="34">
        <f>'5 - Project Outputs'!Y146</f>
        <v>0</v>
      </c>
      <c r="XH5" s="34" t="str">
        <f>'5 - Project Outputs'!C147</f>
        <v>&lt; Select &gt;</v>
      </c>
      <c r="XI5" s="34" t="str">
        <f>'5 - Project Outputs'!D147</f>
        <v>N/A</v>
      </c>
      <c r="XJ5" s="34">
        <f>'5 - Project Outputs'!E147</f>
        <v>0</v>
      </c>
      <c r="XK5" s="34">
        <f>'5 - Project Outputs'!F147</f>
        <v>0</v>
      </c>
      <c r="XL5" s="34">
        <f>'5 - Project Outputs'!G147</f>
        <v>0</v>
      </c>
      <c r="XM5" s="34">
        <f>'5 - Project Outputs'!H147</f>
        <v>0</v>
      </c>
      <c r="XN5" s="34">
        <f>'5 - Project Outputs'!I147</f>
        <v>0</v>
      </c>
      <c r="XO5" s="34">
        <f>'5 - Project Outputs'!J147</f>
        <v>0</v>
      </c>
      <c r="XP5" s="34">
        <f>'5 - Project Outputs'!K147</f>
        <v>0</v>
      </c>
      <c r="XQ5" s="34">
        <f>'5 - Project Outputs'!L147</f>
        <v>0</v>
      </c>
      <c r="XR5" s="34">
        <f>'5 - Project Outputs'!M147</f>
        <v>0</v>
      </c>
      <c r="XS5" s="34">
        <f>'5 - Project Outputs'!N147</f>
        <v>0</v>
      </c>
      <c r="XT5" s="34">
        <f>'5 - Project Outputs'!O147</f>
        <v>0</v>
      </c>
      <c r="XU5" s="34">
        <f>'5 - Project Outputs'!P147</f>
        <v>0</v>
      </c>
      <c r="XV5" s="34">
        <f>'5 - Project Outputs'!Q147</f>
        <v>0</v>
      </c>
      <c r="XW5" s="34">
        <f>'5 - Project Outputs'!R147</f>
        <v>0</v>
      </c>
      <c r="XX5" s="34">
        <f>'5 - Project Outputs'!S147</f>
        <v>0</v>
      </c>
      <c r="XY5" s="34">
        <f>'5 - Project Outputs'!T147</f>
        <v>0</v>
      </c>
      <c r="XZ5" s="34">
        <f>'5 - Project Outputs'!U147</f>
        <v>0</v>
      </c>
      <c r="YA5" s="34">
        <f>'5 - Project Outputs'!V147</f>
        <v>0</v>
      </c>
      <c r="YB5" s="34">
        <f>'5 - Project Outputs'!W147</f>
        <v>0</v>
      </c>
      <c r="YC5" s="34">
        <f>'5 - Project Outputs'!X147</f>
        <v>0</v>
      </c>
      <c r="YD5" s="34">
        <f>'5 - Project Outputs'!Y147</f>
        <v>0</v>
      </c>
      <c r="YE5" s="34" t="str">
        <f>'5 - Project Outputs'!C148</f>
        <v>&lt; Select &gt;</v>
      </c>
      <c r="YF5" s="34" t="str">
        <f>'5 - Project Outputs'!D148</f>
        <v>N/A</v>
      </c>
      <c r="YG5" s="34">
        <f>'5 - Project Outputs'!E148</f>
        <v>0</v>
      </c>
      <c r="YH5" s="34">
        <f>'5 - Project Outputs'!F148</f>
        <v>0</v>
      </c>
      <c r="YI5" s="34">
        <f>'5 - Project Outputs'!G148</f>
        <v>0</v>
      </c>
      <c r="YJ5" s="34">
        <f>'5 - Project Outputs'!H148</f>
        <v>0</v>
      </c>
      <c r="YK5" s="34">
        <f>'5 - Project Outputs'!I148</f>
        <v>0</v>
      </c>
      <c r="YL5" s="34">
        <f>'5 - Project Outputs'!J148</f>
        <v>0</v>
      </c>
      <c r="YM5" s="34">
        <f>'5 - Project Outputs'!K148</f>
        <v>0</v>
      </c>
      <c r="YN5" s="34">
        <f>'5 - Project Outputs'!L148</f>
        <v>0</v>
      </c>
      <c r="YO5" s="34">
        <f>'5 - Project Outputs'!M148</f>
        <v>0</v>
      </c>
      <c r="YP5" s="34">
        <f>'5 - Project Outputs'!N148</f>
        <v>0</v>
      </c>
      <c r="YQ5" s="34">
        <f>'5 - Project Outputs'!O148</f>
        <v>0</v>
      </c>
      <c r="YR5" s="34">
        <f>'5 - Project Outputs'!P148</f>
        <v>0</v>
      </c>
      <c r="YS5" s="34">
        <f>'5 - Project Outputs'!Q148</f>
        <v>0</v>
      </c>
      <c r="YT5" s="34">
        <f>'5 - Project Outputs'!R148</f>
        <v>0</v>
      </c>
      <c r="YU5" s="34">
        <f>'5 - Project Outputs'!S148</f>
        <v>0</v>
      </c>
      <c r="YV5" s="34">
        <f>'5 - Project Outputs'!T148</f>
        <v>0</v>
      </c>
      <c r="YW5" s="34">
        <f>'5 - Project Outputs'!U148</f>
        <v>0</v>
      </c>
      <c r="YX5" s="34">
        <f>'5 - Project Outputs'!V148</f>
        <v>0</v>
      </c>
      <c r="YY5" s="34">
        <f>'5 - Project Outputs'!W148</f>
        <v>0</v>
      </c>
      <c r="YZ5" s="34">
        <f>'5 - Project Outputs'!X148</f>
        <v>0</v>
      </c>
      <c r="ZA5" s="34">
        <f>'5 - Project Outputs'!Y148</f>
        <v>0</v>
      </c>
      <c r="ZB5" s="34" t="str">
        <f>'5 - Project Outputs'!C149</f>
        <v>&lt; Select &gt;</v>
      </c>
      <c r="ZC5" s="34" t="str">
        <f>'5 - Project Outputs'!D149</f>
        <v>N/A</v>
      </c>
      <c r="ZD5" s="34">
        <f>'5 - Project Outputs'!E149</f>
        <v>0</v>
      </c>
      <c r="ZE5" s="34">
        <f>'5 - Project Outputs'!F149</f>
        <v>0</v>
      </c>
      <c r="ZF5" s="34">
        <f>'5 - Project Outputs'!G149</f>
        <v>0</v>
      </c>
      <c r="ZG5" s="34">
        <f>'5 - Project Outputs'!H149</f>
        <v>0</v>
      </c>
      <c r="ZH5" s="34">
        <f>'5 - Project Outputs'!I149</f>
        <v>0</v>
      </c>
      <c r="ZI5" s="34">
        <f>'5 - Project Outputs'!J149</f>
        <v>0</v>
      </c>
      <c r="ZJ5" s="34">
        <f>'5 - Project Outputs'!K149</f>
        <v>0</v>
      </c>
      <c r="ZK5" s="34">
        <f>'5 - Project Outputs'!L149</f>
        <v>0</v>
      </c>
      <c r="ZL5" s="34">
        <f>'5 - Project Outputs'!M149</f>
        <v>0</v>
      </c>
      <c r="ZM5" s="34">
        <f>'5 - Project Outputs'!N149</f>
        <v>0</v>
      </c>
      <c r="ZN5" s="34">
        <f>'5 - Project Outputs'!O149</f>
        <v>0</v>
      </c>
      <c r="ZO5" s="34">
        <f>'5 - Project Outputs'!P149</f>
        <v>0</v>
      </c>
      <c r="ZP5" s="34">
        <f>'5 - Project Outputs'!Q149</f>
        <v>0</v>
      </c>
      <c r="ZQ5" s="34">
        <f>'5 - Project Outputs'!R149</f>
        <v>0</v>
      </c>
      <c r="ZR5" s="34">
        <f>'5 - Project Outputs'!S149</f>
        <v>0</v>
      </c>
      <c r="ZS5" s="34">
        <f>'5 - Project Outputs'!T149</f>
        <v>0</v>
      </c>
      <c r="ZT5" s="34">
        <f>'5 - Project Outputs'!U149</f>
        <v>0</v>
      </c>
      <c r="ZU5" s="34">
        <f>'5 - Project Outputs'!V149</f>
        <v>0</v>
      </c>
      <c r="ZV5" s="34">
        <f>'5 - Project Outputs'!W149</f>
        <v>0</v>
      </c>
      <c r="ZW5" s="34">
        <f>'5 - Project Outputs'!X149</f>
        <v>0</v>
      </c>
      <c r="ZX5" s="34">
        <f>'5 - Project Outputs'!Y149</f>
        <v>0</v>
      </c>
      <c r="ZY5" s="34" t="str">
        <f>'5 - Project Outputs'!C150</f>
        <v>&lt; Select &gt;</v>
      </c>
      <c r="ZZ5" s="34" t="str">
        <f>'5 - Project Outputs'!D150</f>
        <v>N/A</v>
      </c>
      <c r="AAA5" s="34">
        <f>'5 - Project Outputs'!E150</f>
        <v>0</v>
      </c>
      <c r="AAB5" s="34">
        <f>'5 - Project Outputs'!F150</f>
        <v>0</v>
      </c>
      <c r="AAC5" s="34">
        <f>'5 - Project Outputs'!G150</f>
        <v>0</v>
      </c>
      <c r="AAD5" s="34">
        <f>'5 - Project Outputs'!H150</f>
        <v>0</v>
      </c>
      <c r="AAE5" s="34">
        <f>'5 - Project Outputs'!I150</f>
        <v>0</v>
      </c>
      <c r="AAF5" s="34">
        <f>'5 - Project Outputs'!J150</f>
        <v>0</v>
      </c>
      <c r="AAG5" s="34">
        <f>'5 - Project Outputs'!K150</f>
        <v>0</v>
      </c>
      <c r="AAH5" s="34">
        <f>'5 - Project Outputs'!L150</f>
        <v>0</v>
      </c>
      <c r="AAI5" s="34">
        <f>'5 - Project Outputs'!M150</f>
        <v>0</v>
      </c>
      <c r="AAJ5" s="34">
        <f>'5 - Project Outputs'!N150</f>
        <v>0</v>
      </c>
      <c r="AAK5" s="34">
        <f>'5 - Project Outputs'!O150</f>
        <v>0</v>
      </c>
      <c r="AAL5" s="34">
        <f>'5 - Project Outputs'!P150</f>
        <v>0</v>
      </c>
      <c r="AAM5" s="34">
        <f>'5 - Project Outputs'!Q150</f>
        <v>0</v>
      </c>
      <c r="AAN5" s="34">
        <f>'5 - Project Outputs'!R150</f>
        <v>0</v>
      </c>
      <c r="AAO5" s="34">
        <f>'5 - Project Outputs'!S150</f>
        <v>0</v>
      </c>
      <c r="AAP5" s="34">
        <f>'5 - Project Outputs'!T150</f>
        <v>0</v>
      </c>
      <c r="AAQ5" s="34">
        <f>'5 - Project Outputs'!U150</f>
        <v>0</v>
      </c>
      <c r="AAR5" s="34">
        <f>'5 - Project Outputs'!V150</f>
        <v>0</v>
      </c>
      <c r="AAS5" s="34">
        <f>'5 - Project Outputs'!W150</f>
        <v>0</v>
      </c>
      <c r="AAT5" s="34">
        <f>'5 - Project Outputs'!X150</f>
        <v>0</v>
      </c>
      <c r="AAU5" s="34">
        <f>'5 - Project Outputs'!Y150</f>
        <v>0</v>
      </c>
      <c r="AAV5" s="34" t="str">
        <f>'5 - Project Outputs'!C151</f>
        <v>&lt; Select &gt;</v>
      </c>
      <c r="AAW5" s="34" t="str">
        <f>'5 - Project Outputs'!D151</f>
        <v>N/A</v>
      </c>
      <c r="AAX5" s="34">
        <f>'5 - Project Outputs'!E151</f>
        <v>0</v>
      </c>
      <c r="AAY5" s="34">
        <f>'5 - Project Outputs'!F151</f>
        <v>0</v>
      </c>
      <c r="AAZ5" s="34">
        <f>'5 - Project Outputs'!G151</f>
        <v>0</v>
      </c>
      <c r="ABA5" s="34">
        <f>'5 - Project Outputs'!H151</f>
        <v>0</v>
      </c>
      <c r="ABB5" s="34">
        <f>'5 - Project Outputs'!I151</f>
        <v>0</v>
      </c>
      <c r="ABC5" s="34">
        <f>'5 - Project Outputs'!J151</f>
        <v>0</v>
      </c>
      <c r="ABD5" s="34">
        <f>'5 - Project Outputs'!K151</f>
        <v>0</v>
      </c>
      <c r="ABE5" s="34">
        <f>'5 - Project Outputs'!L151</f>
        <v>0</v>
      </c>
      <c r="ABF5" s="34">
        <f>'5 - Project Outputs'!M151</f>
        <v>0</v>
      </c>
      <c r="ABG5" s="34">
        <f>'5 - Project Outputs'!N151</f>
        <v>0</v>
      </c>
      <c r="ABH5" s="34">
        <f>'5 - Project Outputs'!O151</f>
        <v>0</v>
      </c>
      <c r="ABI5" s="34">
        <f>'5 - Project Outputs'!P151</f>
        <v>0</v>
      </c>
      <c r="ABJ5" s="34">
        <f>'5 - Project Outputs'!Q151</f>
        <v>0</v>
      </c>
      <c r="ABK5" s="34">
        <f>'5 - Project Outputs'!R151</f>
        <v>0</v>
      </c>
      <c r="ABL5" s="34">
        <f>'5 - Project Outputs'!S151</f>
        <v>0</v>
      </c>
      <c r="ABM5" s="34">
        <f>'5 - Project Outputs'!T151</f>
        <v>0</v>
      </c>
      <c r="ABN5" s="34">
        <f>'5 - Project Outputs'!U151</f>
        <v>0</v>
      </c>
      <c r="ABO5" s="34">
        <f>'5 - Project Outputs'!V151</f>
        <v>0</v>
      </c>
      <c r="ABP5" s="34">
        <f>'5 - Project Outputs'!W151</f>
        <v>0</v>
      </c>
      <c r="ABQ5" s="34">
        <f>'5 - Project Outputs'!X151</f>
        <v>0</v>
      </c>
      <c r="ABR5" s="34">
        <f>'5 - Project Outputs'!Y151</f>
        <v>0</v>
      </c>
      <c r="ABS5" s="34" t="str">
        <f>'5 - Project Outputs'!C152</f>
        <v>&lt; Select &gt;</v>
      </c>
      <c r="ABT5" s="34" t="str">
        <f>'5 - Project Outputs'!D152</f>
        <v>N/A</v>
      </c>
      <c r="ABU5" s="34">
        <f>'5 - Project Outputs'!E152</f>
        <v>0</v>
      </c>
      <c r="ABV5" s="34">
        <f>'5 - Project Outputs'!F152</f>
        <v>0</v>
      </c>
      <c r="ABW5" s="34">
        <f>'5 - Project Outputs'!G152</f>
        <v>0</v>
      </c>
      <c r="ABX5" s="34">
        <f>'5 - Project Outputs'!H152</f>
        <v>0</v>
      </c>
      <c r="ABY5" s="34">
        <f>'5 - Project Outputs'!I152</f>
        <v>0</v>
      </c>
      <c r="ABZ5" s="34">
        <f>'5 - Project Outputs'!J152</f>
        <v>0</v>
      </c>
      <c r="ACA5" s="34">
        <f>'5 - Project Outputs'!K152</f>
        <v>0</v>
      </c>
      <c r="ACB5" s="34">
        <f>'5 - Project Outputs'!L152</f>
        <v>0</v>
      </c>
      <c r="ACC5" s="34">
        <f>'5 - Project Outputs'!M152</f>
        <v>0</v>
      </c>
      <c r="ACD5" s="34">
        <f>'5 - Project Outputs'!N152</f>
        <v>0</v>
      </c>
      <c r="ACE5" s="34">
        <f>'5 - Project Outputs'!O152</f>
        <v>0</v>
      </c>
      <c r="ACF5" s="34">
        <f>'5 - Project Outputs'!P152</f>
        <v>0</v>
      </c>
      <c r="ACG5" s="34">
        <f>'5 - Project Outputs'!Q152</f>
        <v>0</v>
      </c>
      <c r="ACH5" s="34">
        <f>'5 - Project Outputs'!R152</f>
        <v>0</v>
      </c>
      <c r="ACI5" s="34">
        <f>'5 - Project Outputs'!S152</f>
        <v>0</v>
      </c>
      <c r="ACJ5" s="34">
        <f>'5 - Project Outputs'!T152</f>
        <v>0</v>
      </c>
      <c r="ACK5" s="34">
        <f>'5 - Project Outputs'!U152</f>
        <v>0</v>
      </c>
      <c r="ACL5" s="34">
        <f>'5 - Project Outputs'!V152</f>
        <v>0</v>
      </c>
      <c r="ACM5" s="34">
        <f>'5 - Project Outputs'!W152</f>
        <v>0</v>
      </c>
      <c r="ACN5" s="34">
        <f>'5 - Project Outputs'!X152</f>
        <v>0</v>
      </c>
      <c r="ACO5" s="34">
        <f>'5 - Project Outputs'!Y152</f>
        <v>0</v>
      </c>
      <c r="ACP5" s="34" t="str">
        <f>'5 - Project Outputs'!C153</f>
        <v>&lt; Select &gt;</v>
      </c>
      <c r="ACQ5" s="34" t="str">
        <f>'5 - Project Outputs'!D153</f>
        <v>N/A</v>
      </c>
      <c r="ACR5" s="34">
        <f>'5 - Project Outputs'!E153</f>
        <v>0</v>
      </c>
      <c r="ACS5" s="34">
        <f>'5 - Project Outputs'!F153</f>
        <v>0</v>
      </c>
      <c r="ACT5" s="34">
        <f>'5 - Project Outputs'!G153</f>
        <v>0</v>
      </c>
      <c r="ACU5" s="34">
        <f>'5 - Project Outputs'!H153</f>
        <v>0</v>
      </c>
      <c r="ACV5" s="34">
        <f>'5 - Project Outputs'!I153</f>
        <v>0</v>
      </c>
      <c r="ACW5" s="34">
        <f>'5 - Project Outputs'!J153</f>
        <v>0</v>
      </c>
      <c r="ACX5" s="34">
        <f>'5 - Project Outputs'!K153</f>
        <v>0</v>
      </c>
      <c r="ACY5" s="34">
        <f>'5 - Project Outputs'!L153</f>
        <v>0</v>
      </c>
      <c r="ACZ5" s="34">
        <f>'5 - Project Outputs'!M153</f>
        <v>0</v>
      </c>
      <c r="ADA5" s="34">
        <f>'5 - Project Outputs'!N153</f>
        <v>0</v>
      </c>
      <c r="ADB5" s="34">
        <f>'5 - Project Outputs'!O153</f>
        <v>0</v>
      </c>
      <c r="ADC5" s="34">
        <f>'5 - Project Outputs'!P153</f>
        <v>0</v>
      </c>
      <c r="ADD5" s="34">
        <f>'5 - Project Outputs'!Q153</f>
        <v>0</v>
      </c>
      <c r="ADE5" s="34">
        <f>'5 - Project Outputs'!R153</f>
        <v>0</v>
      </c>
      <c r="ADF5" s="34">
        <f>'5 - Project Outputs'!S153</f>
        <v>0</v>
      </c>
      <c r="ADG5" s="34">
        <f>'5 - Project Outputs'!T153</f>
        <v>0</v>
      </c>
      <c r="ADH5" s="34">
        <f>'5 - Project Outputs'!U153</f>
        <v>0</v>
      </c>
      <c r="ADI5" s="34">
        <f>'5 - Project Outputs'!V153</f>
        <v>0</v>
      </c>
      <c r="ADJ5" s="34">
        <f>'5 - Project Outputs'!W153</f>
        <v>0</v>
      </c>
      <c r="ADK5" s="34">
        <f>'5 - Project Outputs'!X153</f>
        <v>0</v>
      </c>
      <c r="ADL5" s="34">
        <f>'5 - Project Outputs'!Y153</f>
        <v>0</v>
      </c>
      <c r="ADM5" s="34" t="str">
        <f>'5 - Project Outputs'!C154</f>
        <v>&lt; Select &gt;</v>
      </c>
      <c r="ADN5" s="34" t="str">
        <f>'5 - Project Outputs'!D154</f>
        <v>N/A</v>
      </c>
      <c r="ADO5" s="34">
        <f>'5 - Project Outputs'!E154</f>
        <v>0</v>
      </c>
      <c r="ADP5" s="34">
        <f>'5 - Project Outputs'!F154</f>
        <v>0</v>
      </c>
      <c r="ADQ5" s="34">
        <f>'5 - Project Outputs'!G154</f>
        <v>0</v>
      </c>
      <c r="ADR5" s="34">
        <f>'5 - Project Outputs'!H154</f>
        <v>0</v>
      </c>
      <c r="ADS5" s="34">
        <f>'5 - Project Outputs'!I154</f>
        <v>0</v>
      </c>
      <c r="ADT5" s="34">
        <f>'5 - Project Outputs'!J154</f>
        <v>0</v>
      </c>
      <c r="ADU5" s="34">
        <f>'5 - Project Outputs'!K154</f>
        <v>0</v>
      </c>
      <c r="ADV5" s="34">
        <f>'5 - Project Outputs'!L154</f>
        <v>0</v>
      </c>
      <c r="ADW5" s="34">
        <f>'5 - Project Outputs'!M154</f>
        <v>0</v>
      </c>
      <c r="ADX5" s="34">
        <f>'5 - Project Outputs'!N154</f>
        <v>0</v>
      </c>
      <c r="ADY5" s="34">
        <f>'5 - Project Outputs'!O154</f>
        <v>0</v>
      </c>
      <c r="ADZ5" s="34">
        <f>'5 - Project Outputs'!P154</f>
        <v>0</v>
      </c>
      <c r="AEA5" s="34">
        <f>'5 - Project Outputs'!Q154</f>
        <v>0</v>
      </c>
      <c r="AEB5" s="34">
        <f>'5 - Project Outputs'!R154</f>
        <v>0</v>
      </c>
      <c r="AEC5" s="34">
        <f>'5 - Project Outputs'!S154</f>
        <v>0</v>
      </c>
      <c r="AED5" s="34">
        <f>'5 - Project Outputs'!T154</f>
        <v>0</v>
      </c>
      <c r="AEE5" s="34">
        <f>'5 - Project Outputs'!U154</f>
        <v>0</v>
      </c>
      <c r="AEF5" s="34">
        <f>'5 - Project Outputs'!V154</f>
        <v>0</v>
      </c>
      <c r="AEG5" s="34">
        <f>'5 - Project Outputs'!W154</f>
        <v>0</v>
      </c>
      <c r="AEH5" s="34">
        <f>'5 - Project Outputs'!X154</f>
        <v>0</v>
      </c>
      <c r="AEI5" s="34">
        <f>'5 - Project Outputs'!Y154</f>
        <v>0</v>
      </c>
      <c r="AEJ5" s="34" t="str">
        <f>'5 - Project Outputs'!C155</f>
        <v>&lt; Select &gt;</v>
      </c>
      <c r="AEK5" s="34" t="str">
        <f>'5 - Project Outputs'!D155</f>
        <v>N/A</v>
      </c>
      <c r="AEL5" s="34">
        <f>'5 - Project Outputs'!E155</f>
        <v>0</v>
      </c>
      <c r="AEM5" s="34">
        <f>'5 - Project Outputs'!F155</f>
        <v>0</v>
      </c>
      <c r="AEN5" s="34">
        <f>'5 - Project Outputs'!G155</f>
        <v>0</v>
      </c>
      <c r="AEO5" s="34">
        <f>'5 - Project Outputs'!H155</f>
        <v>0</v>
      </c>
      <c r="AEP5" s="34">
        <f>'5 - Project Outputs'!I155</f>
        <v>0</v>
      </c>
      <c r="AEQ5" s="34">
        <f>'5 - Project Outputs'!J155</f>
        <v>0</v>
      </c>
      <c r="AER5" s="34">
        <f>'5 - Project Outputs'!K155</f>
        <v>0</v>
      </c>
      <c r="AES5" s="34">
        <f>'5 - Project Outputs'!L155</f>
        <v>0</v>
      </c>
      <c r="AET5" s="34">
        <f>'5 - Project Outputs'!M155</f>
        <v>0</v>
      </c>
      <c r="AEU5" s="34">
        <f>'5 - Project Outputs'!N155</f>
        <v>0</v>
      </c>
      <c r="AEV5" s="34">
        <f>'5 - Project Outputs'!O155</f>
        <v>0</v>
      </c>
      <c r="AEW5" s="34">
        <f>'5 - Project Outputs'!P155</f>
        <v>0</v>
      </c>
      <c r="AEX5" s="34">
        <f>'5 - Project Outputs'!Q155</f>
        <v>0</v>
      </c>
      <c r="AEY5" s="34">
        <f>'5 - Project Outputs'!R155</f>
        <v>0</v>
      </c>
      <c r="AEZ5" s="34">
        <f>'5 - Project Outputs'!S155</f>
        <v>0</v>
      </c>
      <c r="AFA5" s="34">
        <f>'5 - Project Outputs'!T155</f>
        <v>0</v>
      </c>
      <c r="AFB5" s="34">
        <f>'5 - Project Outputs'!U155</f>
        <v>0</v>
      </c>
      <c r="AFC5" s="34">
        <f>'5 - Project Outputs'!V155</f>
        <v>0</v>
      </c>
      <c r="AFD5" s="34">
        <f>'5 - Project Outputs'!W155</f>
        <v>0</v>
      </c>
      <c r="AFE5" s="34">
        <f>'5 - Project Outputs'!X155</f>
        <v>0</v>
      </c>
      <c r="AFF5" s="34">
        <f>'5 - Project Outputs'!Y155</f>
        <v>0</v>
      </c>
      <c r="AFG5" s="34" t="str">
        <f>'5 - Project Outputs'!C156</f>
        <v>&lt; Select &gt;</v>
      </c>
      <c r="AFH5" s="34" t="str">
        <f>'5 - Project Outputs'!D156</f>
        <v>N/A</v>
      </c>
      <c r="AFI5" s="34">
        <f>'5 - Project Outputs'!E156</f>
        <v>0</v>
      </c>
      <c r="AFJ5" s="34">
        <f>'5 - Project Outputs'!F156</f>
        <v>0</v>
      </c>
      <c r="AFK5" s="34">
        <f>'5 - Project Outputs'!G156</f>
        <v>0</v>
      </c>
      <c r="AFL5" s="34">
        <f>'5 - Project Outputs'!H156</f>
        <v>0</v>
      </c>
      <c r="AFM5" s="34">
        <f>'5 - Project Outputs'!I156</f>
        <v>0</v>
      </c>
      <c r="AFN5" s="34">
        <f>'5 - Project Outputs'!J156</f>
        <v>0</v>
      </c>
      <c r="AFO5" s="34">
        <f>'5 - Project Outputs'!K156</f>
        <v>0</v>
      </c>
      <c r="AFP5" s="34">
        <f>'5 - Project Outputs'!L156</f>
        <v>0</v>
      </c>
      <c r="AFQ5" s="34">
        <f>'5 - Project Outputs'!M156</f>
        <v>0</v>
      </c>
      <c r="AFR5" s="34">
        <f>'5 - Project Outputs'!N156</f>
        <v>0</v>
      </c>
      <c r="AFS5" s="34">
        <f>'5 - Project Outputs'!O156</f>
        <v>0</v>
      </c>
      <c r="AFT5" s="34">
        <f>'5 - Project Outputs'!P156</f>
        <v>0</v>
      </c>
      <c r="AFU5" s="34">
        <f>'5 - Project Outputs'!Q156</f>
        <v>0</v>
      </c>
      <c r="AFV5" s="34">
        <f>'5 - Project Outputs'!R156</f>
        <v>0</v>
      </c>
      <c r="AFW5" s="34">
        <f>'5 - Project Outputs'!S156</f>
        <v>0</v>
      </c>
      <c r="AFX5" s="34">
        <f>'5 - Project Outputs'!T156</f>
        <v>0</v>
      </c>
      <c r="AFY5" s="34">
        <f>'5 - Project Outputs'!U156</f>
        <v>0</v>
      </c>
      <c r="AFZ5" s="34">
        <f>'5 - Project Outputs'!V156</f>
        <v>0</v>
      </c>
      <c r="AGA5" s="34">
        <f>'5 - Project Outputs'!W156</f>
        <v>0</v>
      </c>
      <c r="AGB5" s="34">
        <f>'5 - Project Outputs'!X156</f>
        <v>0</v>
      </c>
      <c r="AGC5" s="34">
        <f>'5 - Project Outputs'!Y156</f>
        <v>0</v>
      </c>
      <c r="AGD5" s="34" t="str">
        <f>'5 - Project Outputs'!C158</f>
        <v>Delivery of new public spaces (Tilbury pier approach, Tilbury fort carpark and walkways)-Hard and soft landscaping public realm</v>
      </c>
      <c r="AGE5" s="34" t="str">
        <f>'5 - Project Outputs'!D158</f>
        <v xml:space="preserve">m2 of land </v>
      </c>
      <c r="AGF5" s="34">
        <f>'5 - Project Outputs'!E158</f>
        <v>0</v>
      </c>
      <c r="AGG5" s="34">
        <f>'5 - Project Outputs'!F158</f>
        <v>0</v>
      </c>
      <c r="AGH5" s="34">
        <f>'5 - Project Outputs'!G158</f>
        <v>0</v>
      </c>
      <c r="AGI5" s="34">
        <f>'5 - Project Outputs'!H158</f>
        <v>0</v>
      </c>
      <c r="AGJ5" s="34">
        <f>'5 - Project Outputs'!I158</f>
        <v>0</v>
      </c>
      <c r="AGK5" s="34">
        <f>'5 - Project Outputs'!J158</f>
        <v>0</v>
      </c>
      <c r="AGL5" s="34">
        <f>'5 - Project Outputs'!K158</f>
        <v>0</v>
      </c>
      <c r="AGM5" s="34">
        <f>'5 - Project Outputs'!L158</f>
        <v>0</v>
      </c>
      <c r="AGN5" s="34">
        <f>'5 - Project Outputs'!M158</f>
        <v>0</v>
      </c>
      <c r="AGO5" s="34">
        <f>'5 - Project Outputs'!N158</f>
        <v>0</v>
      </c>
      <c r="AGP5" s="34">
        <f>'5 - Project Outputs'!O158</f>
        <v>0</v>
      </c>
      <c r="AGQ5" s="34">
        <f>'5 - Project Outputs'!P158</f>
        <v>0</v>
      </c>
      <c r="AGR5" s="34">
        <f>'5 - Project Outputs'!Q158</f>
        <v>0</v>
      </c>
      <c r="AGS5" s="34">
        <f>'5 - Project Outputs'!R158</f>
        <v>0</v>
      </c>
      <c r="AGT5" s="34">
        <f>'5 - Project Outputs'!S158</f>
        <v>0</v>
      </c>
      <c r="AGU5" s="34">
        <f>'5 - Project Outputs'!T158</f>
        <v>0</v>
      </c>
      <c r="AGV5" s="34">
        <f>'5 - Project Outputs'!U158</f>
        <v>0</v>
      </c>
      <c r="AGW5" s="34">
        <f>'5 - Project Outputs'!V158</f>
        <v>0</v>
      </c>
      <c r="AGX5" s="34">
        <f>'5 - Project Outputs'!W158</f>
        <v>0</v>
      </c>
      <c r="AGY5" s="34">
        <f>'5 - Project Outputs'!X158</f>
        <v>0</v>
      </c>
      <c r="AGZ5" s="34" t="str">
        <f>'5 - Project Outputs'!C159</f>
        <v xml:space="preserve">Provision of high-quality transport interchange facilities-Revised public transport layout to reduce congestion and accommodate additional local bus services to Riverside Ferry terminal and heritage attractions  </v>
      </c>
      <c r="AHA5" s="34" t="str">
        <f>'5 - Project Outputs'!D159</f>
        <v>Number of transport nodes</v>
      </c>
      <c r="AHB5" s="34">
        <f>'5 - Project Outputs'!E159</f>
        <v>0</v>
      </c>
      <c r="AHC5" s="34">
        <f>'5 - Project Outputs'!F159</f>
        <v>0</v>
      </c>
      <c r="AHD5" s="34">
        <f>'5 - Project Outputs'!G159</f>
        <v>0</v>
      </c>
      <c r="AHE5" s="34">
        <f>'5 - Project Outputs'!H159</f>
        <v>0</v>
      </c>
      <c r="AHF5" s="34">
        <f>'5 - Project Outputs'!I159</f>
        <v>0</v>
      </c>
      <c r="AHG5" s="34">
        <f>'5 - Project Outputs'!J159</f>
        <v>0</v>
      </c>
      <c r="AHH5" s="34">
        <f>'5 - Project Outputs'!K159</f>
        <v>0</v>
      </c>
      <c r="AHI5" s="34">
        <f>'5 - Project Outputs'!L159</f>
        <v>0</v>
      </c>
      <c r="AHJ5" s="34">
        <f>'5 - Project Outputs'!M159</f>
        <v>0</v>
      </c>
      <c r="AHK5" s="34">
        <f>'5 - Project Outputs'!N159</f>
        <v>0</v>
      </c>
      <c r="AHL5" s="34">
        <f>'5 - Project Outputs'!O159</f>
        <v>0</v>
      </c>
      <c r="AHM5" s="34">
        <f>'5 - Project Outputs'!P159</f>
        <v>0</v>
      </c>
      <c r="AHN5" s="34">
        <f>'5 - Project Outputs'!Q159</f>
        <v>0</v>
      </c>
      <c r="AHO5" s="34">
        <f>'5 - Project Outputs'!R159</f>
        <v>0</v>
      </c>
      <c r="AHP5" s="34">
        <f>'5 - Project Outputs'!S159</f>
        <v>0</v>
      </c>
      <c r="AHQ5" s="34">
        <f>'5 - Project Outputs'!T159</f>
        <v>0</v>
      </c>
      <c r="AHR5" s="34">
        <f>'5 - Project Outputs'!U159</f>
        <v>0</v>
      </c>
      <c r="AHS5" s="34">
        <f>'5 - Project Outputs'!V159</f>
        <v>0</v>
      </c>
      <c r="AHT5" s="34">
        <f>'5 - Project Outputs'!W159</f>
        <v>0</v>
      </c>
      <c r="AHU5" s="34">
        <f>'5 - Project Outputs'!X159</f>
        <v>0</v>
      </c>
      <c r="AHV5" s="34" t="str">
        <f>'5 - Project Outputs'!C160</f>
        <v>Improved connectivity and journey quality to London through new Jetty (Pontoon) Extension to existing Tilbury Landing satge to accommodate Thames River Bus service . Allows for scheduled 7 day/week River Bus service to London within 1 hour</v>
      </c>
      <c r="AHW5" s="34" t="str">
        <f>'5 - Project Outputs'!D160</f>
        <v xml:space="preserve">Number of routes </v>
      </c>
      <c r="AHX5" s="34">
        <f>'5 - Project Outputs'!E160</f>
        <v>0</v>
      </c>
      <c r="AHY5" s="34">
        <f>'5 - Project Outputs'!F160</f>
        <v>0</v>
      </c>
      <c r="AHZ5" s="34">
        <f>'5 - Project Outputs'!G160</f>
        <v>0</v>
      </c>
      <c r="AIA5" s="34">
        <f>'5 - Project Outputs'!H160</f>
        <v>0</v>
      </c>
      <c r="AIB5" s="34">
        <f>'5 - Project Outputs'!I160</f>
        <v>0</v>
      </c>
      <c r="AIC5" s="34">
        <f>'5 - Project Outputs'!J160</f>
        <v>0</v>
      </c>
      <c r="AID5" s="34">
        <f>'5 - Project Outputs'!K160</f>
        <v>0</v>
      </c>
      <c r="AIE5" s="34">
        <f>'5 - Project Outputs'!L160</f>
        <v>0</v>
      </c>
      <c r="AIF5" s="34">
        <f>'5 - Project Outputs'!M160</f>
        <v>0</v>
      </c>
      <c r="AIG5" s="34">
        <f>'5 - Project Outputs'!N160</f>
        <v>0</v>
      </c>
      <c r="AIH5" s="34">
        <f>'5 - Project Outputs'!O160</f>
        <v>0</v>
      </c>
      <c r="AII5" s="34">
        <f>'5 - Project Outputs'!P160</f>
        <v>0</v>
      </c>
      <c r="AIJ5" s="34">
        <f>'5 - Project Outputs'!Q160</f>
        <v>0</v>
      </c>
      <c r="AIK5" s="34">
        <f>'5 - Project Outputs'!R160</f>
        <v>0</v>
      </c>
      <c r="AIL5" s="34">
        <f>'5 - Project Outputs'!S160</f>
        <v>0</v>
      </c>
      <c r="AIM5" s="34">
        <f>'5 - Project Outputs'!T160</f>
        <v>0</v>
      </c>
      <c r="AIN5" s="34">
        <f>'5 - Project Outputs'!U160</f>
        <v>0</v>
      </c>
      <c r="AIO5" s="34">
        <f>'5 - Project Outputs'!V160</f>
        <v>0</v>
      </c>
      <c r="AIP5" s="34">
        <f>'5 - Project Outputs'!W160</f>
        <v>0</v>
      </c>
      <c r="AIQ5" s="34">
        <f>'5 - Project Outputs'!X160</f>
        <v>0</v>
      </c>
      <c r="AIR5" s="34">
        <f>'5 - Project Outputs'!C161</f>
        <v>0</v>
      </c>
      <c r="AIS5" s="34" t="e">
        <f>'5 - Project Outputs'!D161</f>
        <v>#N/A</v>
      </c>
      <c r="AIT5" s="34">
        <f>'5 - Project Outputs'!E161</f>
        <v>0</v>
      </c>
      <c r="AIU5" s="34">
        <f>'5 - Project Outputs'!F161</f>
        <v>0</v>
      </c>
      <c r="AIV5" s="34">
        <f>'5 - Project Outputs'!G161</f>
        <v>0</v>
      </c>
      <c r="AIW5" s="34">
        <f>'5 - Project Outputs'!H161</f>
        <v>0</v>
      </c>
      <c r="AIX5" s="34">
        <f>'5 - Project Outputs'!I161</f>
        <v>0</v>
      </c>
      <c r="AIY5" s="34">
        <f>'5 - Project Outputs'!J161</f>
        <v>0</v>
      </c>
      <c r="AIZ5" s="34">
        <f>'5 - Project Outputs'!K161</f>
        <v>0</v>
      </c>
      <c r="AJA5" s="34">
        <f>'5 - Project Outputs'!L161</f>
        <v>0</v>
      </c>
      <c r="AJB5" s="34">
        <f>'5 - Project Outputs'!M161</f>
        <v>0</v>
      </c>
      <c r="AJC5" s="34">
        <f>'5 - Project Outputs'!N161</f>
        <v>0</v>
      </c>
      <c r="AJD5" s="34">
        <f>'5 - Project Outputs'!O161</f>
        <v>0</v>
      </c>
      <c r="AJE5" s="34">
        <f>'5 - Project Outputs'!P161</f>
        <v>0</v>
      </c>
      <c r="AJF5" s="34">
        <f>'5 - Project Outputs'!Q161</f>
        <v>0</v>
      </c>
      <c r="AJG5" s="34">
        <f>'5 - Project Outputs'!R161</f>
        <v>0</v>
      </c>
      <c r="AJH5" s="34">
        <f>'5 - Project Outputs'!S161</f>
        <v>0</v>
      </c>
      <c r="AJI5" s="34">
        <f>'5 - Project Outputs'!T161</f>
        <v>0</v>
      </c>
      <c r="AJJ5" s="34">
        <f>'5 - Project Outputs'!U161</f>
        <v>0</v>
      </c>
      <c r="AJK5" s="34">
        <f>'5 - Project Outputs'!V161</f>
        <v>0</v>
      </c>
      <c r="AJL5" s="34">
        <f>'5 - Project Outputs'!W161</f>
        <v>0</v>
      </c>
      <c r="AJM5" s="34">
        <f>'5 - Project Outputs'!X161</f>
        <v>0</v>
      </c>
      <c r="AJN5" s="34">
        <f>'5 - Project Outputs'!C162</f>
        <v>0</v>
      </c>
      <c r="AJO5" s="34" t="e">
        <f>'5 - Project Outputs'!D162</f>
        <v>#N/A</v>
      </c>
      <c r="AJP5" s="34">
        <f>'5 - Project Outputs'!E162</f>
        <v>0</v>
      </c>
      <c r="AJQ5" s="34">
        <f>'5 - Project Outputs'!F162</f>
        <v>0</v>
      </c>
      <c r="AJR5" s="34">
        <f>'5 - Project Outputs'!G162</f>
        <v>0</v>
      </c>
      <c r="AJS5" s="34">
        <f>'5 - Project Outputs'!H162</f>
        <v>0</v>
      </c>
      <c r="AJT5" s="34">
        <f>'5 - Project Outputs'!I162</f>
        <v>0</v>
      </c>
      <c r="AJU5" s="34">
        <f>'5 - Project Outputs'!J162</f>
        <v>0</v>
      </c>
      <c r="AJV5" s="34">
        <f>'5 - Project Outputs'!K162</f>
        <v>0</v>
      </c>
      <c r="AJW5" s="34">
        <f>'5 - Project Outputs'!L162</f>
        <v>0</v>
      </c>
      <c r="AJX5" s="34">
        <f>'5 - Project Outputs'!M162</f>
        <v>0</v>
      </c>
      <c r="AJY5" s="34">
        <f>'5 - Project Outputs'!N162</f>
        <v>0</v>
      </c>
      <c r="AJZ5" s="34">
        <f>'5 - Project Outputs'!O162</f>
        <v>0</v>
      </c>
      <c r="AKA5" s="34">
        <f>'5 - Project Outputs'!P162</f>
        <v>0</v>
      </c>
      <c r="AKB5" s="34">
        <f>'5 - Project Outputs'!Q162</f>
        <v>0</v>
      </c>
      <c r="AKC5" s="34">
        <f>'5 - Project Outputs'!R162</f>
        <v>0</v>
      </c>
      <c r="AKD5" s="34">
        <f>'5 - Project Outputs'!S162</f>
        <v>0</v>
      </c>
      <c r="AKE5" s="34">
        <f>'5 - Project Outputs'!T162</f>
        <v>0</v>
      </c>
      <c r="AKF5" s="34">
        <f>'5 - Project Outputs'!U162</f>
        <v>0</v>
      </c>
      <c r="AKG5" s="34">
        <f>'5 - Project Outputs'!V162</f>
        <v>0</v>
      </c>
      <c r="AKH5" s="34">
        <f>'5 - Project Outputs'!W162</f>
        <v>0</v>
      </c>
      <c r="AKI5" s="34">
        <f>'5 - Project Outputs'!X162</f>
        <v>0</v>
      </c>
      <c r="AKJ5" s="34">
        <f>'5 - Project Outputs'!C163</f>
        <v>0</v>
      </c>
      <c r="AKK5" s="34" t="e">
        <f>'5 - Project Outputs'!D163</f>
        <v>#N/A</v>
      </c>
      <c r="AKL5" s="34">
        <f>'5 - Project Outputs'!E163</f>
        <v>0</v>
      </c>
      <c r="AKM5" s="34">
        <f>'5 - Project Outputs'!F163</f>
        <v>0</v>
      </c>
      <c r="AKN5" s="34">
        <f>'5 - Project Outputs'!G163</f>
        <v>0</v>
      </c>
      <c r="AKO5" s="34">
        <f>'5 - Project Outputs'!H163</f>
        <v>0</v>
      </c>
      <c r="AKP5" s="34">
        <f>'5 - Project Outputs'!I163</f>
        <v>0</v>
      </c>
      <c r="AKQ5" s="34">
        <f>'5 - Project Outputs'!J163</f>
        <v>0</v>
      </c>
      <c r="AKR5" s="34">
        <f>'5 - Project Outputs'!K163</f>
        <v>0</v>
      </c>
      <c r="AKS5" s="34">
        <f>'5 - Project Outputs'!L163</f>
        <v>0</v>
      </c>
      <c r="AKT5" s="34">
        <f>'5 - Project Outputs'!M163</f>
        <v>0</v>
      </c>
      <c r="AKU5" s="34">
        <f>'5 - Project Outputs'!N163</f>
        <v>0</v>
      </c>
      <c r="AKV5" s="34">
        <f>'5 - Project Outputs'!O163</f>
        <v>0</v>
      </c>
      <c r="AKW5" s="34">
        <f>'5 - Project Outputs'!P163</f>
        <v>0</v>
      </c>
      <c r="AKX5" s="34">
        <f>'5 - Project Outputs'!Q163</f>
        <v>0</v>
      </c>
      <c r="AKY5" s="34">
        <f>'5 - Project Outputs'!R163</f>
        <v>0</v>
      </c>
      <c r="AKZ5" s="34">
        <f>'5 - Project Outputs'!S163</f>
        <v>0</v>
      </c>
      <c r="ALA5" s="34">
        <f>'5 - Project Outputs'!T163</f>
        <v>0</v>
      </c>
      <c r="ALB5" s="34">
        <f>'5 - Project Outputs'!U163</f>
        <v>0</v>
      </c>
      <c r="ALC5" s="34">
        <f>'5 - Project Outputs'!V163</f>
        <v>0</v>
      </c>
      <c r="ALD5" s="34">
        <f>'5 - Project Outputs'!W163</f>
        <v>0</v>
      </c>
      <c r="ALE5" s="34">
        <f>'5 - Project Outputs'!X163</f>
        <v>0</v>
      </c>
      <c r="ALF5" s="34">
        <f>'5 - Project Outputs'!C164</f>
        <v>0</v>
      </c>
      <c r="ALG5" s="34">
        <f>'5 - Project Outputs'!D164</f>
        <v>0</v>
      </c>
      <c r="ALH5" s="34">
        <f>'5 - Project Outputs'!E164</f>
        <v>0</v>
      </c>
      <c r="ALI5" s="34">
        <f>'5 - Project Outputs'!F164</f>
        <v>0</v>
      </c>
      <c r="ALJ5" s="34">
        <f>'5 - Project Outputs'!G164</f>
        <v>0</v>
      </c>
      <c r="ALK5" s="34">
        <f>'5 - Project Outputs'!H164</f>
        <v>0</v>
      </c>
      <c r="ALL5" s="34">
        <f>'5 - Project Outputs'!I164</f>
        <v>0</v>
      </c>
      <c r="ALM5" s="34">
        <f>'5 - Project Outputs'!J164</f>
        <v>0</v>
      </c>
      <c r="ALN5" s="34">
        <f>'5 - Project Outputs'!K164</f>
        <v>0</v>
      </c>
      <c r="ALO5" s="34">
        <f>'5 - Project Outputs'!L164</f>
        <v>0</v>
      </c>
      <c r="ALP5" s="34">
        <f>'5 - Project Outputs'!M164</f>
        <v>0</v>
      </c>
      <c r="ALQ5" s="34">
        <f>'5 - Project Outputs'!N164</f>
        <v>0</v>
      </c>
      <c r="ALR5" s="34">
        <f>'5 - Project Outputs'!O164</f>
        <v>0</v>
      </c>
      <c r="ALS5" s="34">
        <f>'5 - Project Outputs'!P164</f>
        <v>0</v>
      </c>
      <c r="ALT5" s="34">
        <f>'5 - Project Outputs'!Q164</f>
        <v>0</v>
      </c>
      <c r="ALU5" s="34">
        <f>'5 - Project Outputs'!R164</f>
        <v>0</v>
      </c>
      <c r="ALV5" s="34">
        <f>'5 - Project Outputs'!S164</f>
        <v>0</v>
      </c>
      <c r="ALW5" s="34">
        <f>'5 - Project Outputs'!T164</f>
        <v>0</v>
      </c>
      <c r="ALX5" s="34">
        <f>'5 - Project Outputs'!U164</f>
        <v>0</v>
      </c>
      <c r="ALY5" s="34">
        <f>'5 - Project Outputs'!V164</f>
        <v>0</v>
      </c>
      <c r="ALZ5" s="34">
        <f>'5 - Project Outputs'!W164</f>
        <v>0</v>
      </c>
      <c r="AMA5" s="34">
        <f>'5 - Project Outputs'!X164</f>
        <v>0</v>
      </c>
      <c r="AMB5" s="34">
        <f>'5 - Project Outputs'!C165</f>
        <v>0</v>
      </c>
      <c r="AMC5" s="34">
        <f>'5 - Project Outputs'!D165</f>
        <v>0</v>
      </c>
      <c r="AMD5" s="34">
        <f>'5 - Project Outputs'!E165</f>
        <v>0</v>
      </c>
      <c r="AME5" s="34">
        <f>'5 - Project Outputs'!F165</f>
        <v>0</v>
      </c>
      <c r="AMF5" s="34">
        <f>'5 - Project Outputs'!G165</f>
        <v>0</v>
      </c>
      <c r="AMG5" s="34">
        <f>'5 - Project Outputs'!H165</f>
        <v>0</v>
      </c>
      <c r="AMH5" s="34">
        <f>'5 - Project Outputs'!I165</f>
        <v>0</v>
      </c>
      <c r="AMI5" s="34">
        <f>'5 - Project Outputs'!J165</f>
        <v>0</v>
      </c>
      <c r="AMJ5" s="34">
        <f>'5 - Project Outputs'!K165</f>
        <v>0</v>
      </c>
      <c r="AMK5" s="34">
        <f>'5 - Project Outputs'!L165</f>
        <v>0</v>
      </c>
      <c r="AML5" s="34">
        <f>'5 - Project Outputs'!M165</f>
        <v>0</v>
      </c>
      <c r="AMM5" s="34">
        <f>'5 - Project Outputs'!N165</f>
        <v>0</v>
      </c>
      <c r="AMN5" s="34">
        <f>'5 - Project Outputs'!O165</f>
        <v>0</v>
      </c>
      <c r="AMO5" s="34">
        <f>'5 - Project Outputs'!P165</f>
        <v>0</v>
      </c>
      <c r="AMP5" s="34">
        <f>'5 - Project Outputs'!Q165</f>
        <v>0</v>
      </c>
      <c r="AMQ5" s="34">
        <f>'5 - Project Outputs'!R165</f>
        <v>0</v>
      </c>
      <c r="AMR5" s="34">
        <f>'5 - Project Outputs'!S165</f>
        <v>0</v>
      </c>
      <c r="AMS5" s="34">
        <f>'5 - Project Outputs'!T165</f>
        <v>0</v>
      </c>
      <c r="AMT5" s="34">
        <f>'5 - Project Outputs'!U165</f>
        <v>0</v>
      </c>
      <c r="AMU5" s="34">
        <f>'5 - Project Outputs'!V165</f>
        <v>0</v>
      </c>
      <c r="AMV5" s="34">
        <f>'5 - Project Outputs'!W165</f>
        <v>0</v>
      </c>
      <c r="AMW5" s="34">
        <f>'5 - Project Outputs'!X165</f>
        <v>0</v>
      </c>
      <c r="AMX5" s="34">
        <f>'5 - Project Outputs'!C166</f>
        <v>0</v>
      </c>
      <c r="AMY5" s="34">
        <f>'5 - Project Outputs'!D166</f>
        <v>0</v>
      </c>
      <c r="AMZ5" s="34">
        <f>'5 - Project Outputs'!E166</f>
        <v>0</v>
      </c>
      <c r="ANA5" s="34">
        <f>'5 - Project Outputs'!F166</f>
        <v>0</v>
      </c>
      <c r="ANB5" s="34">
        <f>'5 - Project Outputs'!G166</f>
        <v>0</v>
      </c>
      <c r="ANC5" s="34">
        <f>'5 - Project Outputs'!H166</f>
        <v>0</v>
      </c>
      <c r="AND5" s="34">
        <f>'5 - Project Outputs'!I166</f>
        <v>0</v>
      </c>
      <c r="ANE5" s="34">
        <f>'5 - Project Outputs'!J166</f>
        <v>0</v>
      </c>
      <c r="ANF5" s="34">
        <f>'5 - Project Outputs'!K166</f>
        <v>0</v>
      </c>
      <c r="ANG5" s="34">
        <f>'5 - Project Outputs'!L166</f>
        <v>0</v>
      </c>
      <c r="ANH5" s="34">
        <f>'5 - Project Outputs'!M166</f>
        <v>0</v>
      </c>
      <c r="ANI5" s="34">
        <f>'5 - Project Outputs'!N166</f>
        <v>0</v>
      </c>
      <c r="ANJ5" s="34">
        <f>'5 - Project Outputs'!O166</f>
        <v>0</v>
      </c>
      <c r="ANK5" s="34">
        <f>'5 - Project Outputs'!P166</f>
        <v>0</v>
      </c>
      <c r="ANL5" s="34">
        <f>'5 - Project Outputs'!Q166</f>
        <v>0</v>
      </c>
      <c r="ANM5" s="34">
        <f>'5 - Project Outputs'!R166</f>
        <v>0</v>
      </c>
      <c r="ANN5" s="34">
        <f>'5 - Project Outputs'!S166</f>
        <v>0</v>
      </c>
      <c r="ANO5" s="34">
        <f>'5 - Project Outputs'!T166</f>
        <v>0</v>
      </c>
      <c r="ANP5" s="34">
        <f>'5 - Project Outputs'!U166</f>
        <v>0</v>
      </c>
      <c r="ANQ5" s="34">
        <f>'5 - Project Outputs'!V166</f>
        <v>0</v>
      </c>
      <c r="ANR5" s="34">
        <f>'5 - Project Outputs'!W166</f>
        <v>0</v>
      </c>
      <c r="ANS5" s="34">
        <f>'5 - Project Outputs'!X166</f>
        <v>0</v>
      </c>
      <c r="ANT5" s="34">
        <f>'5 - Project Outputs'!C167</f>
        <v>0</v>
      </c>
      <c r="ANU5" s="34">
        <f>'5 - Project Outputs'!D167</f>
        <v>0</v>
      </c>
      <c r="ANV5" s="34">
        <f>'5 - Project Outputs'!E167</f>
        <v>0</v>
      </c>
      <c r="ANW5" s="34">
        <f>'5 - Project Outputs'!F167</f>
        <v>0</v>
      </c>
      <c r="ANX5" s="34">
        <f>'5 - Project Outputs'!G167</f>
        <v>0</v>
      </c>
      <c r="ANY5" s="34">
        <f>'5 - Project Outputs'!H167</f>
        <v>0</v>
      </c>
      <c r="ANZ5" s="34">
        <f>'5 - Project Outputs'!I167</f>
        <v>0</v>
      </c>
      <c r="AOA5" s="34">
        <f>'5 - Project Outputs'!J167</f>
        <v>0</v>
      </c>
      <c r="AOB5" s="34">
        <f>'5 - Project Outputs'!K167</f>
        <v>0</v>
      </c>
      <c r="AOC5" s="34">
        <f>'5 - Project Outputs'!L167</f>
        <v>0</v>
      </c>
      <c r="AOD5" s="34">
        <f>'5 - Project Outputs'!M167</f>
        <v>0</v>
      </c>
      <c r="AOE5" s="34">
        <f>'5 - Project Outputs'!N167</f>
        <v>0</v>
      </c>
      <c r="AOF5" s="34">
        <f>'5 - Project Outputs'!O167</f>
        <v>0</v>
      </c>
      <c r="AOG5" s="34">
        <f>'5 - Project Outputs'!P167</f>
        <v>0</v>
      </c>
      <c r="AOH5" s="34">
        <f>'5 - Project Outputs'!Q167</f>
        <v>0</v>
      </c>
      <c r="AOI5" s="34">
        <f>'5 - Project Outputs'!R167</f>
        <v>0</v>
      </c>
      <c r="AOJ5" s="34">
        <f>'5 - Project Outputs'!S167</f>
        <v>0</v>
      </c>
      <c r="AOK5" s="34">
        <f>'5 - Project Outputs'!T167</f>
        <v>0</v>
      </c>
      <c r="AOL5" s="34">
        <f>'5 - Project Outputs'!U167</f>
        <v>0</v>
      </c>
      <c r="AOM5" s="34">
        <f>'5 - Project Outputs'!V167</f>
        <v>0</v>
      </c>
      <c r="AON5" s="34">
        <f>'5 - Project Outputs'!W167</f>
        <v>0</v>
      </c>
      <c r="AOO5" s="34">
        <f>'5 - Project Outputs'!X167</f>
        <v>0</v>
      </c>
      <c r="CZK5" s="34" t="str">
        <f>'7 - Risk Register'!C48</f>
        <v xml:space="preserve">Internal and External Stakeholder engagement not fully completed/ Conflict of Interest - xxx Towns Fund Board. </v>
      </c>
      <c r="CZL5" s="34" t="str">
        <f>'7 - Risk Register'!D48</f>
        <v>External Stakeholder Management</v>
      </c>
      <c r="CZM5" s="34" t="str">
        <f>'7 - Risk Register'!E48</f>
        <v>Conflict of Interest/ Governnace  - risk of Programme delay</v>
      </c>
      <c r="CZN5" s="34" t="str">
        <f>'7 - Risk Register'!F48</f>
        <v>Conflict of Interest/ Governnace  - risk of Programme delay</v>
      </c>
      <c r="CZO5" s="34" t="str">
        <f>'7 - Risk Register'!G48</f>
        <v xml:space="preserve">Project is delayed  </v>
      </c>
      <c r="CZP5" s="34" t="str">
        <f>'7 - Risk Register'!H48</f>
        <v xml:space="preserve">5 - Major impact </v>
      </c>
      <c r="CZQ5" s="34" t="str">
        <f>'7 - Risk Register'!I48</f>
        <v>3 - High</v>
      </c>
      <c r="CZR5" s="34">
        <f>'7 - Risk Register'!J48</f>
        <v>15</v>
      </c>
      <c r="CZS5" s="34" t="str">
        <f>'7 - Risk Register'!K48</f>
        <v xml:space="preserve">Agreed procurement timetable </v>
      </c>
      <c r="CZT5" s="34" t="str">
        <f>'7 - Risk Register'!L48</f>
        <v xml:space="preserve">4 - Significant impact </v>
      </c>
      <c r="CZU5" s="34" t="str">
        <f>'7 - Risk Register'!M48</f>
        <v>3 - High</v>
      </c>
      <c r="CZV5" s="34">
        <f>'7 - Risk Register'!N48</f>
        <v>12</v>
      </c>
      <c r="CZW5" s="34" t="str">
        <f>'7 - Risk Register'!O48</f>
        <v>3 - Approaching: next 6 months</v>
      </c>
      <c r="CZX5" s="34" t="str">
        <f>'7 - Risk Register'!P48</f>
        <v>Test McTester Senior Project Officer</v>
      </c>
      <c r="CZY5" s="34" t="str">
        <f>'7 - Risk Register'!C49</f>
        <v xml:space="preserve">Construction Cost Price Inflation </v>
      </c>
      <c r="CZZ5" s="34" t="str">
        <f>'7 - Risk Register'!D49</f>
        <v>Rising Costs</v>
      </c>
      <c r="DAA5" s="34" t="str">
        <f>'7 - Risk Register'!E49</f>
        <v>Conflict of Interest/ Governnace  - risk of Programme delay</v>
      </c>
      <c r="DAB5" s="34" t="str">
        <f>'7 - Risk Register'!F49</f>
        <v>Conflict of Interest/ Governnace  - risk of Programme delay</v>
      </c>
      <c r="DAC5" s="34" t="str">
        <f>'7 - Risk Register'!G49</f>
        <v xml:space="preserve">Project is delayed  </v>
      </c>
      <c r="DAD5" s="34" t="str">
        <f>'7 - Risk Register'!H49</f>
        <v>3 - Medium impact</v>
      </c>
      <c r="DAE5" s="34" t="str">
        <f>'7 - Risk Register'!I49</f>
        <v>2 - Medium</v>
      </c>
      <c r="DAF5" s="34">
        <f>'7 - Risk Register'!J49</f>
        <v>6</v>
      </c>
      <c r="DAG5" s="34" t="str">
        <f>'7 - Risk Register'!K49</f>
        <v xml:space="preserve">Agreed procurement timetable </v>
      </c>
      <c r="DAH5" s="34" t="str">
        <f>'7 - Risk Register'!L49</f>
        <v>3 - Medium impact</v>
      </c>
      <c r="DAI5" s="34" t="str">
        <f>'7 - Risk Register'!M49</f>
        <v>3 - High</v>
      </c>
      <c r="DAJ5" s="34">
        <f>'7 - Risk Register'!N49</f>
        <v>9</v>
      </c>
      <c r="DAK5" s="34" t="str">
        <f>'7 - Risk Register'!O49</f>
        <v>3 - Approaching: next 6 months</v>
      </c>
      <c r="DAL5" s="34" t="str">
        <f>'7 - Risk Register'!P49</f>
        <v>Test McTester Senior Project Officer</v>
      </c>
      <c r="DAM5" s="34" t="str">
        <f>'7 - Risk Register'!C50</f>
        <v xml:space="preserve">Legal and development agreements with external Partners are not put into place </v>
      </c>
      <c r="DAN5" s="34" t="str">
        <f>'7 - Risk Register'!D50</f>
        <v>Delivery Partner Risk</v>
      </c>
      <c r="DAO5" s="34" t="str">
        <f>'7 - Risk Register'!E50</f>
        <v>Conflict of Interest/ Governnace  - risk of Programme delay</v>
      </c>
      <c r="DAP5" s="34" t="str">
        <f>'7 - Risk Register'!F50</f>
        <v>Conflict of Interest/ Governnace  - risk of Programme delay</v>
      </c>
      <c r="DAQ5" s="34" t="str">
        <f>'7 - Risk Register'!G50</f>
        <v xml:space="preserve">Project is delayed  </v>
      </c>
      <c r="DAR5" s="34" t="str">
        <f>'7 - Risk Register'!H50</f>
        <v>3 - Medium impact</v>
      </c>
      <c r="DAS5" s="34" t="str">
        <f>'7 - Risk Register'!I50</f>
        <v>2 - Medium</v>
      </c>
      <c r="DAT5" s="34">
        <f>'7 - Risk Register'!J50</f>
        <v>6</v>
      </c>
      <c r="DAU5" s="34" t="str">
        <f>'7 - Risk Register'!K50</f>
        <v xml:space="preserve">Agreed procurement timetable </v>
      </c>
      <c r="DAV5" s="34" t="str">
        <f>'7 - Risk Register'!L50</f>
        <v>3 - Medium impact</v>
      </c>
      <c r="DAW5" s="34" t="str">
        <f>'7 - Risk Register'!M50</f>
        <v>2 - Medium</v>
      </c>
      <c r="DAX5" s="34">
        <f>'7 - Risk Register'!N50</f>
        <v>6</v>
      </c>
      <c r="DAY5" s="34" t="str">
        <f>'7 - Risk Register'!O50</f>
        <v>3 - Approaching: next 6 months</v>
      </c>
      <c r="DAZ5" s="34" t="str">
        <f>'7 - Risk Register'!P50</f>
        <v>Test McTester Senior Project Officer</v>
      </c>
    </row>
    <row r="6" spans="1:2762" s="34" customFormat="1">
      <c r="A6" s="460" t="s">
        <v>3523</v>
      </c>
      <c r="R6" s="466" t="str">
        <f>'Project Lookup'!$C$7</f>
        <v>TD-WRC-05</v>
      </c>
      <c r="S6" s="34" t="str">
        <f>'Project Lookup'!$E$7</f>
        <v>Active Travel</v>
      </c>
      <c r="T6" s="34" t="str">
        <f>'2 - Project Admin'!F31</f>
        <v>Transport</v>
      </c>
      <c r="U6" s="34" t="str">
        <f>'2 - Project Admin'!G31</f>
        <v>Single</v>
      </c>
      <c r="V6" s="34" t="str">
        <f>'2 - Project Admin'!H31</f>
        <v>FY6 7YR</v>
      </c>
      <c r="W6" s="34">
        <f>'2 - Project Admin'!I31</f>
        <v>0</v>
      </c>
      <c r="X6" s="34" t="str">
        <f>'2 - Project Admin'!J31</f>
        <v>&lt; Select &gt;</v>
      </c>
      <c r="Y6" s="34">
        <f>'2 - Project Admin'!K31</f>
        <v>0</v>
      </c>
      <c r="Z6" s="34">
        <f>'2 - Project Admin'!L31</f>
        <v>0</v>
      </c>
      <c r="AJ6" s="468">
        <f>'3 - Programme Progress'!D24</f>
        <v>44531</v>
      </c>
      <c r="AK6" s="34">
        <f>'3 - Programme Progress'!E24</f>
        <v>46082</v>
      </c>
      <c r="AL6" s="34" t="e">
        <f>'3 - Programme Progress'!#REF!</f>
        <v>#REF!</v>
      </c>
      <c r="AM6" s="34" t="str">
        <f>'3 - Programme Progress'!F24</f>
        <v>Planning &amp; Design</v>
      </c>
      <c r="AN6" s="34">
        <f>'3 - Programme Progress'!J24</f>
        <v>3</v>
      </c>
      <c r="AO6" s="34">
        <f>'3 - Programme Progress'!K24</f>
        <v>2</v>
      </c>
      <c r="AP6" s="34">
        <f>'3 - Programme Progress'!L24</f>
        <v>2</v>
      </c>
      <c r="AQ6" s="34" t="str">
        <f>'3 - Programme Progress'!M24</f>
        <v>eee</v>
      </c>
      <c r="AR6" s="34" t="str">
        <f>'3 - Programme Progress'!N24</f>
        <v>xxxl Autumn 2024</v>
      </c>
      <c r="AS6" s="34">
        <f>'3 - Programme Progress'!O24</f>
        <v>45627</v>
      </c>
      <c r="AU6" s="469"/>
      <c r="AV6" s="469"/>
      <c r="AW6" s="469"/>
      <c r="AX6" s="469"/>
      <c r="AY6" s="469"/>
      <c r="AZ6" s="469"/>
      <c r="BA6" s="469"/>
      <c r="BB6" s="469"/>
      <c r="BC6" s="469"/>
      <c r="BD6" s="469"/>
      <c r="BE6" s="469"/>
      <c r="BF6" s="469"/>
      <c r="BG6" s="469"/>
      <c r="BH6" s="469"/>
      <c r="BI6" s="469"/>
      <c r="BJ6" s="469"/>
      <c r="BK6" s="469"/>
      <c r="BS6" s="34">
        <f>'4a - Funding Profiles'!F150</f>
        <v>100</v>
      </c>
      <c r="BT6" s="34">
        <f>'4a - Funding Profiles'!G150</f>
        <v>1</v>
      </c>
      <c r="BU6" s="34">
        <f>'4a - Funding Profiles'!H150</f>
        <v>2</v>
      </c>
      <c r="BV6" s="34">
        <f>'4a - Funding Profiles'!I150</f>
        <v>3</v>
      </c>
      <c r="BW6" s="34">
        <f>'4a - Funding Profiles'!J150</f>
        <v>1</v>
      </c>
      <c r="BX6" s="34">
        <f>'4a - Funding Profiles'!K150</f>
        <v>2</v>
      </c>
      <c r="BY6" s="34">
        <f>'4a - Funding Profiles'!L150</f>
        <v>3</v>
      </c>
      <c r="BZ6" s="34">
        <f>'4a - Funding Profiles'!M150</f>
        <v>1</v>
      </c>
      <c r="CA6" s="34">
        <f>'4a - Funding Profiles'!N150</f>
        <v>2</v>
      </c>
      <c r="CB6" s="34">
        <f>'4a - Funding Profiles'!O150</f>
        <v>3</v>
      </c>
      <c r="CC6" s="34">
        <f>'4a - Funding Profiles'!P150</f>
        <v>1</v>
      </c>
      <c r="CD6" s="34">
        <f>'4a - Funding Profiles'!Q150</f>
        <v>2</v>
      </c>
      <c r="CE6" s="34">
        <f>'4a - Funding Profiles'!R150</f>
        <v>3</v>
      </c>
      <c r="CF6" s="34">
        <f>'4a - Funding Profiles'!S150</f>
        <v>1</v>
      </c>
      <c r="CG6" s="34">
        <f>'4a - Funding Profiles'!T150</f>
        <v>2</v>
      </c>
      <c r="CH6" s="34">
        <f>'4a - Funding Profiles'!U150</f>
        <v>3</v>
      </c>
      <c r="CI6" s="34">
        <f>'4a - Funding Profiles'!V150</f>
        <v>1</v>
      </c>
      <c r="CJ6" s="34">
        <f>'4a - Funding Profiles'!W150</f>
        <v>2</v>
      </c>
      <c r="CK6" s="34">
        <f>'4a - Funding Profiles'!X150</f>
        <v>3</v>
      </c>
      <c r="CL6" s="34">
        <f>'4a - Funding Profiles'!Y150</f>
        <v>0</v>
      </c>
      <c r="CM6" s="34">
        <f>'4a - Funding Profiles'!Z150</f>
        <v>118</v>
      </c>
      <c r="CN6" s="34">
        <f>'4a - Funding Profiles'!F151</f>
        <v>100</v>
      </c>
      <c r="CO6" s="34">
        <f>'4a - Funding Profiles'!G151</f>
        <v>1</v>
      </c>
      <c r="CP6" s="34">
        <f>'4a - Funding Profiles'!H151</f>
        <v>2</v>
      </c>
      <c r="CQ6" s="34">
        <f>'4a - Funding Profiles'!I151</f>
        <v>3</v>
      </c>
      <c r="CR6" s="34">
        <f>'4a - Funding Profiles'!J151</f>
        <v>1</v>
      </c>
      <c r="CS6" s="34">
        <f>'4a - Funding Profiles'!K151</f>
        <v>2</v>
      </c>
      <c r="CT6" s="34">
        <f>'4a - Funding Profiles'!L151</f>
        <v>3</v>
      </c>
      <c r="CU6" s="34">
        <f>'4a - Funding Profiles'!M151</f>
        <v>1</v>
      </c>
      <c r="CV6" s="34">
        <f>'4a - Funding Profiles'!N151</f>
        <v>2</v>
      </c>
      <c r="CW6" s="34">
        <f>'4a - Funding Profiles'!O151</f>
        <v>3</v>
      </c>
      <c r="CX6" s="34">
        <f>'4a - Funding Profiles'!P151</f>
        <v>1</v>
      </c>
      <c r="CY6" s="34">
        <f>'4a - Funding Profiles'!Q151</f>
        <v>2</v>
      </c>
      <c r="CZ6" s="34">
        <f>'4a - Funding Profiles'!R151</f>
        <v>3</v>
      </c>
      <c r="DA6" s="34">
        <f>'4a - Funding Profiles'!S151</f>
        <v>1</v>
      </c>
      <c r="DB6" s="34">
        <f>'4a - Funding Profiles'!T151</f>
        <v>2</v>
      </c>
      <c r="DC6" s="34">
        <f>'4a - Funding Profiles'!U151</f>
        <v>3</v>
      </c>
      <c r="DD6" s="34">
        <f>'4a - Funding Profiles'!V151</f>
        <v>1</v>
      </c>
      <c r="DE6" s="34">
        <f>'4a - Funding Profiles'!W151</f>
        <v>2</v>
      </c>
      <c r="DF6" s="34">
        <f>'4a - Funding Profiles'!X151</f>
        <v>3</v>
      </c>
      <c r="DG6" s="34">
        <f>'4a - Funding Profiles'!Y151</f>
        <v>0</v>
      </c>
      <c r="DH6" s="34">
        <f>'4a - Funding Profiles'!Z151</f>
        <v>118</v>
      </c>
      <c r="DI6" s="34">
        <f>'4a - Funding Profiles'!F152</f>
        <v>110</v>
      </c>
      <c r="DJ6" s="34">
        <f>'4a - Funding Profiles'!G152</f>
        <v>1</v>
      </c>
      <c r="DK6" s="34">
        <f>'4a - Funding Profiles'!H152</f>
        <v>2</v>
      </c>
      <c r="DL6" s="34">
        <f>'4a - Funding Profiles'!I152</f>
        <v>3</v>
      </c>
      <c r="DM6" s="34">
        <f>'4a - Funding Profiles'!J152</f>
        <v>1</v>
      </c>
      <c r="DN6" s="34">
        <f>'4a - Funding Profiles'!K152</f>
        <v>2</v>
      </c>
      <c r="DO6" s="34">
        <f>'4a - Funding Profiles'!L152</f>
        <v>3</v>
      </c>
      <c r="DP6" s="34">
        <f>'4a - Funding Profiles'!M152</f>
        <v>1</v>
      </c>
      <c r="DQ6" s="34">
        <f>'4a - Funding Profiles'!N152</f>
        <v>2</v>
      </c>
      <c r="DR6" s="34">
        <f>'4a - Funding Profiles'!O152</f>
        <v>3</v>
      </c>
      <c r="DS6" s="34">
        <f>'4a - Funding Profiles'!P152</f>
        <v>1</v>
      </c>
      <c r="DT6" s="34">
        <f>'4a - Funding Profiles'!Q152</f>
        <v>2</v>
      </c>
      <c r="DU6" s="34">
        <f>'4a - Funding Profiles'!R152</f>
        <v>3</v>
      </c>
      <c r="DV6" s="34">
        <f>'4a - Funding Profiles'!S152</f>
        <v>1</v>
      </c>
      <c r="DW6" s="34">
        <f>'4a - Funding Profiles'!T152</f>
        <v>2</v>
      </c>
      <c r="DX6" s="34">
        <f>'4a - Funding Profiles'!U152</f>
        <v>3</v>
      </c>
      <c r="DY6" s="34">
        <f>'4a - Funding Profiles'!V152</f>
        <v>1</v>
      </c>
      <c r="DZ6" s="34">
        <f>'4a - Funding Profiles'!W152</f>
        <v>2</v>
      </c>
      <c r="EA6" s="34">
        <f>'4a - Funding Profiles'!X152</f>
        <v>3</v>
      </c>
      <c r="EB6" s="34">
        <f>'4a - Funding Profiles'!Y152</f>
        <v>0</v>
      </c>
      <c r="EC6" s="34">
        <f>'4a - Funding Profiles'!Z152</f>
        <v>128</v>
      </c>
      <c r="ED6" s="34">
        <f>'4a - Funding Profiles'!F153</f>
        <v>200</v>
      </c>
      <c r="EE6" s="34">
        <f>'4a - Funding Profiles'!G153</f>
        <v>2</v>
      </c>
      <c r="EF6" s="34">
        <f>'4a - Funding Profiles'!H153</f>
        <v>4</v>
      </c>
      <c r="EG6" s="34">
        <f>'4a - Funding Profiles'!I153</f>
        <v>6</v>
      </c>
      <c r="EH6" s="34">
        <f>'4a - Funding Profiles'!J153</f>
        <v>2</v>
      </c>
      <c r="EI6" s="34">
        <f>'4a - Funding Profiles'!K153</f>
        <v>4</v>
      </c>
      <c r="EJ6" s="34">
        <f>'4a - Funding Profiles'!L153</f>
        <v>6</v>
      </c>
      <c r="EK6" s="34">
        <f>'4a - Funding Profiles'!M153</f>
        <v>2</v>
      </c>
      <c r="EL6" s="34">
        <f>'4a - Funding Profiles'!N153</f>
        <v>4</v>
      </c>
      <c r="EM6" s="34">
        <f>'4a - Funding Profiles'!O153</f>
        <v>6</v>
      </c>
      <c r="EN6" s="34">
        <f>'4a - Funding Profiles'!P153</f>
        <v>2</v>
      </c>
      <c r="EO6" s="34">
        <f>'4a - Funding Profiles'!Q153</f>
        <v>4</v>
      </c>
      <c r="EP6" s="34">
        <f>'4a - Funding Profiles'!R153</f>
        <v>6</v>
      </c>
      <c r="EQ6" s="34">
        <f>'4a - Funding Profiles'!S153</f>
        <v>2</v>
      </c>
      <c r="ER6" s="34">
        <f>'4a - Funding Profiles'!T153</f>
        <v>4</v>
      </c>
      <c r="ES6" s="34">
        <f>'4a - Funding Profiles'!U153</f>
        <v>6</v>
      </c>
      <c r="ET6" s="34">
        <f>'4a - Funding Profiles'!V153</f>
        <v>2</v>
      </c>
      <c r="EU6" s="34">
        <f>'4a - Funding Profiles'!W153</f>
        <v>4</v>
      </c>
      <c r="EV6" s="34">
        <f>'4a - Funding Profiles'!X153</f>
        <v>6</v>
      </c>
      <c r="EW6" s="34">
        <f>'4a - Funding Profiles'!Y153</f>
        <v>0</v>
      </c>
      <c r="EX6" s="34">
        <f>'4a - Funding Profiles'!Z153</f>
        <v>236</v>
      </c>
      <c r="EY6" s="34">
        <f>'4a - Funding Profiles'!F154</f>
        <v>100</v>
      </c>
      <c r="EZ6" s="34">
        <f>'4a - Funding Profiles'!G154</f>
        <v>1</v>
      </c>
      <c r="FA6" s="34">
        <f>'4a - Funding Profiles'!H154</f>
        <v>2</v>
      </c>
      <c r="FB6" s="34">
        <f>'4a - Funding Profiles'!I154</f>
        <v>3</v>
      </c>
      <c r="FC6" s="34">
        <f>'4a - Funding Profiles'!J154</f>
        <v>1</v>
      </c>
      <c r="FD6" s="34">
        <f>'4a - Funding Profiles'!K154</f>
        <v>2</v>
      </c>
      <c r="FE6" s="34">
        <f>'4a - Funding Profiles'!L154</f>
        <v>3</v>
      </c>
      <c r="FF6" s="34">
        <f>'4a - Funding Profiles'!M154</f>
        <v>1</v>
      </c>
      <c r="FG6" s="34">
        <f>'4a - Funding Profiles'!N154</f>
        <v>2</v>
      </c>
      <c r="FH6" s="34">
        <f>'4a - Funding Profiles'!O154</f>
        <v>3</v>
      </c>
      <c r="FI6" s="34">
        <f>'4a - Funding Profiles'!P154</f>
        <v>1</v>
      </c>
      <c r="FJ6" s="34">
        <f>'4a - Funding Profiles'!Q154</f>
        <v>2</v>
      </c>
      <c r="FK6" s="34">
        <f>'4a - Funding Profiles'!R154</f>
        <v>3</v>
      </c>
      <c r="FL6" s="34">
        <f>'4a - Funding Profiles'!S154</f>
        <v>1</v>
      </c>
      <c r="FM6" s="34">
        <f>'4a - Funding Profiles'!T154</f>
        <v>2</v>
      </c>
      <c r="FN6" s="34">
        <f>'4a - Funding Profiles'!U154</f>
        <v>3</v>
      </c>
      <c r="FO6" s="34">
        <f>'4a - Funding Profiles'!V154</f>
        <v>1</v>
      </c>
      <c r="FP6" s="34">
        <f>'4a - Funding Profiles'!W154</f>
        <v>2</v>
      </c>
      <c r="FQ6" s="34">
        <f>'4a - Funding Profiles'!X154</f>
        <v>3</v>
      </c>
      <c r="FR6" s="34">
        <f>'4a - Funding Profiles'!Y154</f>
        <v>0</v>
      </c>
      <c r="FS6" s="34">
        <f>'4a - Funding Profiles'!Z154</f>
        <v>118</v>
      </c>
      <c r="FT6" s="34">
        <f>'4a - Funding Profiles'!F155</f>
        <v>110</v>
      </c>
      <c r="FU6" s="34">
        <f>'4a - Funding Profiles'!G155</f>
        <v>1</v>
      </c>
      <c r="FV6" s="34">
        <f>'4a - Funding Profiles'!H155</f>
        <v>2</v>
      </c>
      <c r="FW6" s="34">
        <f>'4a - Funding Profiles'!I155</f>
        <v>3</v>
      </c>
      <c r="FX6" s="34">
        <f>'4a - Funding Profiles'!J155</f>
        <v>1</v>
      </c>
      <c r="FY6" s="34">
        <f>'4a - Funding Profiles'!K155</f>
        <v>2</v>
      </c>
      <c r="FZ6" s="34">
        <f>'4a - Funding Profiles'!L155</f>
        <v>3</v>
      </c>
      <c r="GA6" s="34">
        <f>'4a - Funding Profiles'!M155</f>
        <v>1</v>
      </c>
      <c r="GB6" s="34">
        <f>'4a - Funding Profiles'!N155</f>
        <v>2</v>
      </c>
      <c r="GC6" s="34">
        <f>'4a - Funding Profiles'!O155</f>
        <v>3</v>
      </c>
      <c r="GD6" s="34">
        <f>'4a - Funding Profiles'!P155</f>
        <v>1</v>
      </c>
      <c r="GE6" s="34">
        <f>'4a - Funding Profiles'!Q155</f>
        <v>2</v>
      </c>
      <c r="GF6" s="34">
        <f>'4a - Funding Profiles'!R155</f>
        <v>3</v>
      </c>
      <c r="GG6" s="34">
        <f>'4a - Funding Profiles'!S155</f>
        <v>1</v>
      </c>
      <c r="GH6" s="34">
        <f>'4a - Funding Profiles'!T155</f>
        <v>2</v>
      </c>
      <c r="GI6" s="34">
        <f>'4a - Funding Profiles'!U155</f>
        <v>3</v>
      </c>
      <c r="GJ6" s="34">
        <f>'4a - Funding Profiles'!V155</f>
        <v>1</v>
      </c>
      <c r="GK6" s="34">
        <f>'4a - Funding Profiles'!W155</f>
        <v>2</v>
      </c>
      <c r="GL6" s="34">
        <f>'4a - Funding Profiles'!X155</f>
        <v>3</v>
      </c>
      <c r="GM6" s="34">
        <f>'4a - Funding Profiles'!Y155</f>
        <v>0</v>
      </c>
      <c r="GN6" s="34">
        <f>'4a - Funding Profiles'!Z155</f>
        <v>128</v>
      </c>
      <c r="GO6" s="34">
        <f>'4a - Funding Profiles'!F156</f>
        <v>100</v>
      </c>
      <c r="GP6" s="34">
        <f>'4a - Funding Profiles'!G156</f>
        <v>1</v>
      </c>
      <c r="GQ6" s="34">
        <f>'4a - Funding Profiles'!H156</f>
        <v>2</v>
      </c>
      <c r="GR6" s="34">
        <f>'4a - Funding Profiles'!I156</f>
        <v>3</v>
      </c>
      <c r="GS6" s="34">
        <f>'4a - Funding Profiles'!J156</f>
        <v>1</v>
      </c>
      <c r="GT6" s="34">
        <f>'4a - Funding Profiles'!K156</f>
        <v>2</v>
      </c>
      <c r="GU6" s="34">
        <f>'4a - Funding Profiles'!L156</f>
        <v>3</v>
      </c>
      <c r="GV6" s="34">
        <f>'4a - Funding Profiles'!M156</f>
        <v>1</v>
      </c>
      <c r="GW6" s="34">
        <f>'4a - Funding Profiles'!N156</f>
        <v>2</v>
      </c>
      <c r="GX6" s="34">
        <f>'4a - Funding Profiles'!O156</f>
        <v>3</v>
      </c>
      <c r="GY6" s="34">
        <f>'4a - Funding Profiles'!P156</f>
        <v>1</v>
      </c>
      <c r="GZ6" s="34">
        <f>'4a - Funding Profiles'!Q156</f>
        <v>2</v>
      </c>
      <c r="HA6" s="34">
        <f>'4a - Funding Profiles'!R156</f>
        <v>3</v>
      </c>
      <c r="HB6" s="34">
        <f>'4a - Funding Profiles'!S156</f>
        <v>1</v>
      </c>
      <c r="HC6" s="34">
        <f>'4a - Funding Profiles'!T156</f>
        <v>2</v>
      </c>
      <c r="HD6" s="34">
        <f>'4a - Funding Profiles'!U156</f>
        <v>3</v>
      </c>
      <c r="HE6" s="34">
        <f>'4a - Funding Profiles'!V156</f>
        <v>1</v>
      </c>
      <c r="HF6" s="34">
        <f>'4a - Funding Profiles'!W156</f>
        <v>2</v>
      </c>
      <c r="HG6" s="34">
        <f>'4a - Funding Profiles'!X156</f>
        <v>3</v>
      </c>
      <c r="HH6" s="34">
        <f>'4a - Funding Profiles'!Y156</f>
        <v>0</v>
      </c>
      <c r="HI6" s="34">
        <f>'4a - Funding Profiles'!Z156</f>
        <v>118</v>
      </c>
      <c r="HJ6" s="34">
        <f>'4a - Funding Profiles'!F157</f>
        <v>300</v>
      </c>
      <c r="HK6" s="34">
        <f>'4a - Funding Profiles'!G157</f>
        <v>3</v>
      </c>
      <c r="HL6" s="34">
        <f>'4a - Funding Profiles'!H157</f>
        <v>6</v>
      </c>
      <c r="HM6" s="34">
        <f>'4a - Funding Profiles'!I157</f>
        <v>9</v>
      </c>
      <c r="HN6" s="34">
        <f>'4a - Funding Profiles'!J157</f>
        <v>3</v>
      </c>
      <c r="HO6" s="34">
        <f>'4a - Funding Profiles'!K157</f>
        <v>6</v>
      </c>
      <c r="HP6" s="34">
        <f>'4a - Funding Profiles'!L157</f>
        <v>9</v>
      </c>
      <c r="HQ6" s="34">
        <f>'4a - Funding Profiles'!M157</f>
        <v>3</v>
      </c>
      <c r="HR6" s="34">
        <f>'4a - Funding Profiles'!N157</f>
        <v>6</v>
      </c>
      <c r="HS6" s="34">
        <f>'4a - Funding Profiles'!O157</f>
        <v>9</v>
      </c>
      <c r="HT6" s="34">
        <f>'4a - Funding Profiles'!P157</f>
        <v>3</v>
      </c>
      <c r="HU6" s="34">
        <f>'4a - Funding Profiles'!Q157</f>
        <v>6</v>
      </c>
      <c r="HV6" s="34">
        <f>'4a - Funding Profiles'!R157</f>
        <v>9</v>
      </c>
      <c r="HW6" s="34">
        <f>'4a - Funding Profiles'!S157</f>
        <v>3</v>
      </c>
      <c r="HX6" s="34">
        <f>'4a - Funding Profiles'!T157</f>
        <v>6</v>
      </c>
      <c r="HY6" s="34">
        <f>'4a - Funding Profiles'!U157</f>
        <v>9</v>
      </c>
      <c r="HZ6" s="34">
        <f>'4a - Funding Profiles'!V157</f>
        <v>3</v>
      </c>
      <c r="IA6" s="34">
        <f>'4a - Funding Profiles'!W157</f>
        <v>6</v>
      </c>
      <c r="IB6" s="34">
        <f>'4a - Funding Profiles'!X157</f>
        <v>9</v>
      </c>
      <c r="IC6" s="34">
        <f>'4a - Funding Profiles'!Y157</f>
        <v>0</v>
      </c>
      <c r="ID6" s="34">
        <f>'4a - Funding Profiles'!Z157</f>
        <v>354</v>
      </c>
      <c r="KP6" s="34">
        <f>'4a - Funding Profiles'!C162</f>
        <v>0</v>
      </c>
      <c r="KQ6" s="34">
        <f>'4a - Funding Profiles'!D162</f>
        <v>0</v>
      </c>
      <c r="KR6" s="34">
        <f>'4a - Funding Profiles'!E162</f>
        <v>0</v>
      </c>
      <c r="KS6" s="34">
        <f>'4a - Funding Profiles'!F162</f>
        <v>0</v>
      </c>
      <c r="KT6" s="34">
        <f>'4a - Funding Profiles'!G162</f>
        <v>0</v>
      </c>
      <c r="KU6" s="34">
        <f>'4a - Funding Profiles'!H162</f>
        <v>0</v>
      </c>
      <c r="KV6" s="34">
        <f>'4a - Funding Profiles'!I162</f>
        <v>0</v>
      </c>
      <c r="KW6" s="34">
        <f>'4a - Funding Profiles'!J162</f>
        <v>0</v>
      </c>
      <c r="KX6" s="34">
        <f>'4a - Funding Profiles'!K162</f>
        <v>0</v>
      </c>
      <c r="KY6" s="34">
        <f>'4a - Funding Profiles'!L162</f>
        <v>0</v>
      </c>
      <c r="KZ6" s="34">
        <f>'4a - Funding Profiles'!M162</f>
        <v>0</v>
      </c>
      <c r="LA6" s="34">
        <f>'4a - Funding Profiles'!N162</f>
        <v>0</v>
      </c>
      <c r="LB6" s="34">
        <f>'4a - Funding Profiles'!O162</f>
        <v>0</v>
      </c>
      <c r="LC6" s="34">
        <f>'4a - Funding Profiles'!P162</f>
        <v>0</v>
      </c>
      <c r="LD6" s="34">
        <f>'4a - Funding Profiles'!Q162</f>
        <v>0</v>
      </c>
      <c r="LE6" s="34">
        <f>'4a - Funding Profiles'!R162</f>
        <v>0</v>
      </c>
      <c r="LF6" s="34">
        <f>'4a - Funding Profiles'!S162</f>
        <v>0</v>
      </c>
      <c r="LG6" s="34">
        <f>'4a - Funding Profiles'!T162</f>
        <v>0</v>
      </c>
      <c r="LH6" s="34">
        <f>'4a - Funding Profiles'!U162</f>
        <v>0</v>
      </c>
      <c r="LI6" s="34">
        <f>'4a - Funding Profiles'!V162</f>
        <v>0</v>
      </c>
      <c r="LJ6" s="34">
        <f>'4a - Funding Profiles'!W162</f>
        <v>0</v>
      </c>
      <c r="LK6" s="34">
        <f>'4a - Funding Profiles'!X162</f>
        <v>0</v>
      </c>
      <c r="LL6" s="34">
        <f>'4a - Funding Profiles'!Y162</f>
        <v>0</v>
      </c>
      <c r="LM6" s="34">
        <f>'4a - Funding Profiles'!Z162</f>
        <v>0</v>
      </c>
      <c r="LN6" s="34">
        <f>'4a - Funding Profiles'!C163</f>
        <v>0</v>
      </c>
      <c r="LO6" s="34">
        <f>'4a - Funding Profiles'!D163</f>
        <v>0</v>
      </c>
      <c r="LP6" s="34">
        <f>'4a - Funding Profiles'!E163</f>
        <v>0</v>
      </c>
      <c r="LQ6" s="34">
        <f>'4a - Funding Profiles'!F163</f>
        <v>0</v>
      </c>
      <c r="LR6" s="34">
        <f>'4a - Funding Profiles'!G163</f>
        <v>0</v>
      </c>
      <c r="LS6" s="34">
        <f>'4a - Funding Profiles'!H163</f>
        <v>0</v>
      </c>
      <c r="LT6" s="34">
        <f>'4a - Funding Profiles'!I163</f>
        <v>0</v>
      </c>
      <c r="LU6" s="34">
        <f>'4a - Funding Profiles'!J163</f>
        <v>0</v>
      </c>
      <c r="LV6" s="34">
        <f>'4a - Funding Profiles'!K163</f>
        <v>0</v>
      </c>
      <c r="LW6" s="34">
        <f>'4a - Funding Profiles'!L163</f>
        <v>0</v>
      </c>
      <c r="LX6" s="34">
        <f>'4a - Funding Profiles'!M163</f>
        <v>0</v>
      </c>
      <c r="LY6" s="34">
        <f>'4a - Funding Profiles'!N163</f>
        <v>0</v>
      </c>
      <c r="LZ6" s="34">
        <f>'4a - Funding Profiles'!O163</f>
        <v>0</v>
      </c>
      <c r="MA6" s="34">
        <f>'4a - Funding Profiles'!P163</f>
        <v>0</v>
      </c>
      <c r="MB6" s="34">
        <f>'4a - Funding Profiles'!Q163</f>
        <v>0</v>
      </c>
      <c r="MC6" s="34">
        <f>'4a - Funding Profiles'!R163</f>
        <v>0</v>
      </c>
      <c r="MD6" s="34">
        <f>'4a - Funding Profiles'!S163</f>
        <v>0</v>
      </c>
      <c r="ME6" s="34">
        <f>'4a - Funding Profiles'!T163</f>
        <v>0</v>
      </c>
      <c r="MF6" s="34">
        <f>'4a - Funding Profiles'!U163</f>
        <v>0</v>
      </c>
      <c r="MG6" s="34">
        <f>'4a - Funding Profiles'!V163</f>
        <v>0</v>
      </c>
      <c r="MH6" s="34">
        <f>'4a - Funding Profiles'!W163</f>
        <v>0</v>
      </c>
      <c r="MI6" s="34">
        <f>'4a - Funding Profiles'!X163</f>
        <v>0</v>
      </c>
      <c r="MJ6" s="34">
        <f>'4a - Funding Profiles'!Y163</f>
        <v>0</v>
      </c>
      <c r="MK6" s="34">
        <f>'4a - Funding Profiles'!Z163</f>
        <v>0</v>
      </c>
      <c r="ML6" s="34">
        <f>'4a - Funding Profiles'!C164</f>
        <v>0</v>
      </c>
      <c r="MM6" s="34">
        <f>'4a - Funding Profiles'!D164</f>
        <v>0</v>
      </c>
      <c r="MN6" s="34">
        <f>'4a - Funding Profiles'!E164</f>
        <v>0</v>
      </c>
      <c r="MO6" s="34">
        <f>'4a - Funding Profiles'!F164</f>
        <v>0</v>
      </c>
      <c r="MP6" s="34">
        <f>'4a - Funding Profiles'!G164</f>
        <v>0</v>
      </c>
      <c r="MQ6" s="34">
        <f>'4a - Funding Profiles'!H164</f>
        <v>0</v>
      </c>
      <c r="MR6" s="34">
        <f>'4a - Funding Profiles'!I164</f>
        <v>0</v>
      </c>
      <c r="MS6" s="34">
        <f>'4a - Funding Profiles'!J164</f>
        <v>0</v>
      </c>
      <c r="MT6" s="34">
        <f>'4a - Funding Profiles'!K164</f>
        <v>0</v>
      </c>
      <c r="MU6" s="34">
        <f>'4a - Funding Profiles'!L164</f>
        <v>0</v>
      </c>
      <c r="MV6" s="34">
        <f>'4a - Funding Profiles'!M164</f>
        <v>0</v>
      </c>
      <c r="MW6" s="34">
        <f>'4a - Funding Profiles'!N164</f>
        <v>0</v>
      </c>
      <c r="MX6" s="34">
        <f>'4a - Funding Profiles'!O164</f>
        <v>0</v>
      </c>
      <c r="MY6" s="34">
        <f>'4a - Funding Profiles'!P164</f>
        <v>0</v>
      </c>
      <c r="MZ6" s="34">
        <f>'4a - Funding Profiles'!Q164</f>
        <v>0</v>
      </c>
      <c r="NA6" s="34">
        <f>'4a - Funding Profiles'!R164</f>
        <v>0</v>
      </c>
      <c r="NB6" s="34">
        <f>'4a - Funding Profiles'!S164</f>
        <v>0</v>
      </c>
      <c r="NC6" s="34">
        <f>'4a - Funding Profiles'!T164</f>
        <v>0</v>
      </c>
      <c r="ND6" s="34">
        <f>'4a - Funding Profiles'!U164</f>
        <v>0</v>
      </c>
      <c r="NE6" s="34">
        <f>'4a - Funding Profiles'!V164</f>
        <v>0</v>
      </c>
      <c r="NF6" s="34">
        <f>'4a - Funding Profiles'!W164</f>
        <v>0</v>
      </c>
      <c r="NG6" s="34">
        <f>'4a - Funding Profiles'!X164</f>
        <v>0</v>
      </c>
      <c r="NH6" s="34">
        <f>'4a - Funding Profiles'!Y164</f>
        <v>0</v>
      </c>
      <c r="NI6" s="34">
        <f>'4a - Funding Profiles'!Z164</f>
        <v>0</v>
      </c>
      <c r="NJ6" s="34">
        <f>'4a - Funding Profiles'!C165</f>
        <v>0</v>
      </c>
      <c r="NK6" s="34">
        <f>'4a - Funding Profiles'!D165</f>
        <v>0</v>
      </c>
      <c r="NL6" s="34">
        <f>'4a - Funding Profiles'!E165</f>
        <v>0</v>
      </c>
      <c r="NM6" s="34">
        <f>'4a - Funding Profiles'!F165</f>
        <v>0</v>
      </c>
      <c r="NN6" s="34">
        <f>'4a - Funding Profiles'!G165</f>
        <v>0</v>
      </c>
      <c r="NO6" s="34">
        <f>'4a - Funding Profiles'!H165</f>
        <v>0</v>
      </c>
      <c r="NP6" s="34">
        <f>'4a - Funding Profiles'!I165</f>
        <v>0</v>
      </c>
      <c r="NQ6" s="34">
        <f>'4a - Funding Profiles'!J165</f>
        <v>0</v>
      </c>
      <c r="NR6" s="34">
        <f>'4a - Funding Profiles'!K165</f>
        <v>0</v>
      </c>
      <c r="NS6" s="34">
        <f>'4a - Funding Profiles'!L165</f>
        <v>0</v>
      </c>
      <c r="NT6" s="34">
        <f>'4a - Funding Profiles'!M165</f>
        <v>0</v>
      </c>
      <c r="NU6" s="34">
        <f>'4a - Funding Profiles'!N165</f>
        <v>0</v>
      </c>
      <c r="NV6" s="34">
        <f>'4a - Funding Profiles'!O165</f>
        <v>0</v>
      </c>
      <c r="NW6" s="34">
        <f>'4a - Funding Profiles'!P165</f>
        <v>0</v>
      </c>
      <c r="NX6" s="34">
        <f>'4a - Funding Profiles'!Q165</f>
        <v>0</v>
      </c>
      <c r="NY6" s="34">
        <f>'4a - Funding Profiles'!R165</f>
        <v>0</v>
      </c>
      <c r="NZ6" s="34">
        <f>'4a - Funding Profiles'!S165</f>
        <v>0</v>
      </c>
      <c r="OA6" s="34">
        <f>'4a - Funding Profiles'!T165</f>
        <v>0</v>
      </c>
      <c r="OB6" s="34">
        <f>'4a - Funding Profiles'!U165</f>
        <v>0</v>
      </c>
      <c r="OC6" s="34">
        <f>'4a - Funding Profiles'!V165</f>
        <v>0</v>
      </c>
      <c r="OD6" s="34">
        <f>'4a - Funding Profiles'!W165</f>
        <v>0</v>
      </c>
      <c r="OE6" s="34">
        <f>'4a - Funding Profiles'!X165</f>
        <v>0</v>
      </c>
      <c r="OF6" s="34">
        <f>'4a - Funding Profiles'!Y165</f>
        <v>0</v>
      </c>
      <c r="OG6" s="34">
        <f>'4a - Funding Profiles'!Z165</f>
        <v>0</v>
      </c>
      <c r="OH6" s="34">
        <f>'4a - Funding Profiles'!C166</f>
        <v>0</v>
      </c>
      <c r="OI6" s="34">
        <f>'4a - Funding Profiles'!D166</f>
        <v>0</v>
      </c>
      <c r="OJ6" s="34">
        <f>'4a - Funding Profiles'!E166</f>
        <v>0</v>
      </c>
      <c r="OK6" s="34">
        <f>'4a - Funding Profiles'!F166</f>
        <v>0</v>
      </c>
      <c r="OL6" s="34">
        <f>'4a - Funding Profiles'!G166</f>
        <v>0</v>
      </c>
      <c r="OM6" s="34">
        <f>'4a - Funding Profiles'!H166</f>
        <v>0</v>
      </c>
      <c r="ON6" s="34">
        <f>'4a - Funding Profiles'!I166</f>
        <v>0</v>
      </c>
      <c r="OO6" s="34">
        <f>'4a - Funding Profiles'!J166</f>
        <v>0</v>
      </c>
      <c r="OP6" s="34">
        <f>'4a - Funding Profiles'!K166</f>
        <v>0</v>
      </c>
      <c r="OQ6" s="34">
        <f>'4a - Funding Profiles'!L166</f>
        <v>0</v>
      </c>
      <c r="OR6" s="34">
        <f>'4a - Funding Profiles'!M166</f>
        <v>0</v>
      </c>
      <c r="OS6" s="34">
        <f>'4a - Funding Profiles'!N166</f>
        <v>0</v>
      </c>
      <c r="OT6" s="34">
        <f>'4a - Funding Profiles'!O166</f>
        <v>0</v>
      </c>
      <c r="OU6" s="34">
        <f>'4a - Funding Profiles'!P166</f>
        <v>0</v>
      </c>
      <c r="OV6" s="34">
        <f>'4a - Funding Profiles'!Q166</f>
        <v>0</v>
      </c>
      <c r="OW6" s="34">
        <f>'4a - Funding Profiles'!R166</f>
        <v>0</v>
      </c>
      <c r="OX6" s="34">
        <f>'4a - Funding Profiles'!S166</f>
        <v>0</v>
      </c>
      <c r="OY6" s="34">
        <f>'4a - Funding Profiles'!T166</f>
        <v>0</v>
      </c>
      <c r="OZ6" s="34">
        <f>'4a - Funding Profiles'!U166</f>
        <v>0</v>
      </c>
      <c r="PA6" s="34">
        <f>'4a - Funding Profiles'!V166</f>
        <v>0</v>
      </c>
      <c r="PB6" s="34">
        <f>'4a - Funding Profiles'!W166</f>
        <v>0</v>
      </c>
      <c r="PC6" s="34">
        <f>'4a - Funding Profiles'!X166</f>
        <v>0</v>
      </c>
      <c r="PD6" s="34">
        <f>'4a - Funding Profiles'!Y166</f>
        <v>0</v>
      </c>
      <c r="PE6" s="34">
        <f>'4a - Funding Profiles'!Z166</f>
        <v>0</v>
      </c>
      <c r="PF6" s="34">
        <f>'4a - Funding Profiles'!F167</f>
        <v>0</v>
      </c>
      <c r="QA6" s="34">
        <f>'4a - Funding Profiles'!C171</f>
        <v>0</v>
      </c>
      <c r="QB6" s="34">
        <f>'4b - PSI'!E17</f>
        <v>354</v>
      </c>
      <c r="QC6" s="34">
        <f>'4b - PSI'!F17</f>
        <v>354</v>
      </c>
      <c r="QD6" s="34">
        <f>'4b - PSI'!G17</f>
        <v>0</v>
      </c>
      <c r="QE6" s="34">
        <f>'4b - PSI'!H17</f>
        <v>0</v>
      </c>
      <c r="QF6" s="34">
        <f>'4b - PSI'!I17</f>
        <v>0</v>
      </c>
      <c r="QG6" s="34">
        <f>'4b - PSI'!J17</f>
        <v>0</v>
      </c>
      <c r="QH6" s="34" t="str">
        <f>'5 - Project Outputs'!C169</f>
        <v>Project 5: Active Travel</v>
      </c>
      <c r="QI6" s="34" t="str">
        <f>'5 - Project Outputs'!C176</f>
        <v># of temporary FT jobs supported</v>
      </c>
      <c r="QJ6" s="34" t="str">
        <f>'5 - Project Outputs'!D176</f>
        <v>Number</v>
      </c>
      <c r="QK6" s="34">
        <f>'5 - Project Outputs'!E176</f>
        <v>1</v>
      </c>
      <c r="QL6" s="34">
        <f>'5 - Project Outputs'!F176</f>
        <v>2</v>
      </c>
      <c r="QM6" s="34">
        <f>'5 - Project Outputs'!G176</f>
        <v>3</v>
      </c>
      <c r="QN6" s="34">
        <f>'5 - Project Outputs'!H176</f>
        <v>1</v>
      </c>
      <c r="QO6" s="34">
        <f>'5 - Project Outputs'!I176</f>
        <v>2</v>
      </c>
      <c r="QP6" s="34">
        <f>'5 - Project Outputs'!J176</f>
        <v>3</v>
      </c>
      <c r="QQ6" s="34">
        <f>'5 - Project Outputs'!K176</f>
        <v>1</v>
      </c>
      <c r="QR6" s="34">
        <f>'5 - Project Outputs'!L176</f>
        <v>2</v>
      </c>
      <c r="QS6" s="34">
        <f>'5 - Project Outputs'!M176</f>
        <v>3</v>
      </c>
      <c r="QT6" s="34">
        <f>'5 - Project Outputs'!N176</f>
        <v>1</v>
      </c>
      <c r="QU6" s="34">
        <f>'5 - Project Outputs'!O176</f>
        <v>2</v>
      </c>
      <c r="QV6" s="34">
        <f>'5 - Project Outputs'!P176</f>
        <v>3</v>
      </c>
      <c r="QW6" s="34">
        <f>'5 - Project Outputs'!Q176</f>
        <v>1</v>
      </c>
      <c r="QX6" s="34">
        <f>'5 - Project Outputs'!R176</f>
        <v>2</v>
      </c>
      <c r="QY6" s="34">
        <f>'5 - Project Outputs'!S176</f>
        <v>3</v>
      </c>
      <c r="QZ6" s="34">
        <f>'5 - Project Outputs'!T176</f>
        <v>1</v>
      </c>
      <c r="RA6" s="34">
        <f>'5 - Project Outputs'!U176</f>
        <v>2</v>
      </c>
      <c r="RB6" s="34">
        <f>'5 - Project Outputs'!V176</f>
        <v>3</v>
      </c>
      <c r="RC6" s="34">
        <f>'5 - Project Outputs'!W176</f>
        <v>1</v>
      </c>
      <c r="RD6" s="34">
        <f>'5 - Project Outputs'!X176</f>
        <v>19</v>
      </c>
      <c r="RE6" s="34" t="str">
        <f>'5 - Project Outputs'!C177</f>
        <v># of full-time equivalent (FTE) permanent jobs created through the project</v>
      </c>
      <c r="RF6" s="34" t="str">
        <f>'5 - Project Outputs'!D177</f>
        <v>Number of FTE jobs</v>
      </c>
      <c r="RG6" s="34">
        <f>'5 - Project Outputs'!E177</f>
        <v>1</v>
      </c>
      <c r="RH6" s="34">
        <f>'5 - Project Outputs'!F177</f>
        <v>2</v>
      </c>
      <c r="RI6" s="34">
        <f>'5 - Project Outputs'!G177</f>
        <v>3</v>
      </c>
      <c r="RJ6" s="34">
        <f>'5 - Project Outputs'!H177</f>
        <v>1</v>
      </c>
      <c r="RK6" s="34">
        <f>'5 - Project Outputs'!I177</f>
        <v>2</v>
      </c>
      <c r="RL6" s="34">
        <f>'5 - Project Outputs'!J177</f>
        <v>3</v>
      </c>
      <c r="RM6" s="34">
        <f>'5 - Project Outputs'!K177</f>
        <v>1</v>
      </c>
      <c r="RN6" s="34">
        <f>'5 - Project Outputs'!L177</f>
        <v>2</v>
      </c>
      <c r="RO6" s="34">
        <f>'5 - Project Outputs'!M177</f>
        <v>3</v>
      </c>
      <c r="RP6" s="34">
        <f>'5 - Project Outputs'!N177</f>
        <v>1</v>
      </c>
      <c r="RQ6" s="34">
        <f>'5 - Project Outputs'!O177</f>
        <v>2</v>
      </c>
      <c r="RR6" s="34">
        <f>'5 - Project Outputs'!P177</f>
        <v>3</v>
      </c>
      <c r="RS6" s="34">
        <f>'5 - Project Outputs'!Q177</f>
        <v>1</v>
      </c>
      <c r="RT6" s="34">
        <f>'5 - Project Outputs'!R177</f>
        <v>2</v>
      </c>
      <c r="RU6" s="34">
        <f>'5 - Project Outputs'!S177</f>
        <v>3</v>
      </c>
      <c r="RV6" s="34">
        <f>'5 - Project Outputs'!T177</f>
        <v>1</v>
      </c>
      <c r="RW6" s="34">
        <f>'5 - Project Outputs'!U177</f>
        <v>2</v>
      </c>
      <c r="RX6" s="34">
        <f>'5 - Project Outputs'!V177</f>
        <v>3</v>
      </c>
      <c r="RY6" s="34">
        <f>'5 - Project Outputs'!W177</f>
        <v>1</v>
      </c>
      <c r="RZ6" s="34">
        <f>'5 - Project Outputs'!X177</f>
        <v>19</v>
      </c>
      <c r="SA6" s="34" t="str">
        <f>'5 - Project Outputs'!C178</f>
        <v># of full-time equivalent (FTE) permanent jobs safeguarded through the project</v>
      </c>
      <c r="SB6" s="34" t="str">
        <f>'5 - Project Outputs'!D178</f>
        <v>Number of FTE jobs</v>
      </c>
      <c r="SC6" s="34">
        <f>'5 - Project Outputs'!E178</f>
        <v>1</v>
      </c>
      <c r="SD6" s="34">
        <f>'5 - Project Outputs'!F178</f>
        <v>2</v>
      </c>
      <c r="SE6" s="34">
        <f>'5 - Project Outputs'!G178</f>
        <v>3</v>
      </c>
      <c r="SF6" s="34">
        <f>'5 - Project Outputs'!H178</f>
        <v>1</v>
      </c>
      <c r="SG6" s="34">
        <f>'5 - Project Outputs'!I178</f>
        <v>2</v>
      </c>
      <c r="SH6" s="34">
        <f>'5 - Project Outputs'!J178</f>
        <v>3</v>
      </c>
      <c r="SI6" s="34">
        <f>'5 - Project Outputs'!K178</f>
        <v>1</v>
      </c>
      <c r="SJ6" s="34">
        <f>'5 - Project Outputs'!L178</f>
        <v>2</v>
      </c>
      <c r="SK6" s="34">
        <f>'5 - Project Outputs'!M178</f>
        <v>3</v>
      </c>
      <c r="SL6" s="34">
        <f>'5 - Project Outputs'!N178</f>
        <v>1</v>
      </c>
      <c r="SM6" s="34">
        <f>'5 - Project Outputs'!O178</f>
        <v>2</v>
      </c>
      <c r="SN6" s="34">
        <f>'5 - Project Outputs'!P178</f>
        <v>3</v>
      </c>
      <c r="SO6" s="34">
        <f>'5 - Project Outputs'!Q178</f>
        <v>1</v>
      </c>
      <c r="SP6" s="34">
        <f>'5 - Project Outputs'!R178</f>
        <v>2</v>
      </c>
      <c r="SQ6" s="34">
        <f>'5 - Project Outputs'!S178</f>
        <v>3</v>
      </c>
      <c r="SR6" s="34">
        <f>'5 - Project Outputs'!T178</f>
        <v>1</v>
      </c>
      <c r="SS6" s="34">
        <f>'5 - Project Outputs'!U178</f>
        <v>2</v>
      </c>
      <c r="ST6" s="34">
        <f>'5 - Project Outputs'!V178</f>
        <v>3</v>
      </c>
      <c r="SU6" s="34">
        <f>'5 - Project Outputs'!W178</f>
        <v>1</v>
      </c>
      <c r="SV6" s="34">
        <f>'5 - Project Outputs'!X178</f>
        <v>19</v>
      </c>
      <c r="SW6" s="34" t="str">
        <f>'5 - Project Outputs'!C180</f>
        <v>&lt; Select &gt;</v>
      </c>
      <c r="SX6" s="34" t="str">
        <f>'5 - Project Outputs'!D180</f>
        <v>N/A</v>
      </c>
      <c r="SY6" s="34">
        <f>'5 - Project Outputs'!E180</f>
        <v>0</v>
      </c>
      <c r="SZ6" s="34">
        <f>'5 - Project Outputs'!F180</f>
        <v>0</v>
      </c>
      <c r="TA6" s="34">
        <f>'5 - Project Outputs'!G180</f>
        <v>0</v>
      </c>
      <c r="TB6" s="34">
        <f>'5 - Project Outputs'!H180</f>
        <v>0</v>
      </c>
      <c r="TC6" s="34">
        <f>'5 - Project Outputs'!I180</f>
        <v>0</v>
      </c>
      <c r="TD6" s="34">
        <f>'5 - Project Outputs'!J180</f>
        <v>0</v>
      </c>
      <c r="TE6" s="34">
        <f>'5 - Project Outputs'!K180</f>
        <v>0</v>
      </c>
      <c r="TF6" s="34">
        <f>'5 - Project Outputs'!L180</f>
        <v>0</v>
      </c>
      <c r="TG6" s="34">
        <f>'5 - Project Outputs'!M180</f>
        <v>0</v>
      </c>
      <c r="TH6" s="34">
        <f>'5 - Project Outputs'!N180</f>
        <v>0</v>
      </c>
      <c r="TI6" s="34">
        <f>'5 - Project Outputs'!O180</f>
        <v>0</v>
      </c>
      <c r="TJ6" s="34">
        <f>'5 - Project Outputs'!P180</f>
        <v>0</v>
      </c>
      <c r="TK6" s="34">
        <f>'5 - Project Outputs'!Q180</f>
        <v>0</v>
      </c>
      <c r="TL6" s="34">
        <f>'5 - Project Outputs'!R180</f>
        <v>0</v>
      </c>
      <c r="TM6" s="34">
        <f>'5 - Project Outputs'!S180</f>
        <v>0</v>
      </c>
      <c r="TN6" s="34">
        <f>'5 - Project Outputs'!T180</f>
        <v>0</v>
      </c>
      <c r="TO6" s="34">
        <f>'5 - Project Outputs'!U180</f>
        <v>0</v>
      </c>
      <c r="TP6" s="34">
        <f>'5 - Project Outputs'!V180</f>
        <v>0</v>
      </c>
      <c r="TQ6" s="34">
        <f>'5 - Project Outputs'!W180</f>
        <v>0</v>
      </c>
      <c r="TR6" s="34">
        <f>'5 - Project Outputs'!X180</f>
        <v>0</v>
      </c>
      <c r="TS6" s="34">
        <f>'5 - Project Outputs'!Y180</f>
        <v>0</v>
      </c>
      <c r="TT6" s="34" t="str">
        <f>'5 - Project Outputs'!C181</f>
        <v>&lt; Select &gt;</v>
      </c>
      <c r="TU6" s="34" t="str">
        <f>'5 - Project Outputs'!D181</f>
        <v>N/A</v>
      </c>
      <c r="TV6" s="34">
        <f>'5 - Project Outputs'!E181</f>
        <v>0</v>
      </c>
      <c r="TW6" s="34">
        <f>'5 - Project Outputs'!F181</f>
        <v>0</v>
      </c>
      <c r="TX6" s="34">
        <f>'5 - Project Outputs'!G181</f>
        <v>0</v>
      </c>
      <c r="TY6" s="34">
        <f>'5 - Project Outputs'!H181</f>
        <v>0</v>
      </c>
      <c r="TZ6" s="34">
        <f>'5 - Project Outputs'!I181</f>
        <v>0</v>
      </c>
      <c r="UA6" s="34">
        <f>'5 - Project Outputs'!J181</f>
        <v>0</v>
      </c>
      <c r="UB6" s="34">
        <f>'5 - Project Outputs'!K181</f>
        <v>0</v>
      </c>
      <c r="UC6" s="34">
        <f>'5 - Project Outputs'!L181</f>
        <v>0</v>
      </c>
      <c r="UD6" s="34">
        <f>'5 - Project Outputs'!M181</f>
        <v>0</v>
      </c>
      <c r="UE6" s="34">
        <f>'5 - Project Outputs'!N181</f>
        <v>0</v>
      </c>
      <c r="UF6" s="34">
        <f>'5 - Project Outputs'!O181</f>
        <v>0</v>
      </c>
      <c r="UG6" s="34">
        <f>'5 - Project Outputs'!P181</f>
        <v>0</v>
      </c>
      <c r="UH6" s="34">
        <f>'5 - Project Outputs'!Q181</f>
        <v>0</v>
      </c>
      <c r="UI6" s="34">
        <f>'5 - Project Outputs'!R181</f>
        <v>0</v>
      </c>
      <c r="UJ6" s="34">
        <f>'5 - Project Outputs'!S181</f>
        <v>0</v>
      </c>
      <c r="UK6" s="34">
        <f>'5 - Project Outputs'!T181</f>
        <v>0</v>
      </c>
      <c r="UL6" s="34">
        <f>'5 - Project Outputs'!U181</f>
        <v>0</v>
      </c>
      <c r="UM6" s="34">
        <f>'5 - Project Outputs'!V181</f>
        <v>0</v>
      </c>
      <c r="UN6" s="34">
        <f>'5 - Project Outputs'!W181</f>
        <v>0</v>
      </c>
      <c r="UO6" s="34">
        <f>'5 - Project Outputs'!X181</f>
        <v>0</v>
      </c>
      <c r="UP6" s="34">
        <f>'5 - Project Outputs'!Y181</f>
        <v>0</v>
      </c>
      <c r="UQ6" s="34" t="str">
        <f>'5 - Project Outputs'!C182</f>
        <v>&lt; Select &gt;</v>
      </c>
      <c r="UR6" s="34" t="str">
        <f>'5 - Project Outputs'!D182</f>
        <v>N/A</v>
      </c>
      <c r="US6" s="34">
        <f>'5 - Project Outputs'!E182</f>
        <v>0</v>
      </c>
      <c r="UT6" s="34">
        <f>'5 - Project Outputs'!F182</f>
        <v>0</v>
      </c>
      <c r="UU6" s="34">
        <f>'5 - Project Outputs'!G182</f>
        <v>0</v>
      </c>
      <c r="UV6" s="34">
        <f>'5 - Project Outputs'!H182</f>
        <v>0</v>
      </c>
      <c r="UW6" s="34">
        <f>'5 - Project Outputs'!I182</f>
        <v>0</v>
      </c>
      <c r="UX6" s="34">
        <f>'5 - Project Outputs'!J182</f>
        <v>0</v>
      </c>
      <c r="UY6" s="34">
        <f>'5 - Project Outputs'!K182</f>
        <v>0</v>
      </c>
      <c r="UZ6" s="34">
        <f>'5 - Project Outputs'!L182</f>
        <v>0</v>
      </c>
      <c r="VA6" s="34">
        <f>'5 - Project Outputs'!M182</f>
        <v>0</v>
      </c>
      <c r="VB6" s="34">
        <f>'5 - Project Outputs'!N182</f>
        <v>0</v>
      </c>
      <c r="VC6" s="34">
        <f>'5 - Project Outputs'!O182</f>
        <v>0</v>
      </c>
      <c r="VD6" s="34">
        <f>'5 - Project Outputs'!P182</f>
        <v>0</v>
      </c>
      <c r="VE6" s="34">
        <f>'5 - Project Outputs'!Q182</f>
        <v>0</v>
      </c>
      <c r="VF6" s="34">
        <f>'5 - Project Outputs'!R182</f>
        <v>0</v>
      </c>
      <c r="VG6" s="34">
        <f>'5 - Project Outputs'!S182</f>
        <v>0</v>
      </c>
      <c r="VH6" s="34">
        <f>'5 - Project Outputs'!T182</f>
        <v>0</v>
      </c>
      <c r="VI6" s="34">
        <f>'5 - Project Outputs'!U182</f>
        <v>0</v>
      </c>
      <c r="VJ6" s="34">
        <f>'5 - Project Outputs'!V182</f>
        <v>0</v>
      </c>
      <c r="VK6" s="34">
        <f>'5 - Project Outputs'!W182</f>
        <v>0</v>
      </c>
      <c r="VL6" s="34">
        <f>'5 - Project Outputs'!X182</f>
        <v>0</v>
      </c>
      <c r="VM6" s="34">
        <f>'5 - Project Outputs'!Y182</f>
        <v>0</v>
      </c>
      <c r="VN6" s="34" t="str">
        <f>'5 - Project Outputs'!C183</f>
        <v>&lt; Select &gt;</v>
      </c>
      <c r="VO6" s="34" t="str">
        <f>'5 - Project Outputs'!D183</f>
        <v>N/A</v>
      </c>
      <c r="VP6" s="34">
        <f>'5 - Project Outputs'!E183</f>
        <v>0</v>
      </c>
      <c r="VQ6" s="34">
        <f>'5 - Project Outputs'!F183</f>
        <v>0</v>
      </c>
      <c r="VR6" s="34">
        <f>'5 - Project Outputs'!G183</f>
        <v>0</v>
      </c>
      <c r="VS6" s="34">
        <f>'5 - Project Outputs'!H183</f>
        <v>0</v>
      </c>
      <c r="VT6" s="34">
        <f>'5 - Project Outputs'!I183</f>
        <v>0</v>
      </c>
      <c r="VU6" s="34">
        <f>'5 - Project Outputs'!J183</f>
        <v>0</v>
      </c>
      <c r="VV6" s="34">
        <f>'5 - Project Outputs'!K183</f>
        <v>0</v>
      </c>
      <c r="VW6" s="34">
        <f>'5 - Project Outputs'!L183</f>
        <v>0</v>
      </c>
      <c r="VX6" s="34">
        <f>'5 - Project Outputs'!M183</f>
        <v>0</v>
      </c>
      <c r="VY6" s="34">
        <f>'5 - Project Outputs'!N183</f>
        <v>0</v>
      </c>
      <c r="VZ6" s="34">
        <f>'5 - Project Outputs'!O183</f>
        <v>0</v>
      </c>
      <c r="WA6" s="34">
        <f>'5 - Project Outputs'!P183</f>
        <v>0</v>
      </c>
      <c r="WB6" s="34">
        <f>'5 - Project Outputs'!Q183</f>
        <v>0</v>
      </c>
      <c r="WC6" s="34">
        <f>'5 - Project Outputs'!R183</f>
        <v>0</v>
      </c>
      <c r="WD6" s="34">
        <f>'5 - Project Outputs'!S183</f>
        <v>0</v>
      </c>
      <c r="WE6" s="34">
        <f>'5 - Project Outputs'!T183</f>
        <v>0</v>
      </c>
      <c r="WF6" s="34">
        <f>'5 - Project Outputs'!U183</f>
        <v>0</v>
      </c>
      <c r="WG6" s="34">
        <f>'5 - Project Outputs'!V183</f>
        <v>0</v>
      </c>
      <c r="WH6" s="34">
        <f>'5 - Project Outputs'!W183</f>
        <v>0</v>
      </c>
      <c r="WI6" s="34">
        <f>'5 - Project Outputs'!X183</f>
        <v>0</v>
      </c>
      <c r="WJ6" s="34">
        <f>'5 - Project Outputs'!Y183</f>
        <v>0</v>
      </c>
      <c r="WK6" s="34" t="str">
        <f>'5 - Project Outputs'!C184</f>
        <v>&lt; Select &gt;</v>
      </c>
      <c r="WL6" s="34" t="str">
        <f>'5 - Project Outputs'!D184</f>
        <v>N/A</v>
      </c>
      <c r="WM6" s="34">
        <f>'5 - Project Outputs'!E184</f>
        <v>0</v>
      </c>
      <c r="WN6" s="34">
        <f>'5 - Project Outputs'!F184</f>
        <v>0</v>
      </c>
      <c r="WO6" s="34">
        <f>'5 - Project Outputs'!G184</f>
        <v>0</v>
      </c>
      <c r="WP6" s="34">
        <f>'5 - Project Outputs'!H184</f>
        <v>0</v>
      </c>
      <c r="WQ6" s="34">
        <f>'5 - Project Outputs'!I184</f>
        <v>0</v>
      </c>
      <c r="WR6" s="34">
        <f>'5 - Project Outputs'!J184</f>
        <v>0</v>
      </c>
      <c r="WS6" s="34">
        <f>'5 - Project Outputs'!K184</f>
        <v>0</v>
      </c>
      <c r="WT6" s="34">
        <f>'5 - Project Outputs'!L184</f>
        <v>0</v>
      </c>
      <c r="WU6" s="34">
        <f>'5 - Project Outputs'!M184</f>
        <v>0</v>
      </c>
      <c r="WV6" s="34">
        <f>'5 - Project Outputs'!N184</f>
        <v>0</v>
      </c>
      <c r="WW6" s="34">
        <f>'5 - Project Outputs'!O184</f>
        <v>0</v>
      </c>
      <c r="WX6" s="34">
        <f>'5 - Project Outputs'!P184</f>
        <v>0</v>
      </c>
      <c r="WY6" s="34">
        <f>'5 - Project Outputs'!Q184</f>
        <v>0</v>
      </c>
      <c r="WZ6" s="34">
        <f>'5 - Project Outputs'!R184</f>
        <v>0</v>
      </c>
      <c r="XA6" s="34">
        <f>'5 - Project Outputs'!S184</f>
        <v>0</v>
      </c>
      <c r="XB6" s="34">
        <f>'5 - Project Outputs'!T184</f>
        <v>0</v>
      </c>
      <c r="XC6" s="34">
        <f>'5 - Project Outputs'!U184</f>
        <v>0</v>
      </c>
      <c r="XD6" s="34">
        <f>'5 - Project Outputs'!V184</f>
        <v>0</v>
      </c>
      <c r="XE6" s="34">
        <f>'5 - Project Outputs'!W184</f>
        <v>0</v>
      </c>
      <c r="XF6" s="34">
        <f>'5 - Project Outputs'!X184</f>
        <v>0</v>
      </c>
      <c r="XG6" s="34">
        <f>'5 - Project Outputs'!Y184</f>
        <v>0</v>
      </c>
      <c r="XH6" s="34" t="str">
        <f>'5 - Project Outputs'!C185</f>
        <v>&lt; Select &gt;</v>
      </c>
      <c r="XI6" s="34" t="str">
        <f>'5 - Project Outputs'!D185</f>
        <v>N/A</v>
      </c>
      <c r="XJ6" s="34">
        <f>'5 - Project Outputs'!E185</f>
        <v>0</v>
      </c>
      <c r="XK6" s="34">
        <f>'5 - Project Outputs'!F185</f>
        <v>0</v>
      </c>
      <c r="XL6" s="34">
        <f>'5 - Project Outputs'!G185</f>
        <v>0</v>
      </c>
      <c r="XM6" s="34">
        <f>'5 - Project Outputs'!H185</f>
        <v>0</v>
      </c>
      <c r="XN6" s="34">
        <f>'5 - Project Outputs'!I185</f>
        <v>0</v>
      </c>
      <c r="XO6" s="34">
        <f>'5 - Project Outputs'!J185</f>
        <v>0</v>
      </c>
      <c r="XP6" s="34">
        <f>'5 - Project Outputs'!K185</f>
        <v>0</v>
      </c>
      <c r="XQ6" s="34">
        <f>'5 - Project Outputs'!L185</f>
        <v>0</v>
      </c>
      <c r="XR6" s="34">
        <f>'5 - Project Outputs'!M185</f>
        <v>0</v>
      </c>
      <c r="XS6" s="34">
        <f>'5 - Project Outputs'!N185</f>
        <v>0</v>
      </c>
      <c r="XT6" s="34">
        <f>'5 - Project Outputs'!O185</f>
        <v>0</v>
      </c>
      <c r="XU6" s="34">
        <f>'5 - Project Outputs'!P185</f>
        <v>0</v>
      </c>
      <c r="XV6" s="34">
        <f>'5 - Project Outputs'!Q185</f>
        <v>0</v>
      </c>
      <c r="XW6" s="34">
        <f>'5 - Project Outputs'!R185</f>
        <v>0</v>
      </c>
      <c r="XX6" s="34">
        <f>'5 - Project Outputs'!S185</f>
        <v>0</v>
      </c>
      <c r="XY6" s="34">
        <f>'5 - Project Outputs'!T185</f>
        <v>0</v>
      </c>
      <c r="XZ6" s="34">
        <f>'5 - Project Outputs'!U185</f>
        <v>0</v>
      </c>
      <c r="YA6" s="34">
        <f>'5 - Project Outputs'!V185</f>
        <v>0</v>
      </c>
      <c r="YB6" s="34">
        <f>'5 - Project Outputs'!W185</f>
        <v>0</v>
      </c>
      <c r="YC6" s="34">
        <f>'5 - Project Outputs'!X185</f>
        <v>0</v>
      </c>
      <c r="YD6" s="34">
        <f>'5 - Project Outputs'!Y185</f>
        <v>0</v>
      </c>
      <c r="YE6" s="34" t="str">
        <f>'5 - Project Outputs'!C186</f>
        <v>&lt; Select &gt;</v>
      </c>
      <c r="YF6" s="34" t="str">
        <f>'5 - Project Outputs'!D186</f>
        <v>N/A</v>
      </c>
      <c r="YG6" s="34">
        <f>'5 - Project Outputs'!E186</f>
        <v>0</v>
      </c>
      <c r="YH6" s="34">
        <f>'5 - Project Outputs'!F186</f>
        <v>0</v>
      </c>
      <c r="YI6" s="34">
        <f>'5 - Project Outputs'!G186</f>
        <v>0</v>
      </c>
      <c r="YJ6" s="34">
        <f>'5 - Project Outputs'!H186</f>
        <v>0</v>
      </c>
      <c r="YK6" s="34">
        <f>'5 - Project Outputs'!I186</f>
        <v>0</v>
      </c>
      <c r="YL6" s="34">
        <f>'5 - Project Outputs'!J186</f>
        <v>0</v>
      </c>
      <c r="YM6" s="34">
        <f>'5 - Project Outputs'!K186</f>
        <v>0</v>
      </c>
      <c r="YN6" s="34">
        <f>'5 - Project Outputs'!L186</f>
        <v>0</v>
      </c>
      <c r="YO6" s="34">
        <f>'5 - Project Outputs'!M186</f>
        <v>0</v>
      </c>
      <c r="YP6" s="34">
        <f>'5 - Project Outputs'!N186</f>
        <v>0</v>
      </c>
      <c r="YQ6" s="34">
        <f>'5 - Project Outputs'!O186</f>
        <v>0</v>
      </c>
      <c r="YR6" s="34">
        <f>'5 - Project Outputs'!P186</f>
        <v>0</v>
      </c>
      <c r="YS6" s="34">
        <f>'5 - Project Outputs'!Q186</f>
        <v>0</v>
      </c>
      <c r="YT6" s="34">
        <f>'5 - Project Outputs'!R186</f>
        <v>0</v>
      </c>
      <c r="YU6" s="34">
        <f>'5 - Project Outputs'!S186</f>
        <v>0</v>
      </c>
      <c r="YV6" s="34">
        <f>'5 - Project Outputs'!T186</f>
        <v>0</v>
      </c>
      <c r="YW6" s="34">
        <f>'5 - Project Outputs'!U186</f>
        <v>0</v>
      </c>
      <c r="YX6" s="34">
        <f>'5 - Project Outputs'!V186</f>
        <v>0</v>
      </c>
      <c r="YY6" s="34">
        <f>'5 - Project Outputs'!W186</f>
        <v>0</v>
      </c>
      <c r="YZ6" s="34">
        <f>'5 - Project Outputs'!X186</f>
        <v>0</v>
      </c>
      <c r="ZA6" s="34">
        <f>'5 - Project Outputs'!Y186</f>
        <v>0</v>
      </c>
      <c r="ZB6" s="34" t="str">
        <f>'5 - Project Outputs'!C187</f>
        <v>&lt; Select &gt;</v>
      </c>
      <c r="ZC6" s="34" t="str">
        <f>'5 - Project Outputs'!D187</f>
        <v>N/A</v>
      </c>
      <c r="ZD6" s="34">
        <f>'5 - Project Outputs'!E187</f>
        <v>0</v>
      </c>
      <c r="ZE6" s="34">
        <f>'5 - Project Outputs'!F187</f>
        <v>0</v>
      </c>
      <c r="ZF6" s="34">
        <f>'5 - Project Outputs'!G187</f>
        <v>0</v>
      </c>
      <c r="ZG6" s="34">
        <f>'5 - Project Outputs'!H187</f>
        <v>0</v>
      </c>
      <c r="ZH6" s="34">
        <f>'5 - Project Outputs'!I187</f>
        <v>0</v>
      </c>
      <c r="ZI6" s="34">
        <f>'5 - Project Outputs'!J187</f>
        <v>0</v>
      </c>
      <c r="ZJ6" s="34">
        <f>'5 - Project Outputs'!K187</f>
        <v>0</v>
      </c>
      <c r="ZK6" s="34">
        <f>'5 - Project Outputs'!L187</f>
        <v>0</v>
      </c>
      <c r="ZL6" s="34">
        <f>'5 - Project Outputs'!M187</f>
        <v>0</v>
      </c>
      <c r="ZM6" s="34">
        <f>'5 - Project Outputs'!N187</f>
        <v>0</v>
      </c>
      <c r="ZN6" s="34">
        <f>'5 - Project Outputs'!O187</f>
        <v>0</v>
      </c>
      <c r="ZO6" s="34">
        <f>'5 - Project Outputs'!P187</f>
        <v>0</v>
      </c>
      <c r="ZP6" s="34">
        <f>'5 - Project Outputs'!Q187</f>
        <v>0</v>
      </c>
      <c r="ZQ6" s="34">
        <f>'5 - Project Outputs'!R187</f>
        <v>0</v>
      </c>
      <c r="ZR6" s="34">
        <f>'5 - Project Outputs'!S187</f>
        <v>0</v>
      </c>
      <c r="ZS6" s="34">
        <f>'5 - Project Outputs'!T187</f>
        <v>0</v>
      </c>
      <c r="ZT6" s="34">
        <f>'5 - Project Outputs'!U187</f>
        <v>0</v>
      </c>
      <c r="ZU6" s="34">
        <f>'5 - Project Outputs'!V187</f>
        <v>0</v>
      </c>
      <c r="ZV6" s="34">
        <f>'5 - Project Outputs'!W187</f>
        <v>0</v>
      </c>
      <c r="ZW6" s="34">
        <f>'5 - Project Outputs'!X187</f>
        <v>0</v>
      </c>
      <c r="ZX6" s="34">
        <f>'5 - Project Outputs'!Y187</f>
        <v>0</v>
      </c>
      <c r="ZY6" s="34" t="str">
        <f>'5 - Project Outputs'!C188</f>
        <v>&lt; Select &gt;</v>
      </c>
      <c r="ZZ6" s="34" t="str">
        <f>'5 - Project Outputs'!D188</f>
        <v>N/A</v>
      </c>
      <c r="AAA6" s="34">
        <f>'5 - Project Outputs'!E188</f>
        <v>0</v>
      </c>
      <c r="AAB6" s="34">
        <f>'5 - Project Outputs'!F188</f>
        <v>0</v>
      </c>
      <c r="AAC6" s="34">
        <f>'5 - Project Outputs'!G188</f>
        <v>0</v>
      </c>
      <c r="AAD6" s="34">
        <f>'5 - Project Outputs'!H188</f>
        <v>0</v>
      </c>
      <c r="AAE6" s="34">
        <f>'5 - Project Outputs'!I188</f>
        <v>0</v>
      </c>
      <c r="AAF6" s="34">
        <f>'5 - Project Outputs'!J188</f>
        <v>0</v>
      </c>
      <c r="AAG6" s="34">
        <f>'5 - Project Outputs'!K188</f>
        <v>0</v>
      </c>
      <c r="AAH6" s="34">
        <f>'5 - Project Outputs'!L188</f>
        <v>0</v>
      </c>
      <c r="AAI6" s="34">
        <f>'5 - Project Outputs'!M188</f>
        <v>0</v>
      </c>
      <c r="AAJ6" s="34">
        <f>'5 - Project Outputs'!N188</f>
        <v>0</v>
      </c>
      <c r="AAK6" s="34">
        <f>'5 - Project Outputs'!O188</f>
        <v>0</v>
      </c>
      <c r="AAL6" s="34">
        <f>'5 - Project Outputs'!P188</f>
        <v>0</v>
      </c>
      <c r="AAM6" s="34">
        <f>'5 - Project Outputs'!Q188</f>
        <v>0</v>
      </c>
      <c r="AAN6" s="34">
        <f>'5 - Project Outputs'!R188</f>
        <v>0</v>
      </c>
      <c r="AAO6" s="34">
        <f>'5 - Project Outputs'!S188</f>
        <v>0</v>
      </c>
      <c r="AAP6" s="34">
        <f>'5 - Project Outputs'!T188</f>
        <v>0</v>
      </c>
      <c r="AAQ6" s="34">
        <f>'5 - Project Outputs'!U188</f>
        <v>0</v>
      </c>
      <c r="AAR6" s="34">
        <f>'5 - Project Outputs'!V188</f>
        <v>0</v>
      </c>
      <c r="AAS6" s="34">
        <f>'5 - Project Outputs'!W188</f>
        <v>0</v>
      </c>
      <c r="AAT6" s="34">
        <f>'5 - Project Outputs'!X188</f>
        <v>0</v>
      </c>
      <c r="AAU6" s="34">
        <f>'5 - Project Outputs'!Y188</f>
        <v>0</v>
      </c>
      <c r="AAV6" s="34" t="str">
        <f>'5 - Project Outputs'!C189</f>
        <v>&lt; Select &gt;</v>
      </c>
      <c r="AAW6" s="34" t="str">
        <f>'5 - Project Outputs'!D189</f>
        <v>N/A</v>
      </c>
      <c r="AAX6" s="34">
        <f>'5 - Project Outputs'!E189</f>
        <v>0</v>
      </c>
      <c r="AAY6" s="34">
        <f>'5 - Project Outputs'!F189</f>
        <v>0</v>
      </c>
      <c r="AAZ6" s="34">
        <f>'5 - Project Outputs'!G189</f>
        <v>0</v>
      </c>
      <c r="ABA6" s="34">
        <f>'5 - Project Outputs'!H189</f>
        <v>0</v>
      </c>
      <c r="ABB6" s="34">
        <f>'5 - Project Outputs'!I189</f>
        <v>0</v>
      </c>
      <c r="ABC6" s="34">
        <f>'5 - Project Outputs'!J189</f>
        <v>0</v>
      </c>
      <c r="ABD6" s="34">
        <f>'5 - Project Outputs'!K189</f>
        <v>0</v>
      </c>
      <c r="ABE6" s="34">
        <f>'5 - Project Outputs'!L189</f>
        <v>0</v>
      </c>
      <c r="ABF6" s="34">
        <f>'5 - Project Outputs'!M189</f>
        <v>0</v>
      </c>
      <c r="ABG6" s="34">
        <f>'5 - Project Outputs'!N189</f>
        <v>0</v>
      </c>
      <c r="ABH6" s="34">
        <f>'5 - Project Outputs'!O189</f>
        <v>0</v>
      </c>
      <c r="ABI6" s="34">
        <f>'5 - Project Outputs'!P189</f>
        <v>0</v>
      </c>
      <c r="ABJ6" s="34">
        <f>'5 - Project Outputs'!Q189</f>
        <v>0</v>
      </c>
      <c r="ABK6" s="34">
        <f>'5 - Project Outputs'!R189</f>
        <v>0</v>
      </c>
      <c r="ABL6" s="34">
        <f>'5 - Project Outputs'!S189</f>
        <v>0</v>
      </c>
      <c r="ABM6" s="34">
        <f>'5 - Project Outputs'!T189</f>
        <v>0</v>
      </c>
      <c r="ABN6" s="34">
        <f>'5 - Project Outputs'!U189</f>
        <v>0</v>
      </c>
      <c r="ABO6" s="34">
        <f>'5 - Project Outputs'!V189</f>
        <v>0</v>
      </c>
      <c r="ABP6" s="34">
        <f>'5 - Project Outputs'!W189</f>
        <v>0</v>
      </c>
      <c r="ABQ6" s="34">
        <f>'5 - Project Outputs'!X189</f>
        <v>0</v>
      </c>
      <c r="ABR6" s="34">
        <f>'5 - Project Outputs'!Y189</f>
        <v>0</v>
      </c>
      <c r="ABS6" s="34" t="str">
        <f>'5 - Project Outputs'!C190</f>
        <v>&lt; Select &gt;</v>
      </c>
      <c r="ABT6" s="34" t="str">
        <f>'5 - Project Outputs'!D190</f>
        <v>N/A</v>
      </c>
      <c r="ABU6" s="34">
        <f>'5 - Project Outputs'!E190</f>
        <v>0</v>
      </c>
      <c r="ABV6" s="34">
        <f>'5 - Project Outputs'!F190</f>
        <v>0</v>
      </c>
      <c r="ABW6" s="34">
        <f>'5 - Project Outputs'!G190</f>
        <v>0</v>
      </c>
      <c r="ABX6" s="34">
        <f>'5 - Project Outputs'!H190</f>
        <v>0</v>
      </c>
      <c r="ABY6" s="34">
        <f>'5 - Project Outputs'!I190</f>
        <v>0</v>
      </c>
      <c r="ABZ6" s="34">
        <f>'5 - Project Outputs'!J190</f>
        <v>0</v>
      </c>
      <c r="ACA6" s="34">
        <f>'5 - Project Outputs'!K190</f>
        <v>0</v>
      </c>
      <c r="ACB6" s="34">
        <f>'5 - Project Outputs'!L190</f>
        <v>0</v>
      </c>
      <c r="ACC6" s="34">
        <f>'5 - Project Outputs'!M190</f>
        <v>0</v>
      </c>
      <c r="ACD6" s="34">
        <f>'5 - Project Outputs'!N190</f>
        <v>0</v>
      </c>
      <c r="ACE6" s="34">
        <f>'5 - Project Outputs'!O190</f>
        <v>0</v>
      </c>
      <c r="ACF6" s="34">
        <f>'5 - Project Outputs'!P190</f>
        <v>0</v>
      </c>
      <c r="ACG6" s="34">
        <f>'5 - Project Outputs'!Q190</f>
        <v>0</v>
      </c>
      <c r="ACH6" s="34">
        <f>'5 - Project Outputs'!R190</f>
        <v>0</v>
      </c>
      <c r="ACI6" s="34">
        <f>'5 - Project Outputs'!S190</f>
        <v>0</v>
      </c>
      <c r="ACJ6" s="34">
        <f>'5 - Project Outputs'!T190</f>
        <v>0</v>
      </c>
      <c r="ACK6" s="34">
        <f>'5 - Project Outputs'!U190</f>
        <v>0</v>
      </c>
      <c r="ACL6" s="34">
        <f>'5 - Project Outputs'!V190</f>
        <v>0</v>
      </c>
      <c r="ACM6" s="34">
        <f>'5 - Project Outputs'!W190</f>
        <v>0</v>
      </c>
      <c r="ACN6" s="34">
        <f>'5 - Project Outputs'!X190</f>
        <v>0</v>
      </c>
      <c r="ACO6" s="34">
        <f>'5 - Project Outputs'!Y190</f>
        <v>0</v>
      </c>
      <c r="ACP6" s="34" t="str">
        <f>'5 - Project Outputs'!C191</f>
        <v>&lt; Select &gt;</v>
      </c>
      <c r="ACQ6" s="34" t="str">
        <f>'5 - Project Outputs'!D191</f>
        <v>N/A</v>
      </c>
      <c r="ACR6" s="34">
        <f>'5 - Project Outputs'!E191</f>
        <v>0</v>
      </c>
      <c r="ACS6" s="34">
        <f>'5 - Project Outputs'!F191</f>
        <v>0</v>
      </c>
      <c r="ACT6" s="34">
        <f>'5 - Project Outputs'!G191</f>
        <v>0</v>
      </c>
      <c r="ACU6" s="34">
        <f>'5 - Project Outputs'!H191</f>
        <v>0</v>
      </c>
      <c r="ACV6" s="34">
        <f>'5 - Project Outputs'!I191</f>
        <v>0</v>
      </c>
      <c r="ACW6" s="34">
        <f>'5 - Project Outputs'!J191</f>
        <v>0</v>
      </c>
      <c r="ACX6" s="34">
        <f>'5 - Project Outputs'!K191</f>
        <v>0</v>
      </c>
      <c r="ACY6" s="34">
        <f>'5 - Project Outputs'!L191</f>
        <v>0</v>
      </c>
      <c r="ACZ6" s="34">
        <f>'5 - Project Outputs'!M191</f>
        <v>0</v>
      </c>
      <c r="ADA6" s="34">
        <f>'5 - Project Outputs'!N191</f>
        <v>0</v>
      </c>
      <c r="ADB6" s="34">
        <f>'5 - Project Outputs'!O191</f>
        <v>0</v>
      </c>
      <c r="ADC6" s="34">
        <f>'5 - Project Outputs'!P191</f>
        <v>0</v>
      </c>
      <c r="ADD6" s="34">
        <f>'5 - Project Outputs'!Q191</f>
        <v>0</v>
      </c>
      <c r="ADE6" s="34">
        <f>'5 - Project Outputs'!R191</f>
        <v>0</v>
      </c>
      <c r="ADF6" s="34">
        <f>'5 - Project Outputs'!S191</f>
        <v>0</v>
      </c>
      <c r="ADG6" s="34">
        <f>'5 - Project Outputs'!T191</f>
        <v>0</v>
      </c>
      <c r="ADH6" s="34">
        <f>'5 - Project Outputs'!U191</f>
        <v>0</v>
      </c>
      <c r="ADI6" s="34">
        <f>'5 - Project Outputs'!V191</f>
        <v>0</v>
      </c>
      <c r="ADJ6" s="34">
        <f>'5 - Project Outputs'!W191</f>
        <v>0</v>
      </c>
      <c r="ADK6" s="34">
        <f>'5 - Project Outputs'!X191</f>
        <v>0</v>
      </c>
      <c r="ADL6" s="34">
        <f>'5 - Project Outputs'!Y191</f>
        <v>0</v>
      </c>
      <c r="ADM6" s="34" t="str">
        <f>'5 - Project Outputs'!C192</f>
        <v>&lt; Select &gt;</v>
      </c>
      <c r="ADN6" s="34" t="str">
        <f>'5 - Project Outputs'!D192</f>
        <v>N/A</v>
      </c>
      <c r="ADO6" s="34">
        <f>'5 - Project Outputs'!E192</f>
        <v>0</v>
      </c>
      <c r="ADP6" s="34">
        <f>'5 - Project Outputs'!F192</f>
        <v>0</v>
      </c>
      <c r="ADQ6" s="34">
        <f>'5 - Project Outputs'!G192</f>
        <v>0</v>
      </c>
      <c r="ADR6" s="34">
        <f>'5 - Project Outputs'!H192</f>
        <v>0</v>
      </c>
      <c r="ADS6" s="34">
        <f>'5 - Project Outputs'!I192</f>
        <v>0</v>
      </c>
      <c r="ADT6" s="34">
        <f>'5 - Project Outputs'!J192</f>
        <v>0</v>
      </c>
      <c r="ADU6" s="34">
        <f>'5 - Project Outputs'!K192</f>
        <v>0</v>
      </c>
      <c r="ADV6" s="34">
        <f>'5 - Project Outputs'!L192</f>
        <v>0</v>
      </c>
      <c r="ADW6" s="34">
        <f>'5 - Project Outputs'!M192</f>
        <v>0</v>
      </c>
      <c r="ADX6" s="34">
        <f>'5 - Project Outputs'!N192</f>
        <v>0</v>
      </c>
      <c r="ADY6" s="34">
        <f>'5 - Project Outputs'!O192</f>
        <v>0</v>
      </c>
      <c r="ADZ6" s="34">
        <f>'5 - Project Outputs'!P192</f>
        <v>0</v>
      </c>
      <c r="AEA6" s="34">
        <f>'5 - Project Outputs'!Q192</f>
        <v>0</v>
      </c>
      <c r="AEB6" s="34">
        <f>'5 - Project Outputs'!R192</f>
        <v>0</v>
      </c>
      <c r="AEC6" s="34">
        <f>'5 - Project Outputs'!S192</f>
        <v>0</v>
      </c>
      <c r="AED6" s="34">
        <f>'5 - Project Outputs'!T192</f>
        <v>0</v>
      </c>
      <c r="AEE6" s="34">
        <f>'5 - Project Outputs'!U192</f>
        <v>0</v>
      </c>
      <c r="AEF6" s="34">
        <f>'5 - Project Outputs'!V192</f>
        <v>0</v>
      </c>
      <c r="AEG6" s="34">
        <f>'5 - Project Outputs'!W192</f>
        <v>0</v>
      </c>
      <c r="AEH6" s="34">
        <f>'5 - Project Outputs'!X192</f>
        <v>0</v>
      </c>
      <c r="AEI6" s="34">
        <f>'5 - Project Outputs'!Y192</f>
        <v>0</v>
      </c>
      <c r="AEJ6" s="34" t="str">
        <f>'5 - Project Outputs'!C193</f>
        <v>&lt; Select &gt;</v>
      </c>
      <c r="AEK6" s="34" t="str">
        <f>'5 - Project Outputs'!D193</f>
        <v>N/A</v>
      </c>
      <c r="AEL6" s="34">
        <f>'5 - Project Outputs'!E193</f>
        <v>0</v>
      </c>
      <c r="AEM6" s="34">
        <f>'5 - Project Outputs'!F193</f>
        <v>0</v>
      </c>
      <c r="AEN6" s="34">
        <f>'5 - Project Outputs'!G193</f>
        <v>0</v>
      </c>
      <c r="AEO6" s="34">
        <f>'5 - Project Outputs'!H193</f>
        <v>0</v>
      </c>
      <c r="AEP6" s="34">
        <f>'5 - Project Outputs'!I193</f>
        <v>0</v>
      </c>
      <c r="AEQ6" s="34">
        <f>'5 - Project Outputs'!J193</f>
        <v>0</v>
      </c>
      <c r="AER6" s="34">
        <f>'5 - Project Outputs'!K193</f>
        <v>0</v>
      </c>
      <c r="AES6" s="34">
        <f>'5 - Project Outputs'!L193</f>
        <v>0</v>
      </c>
      <c r="AET6" s="34">
        <f>'5 - Project Outputs'!M193</f>
        <v>0</v>
      </c>
      <c r="AEU6" s="34">
        <f>'5 - Project Outputs'!N193</f>
        <v>0</v>
      </c>
      <c r="AEV6" s="34">
        <f>'5 - Project Outputs'!O193</f>
        <v>0</v>
      </c>
      <c r="AEW6" s="34">
        <f>'5 - Project Outputs'!P193</f>
        <v>0</v>
      </c>
      <c r="AEX6" s="34">
        <f>'5 - Project Outputs'!Q193</f>
        <v>0</v>
      </c>
      <c r="AEY6" s="34">
        <f>'5 - Project Outputs'!R193</f>
        <v>0</v>
      </c>
      <c r="AEZ6" s="34">
        <f>'5 - Project Outputs'!S193</f>
        <v>0</v>
      </c>
      <c r="AFA6" s="34">
        <f>'5 - Project Outputs'!T193</f>
        <v>0</v>
      </c>
      <c r="AFB6" s="34">
        <f>'5 - Project Outputs'!U193</f>
        <v>0</v>
      </c>
      <c r="AFC6" s="34">
        <f>'5 - Project Outputs'!V193</f>
        <v>0</v>
      </c>
      <c r="AFD6" s="34">
        <f>'5 - Project Outputs'!W193</f>
        <v>0</v>
      </c>
      <c r="AFE6" s="34">
        <f>'5 - Project Outputs'!X193</f>
        <v>0</v>
      </c>
      <c r="AFF6" s="34">
        <f>'5 - Project Outputs'!Y193</f>
        <v>0</v>
      </c>
      <c r="AFG6" s="34" t="str">
        <f>'5 - Project Outputs'!C194</f>
        <v>&lt; Select &gt;</v>
      </c>
      <c r="AFH6" s="34" t="str">
        <f>'5 - Project Outputs'!D194</f>
        <v>N/A</v>
      </c>
      <c r="AFI6" s="34">
        <f>'5 - Project Outputs'!E194</f>
        <v>0</v>
      </c>
      <c r="AFJ6" s="34">
        <f>'5 - Project Outputs'!F194</f>
        <v>0</v>
      </c>
      <c r="AFK6" s="34">
        <f>'5 - Project Outputs'!G194</f>
        <v>0</v>
      </c>
      <c r="AFL6" s="34">
        <f>'5 - Project Outputs'!H194</f>
        <v>0</v>
      </c>
      <c r="AFM6" s="34">
        <f>'5 - Project Outputs'!I194</f>
        <v>0</v>
      </c>
      <c r="AFN6" s="34">
        <f>'5 - Project Outputs'!J194</f>
        <v>0</v>
      </c>
      <c r="AFO6" s="34">
        <f>'5 - Project Outputs'!K194</f>
        <v>0</v>
      </c>
      <c r="AFP6" s="34">
        <f>'5 - Project Outputs'!L194</f>
        <v>0</v>
      </c>
      <c r="AFQ6" s="34">
        <f>'5 - Project Outputs'!M194</f>
        <v>0</v>
      </c>
      <c r="AFR6" s="34">
        <f>'5 - Project Outputs'!N194</f>
        <v>0</v>
      </c>
      <c r="AFS6" s="34">
        <f>'5 - Project Outputs'!O194</f>
        <v>0</v>
      </c>
      <c r="AFT6" s="34">
        <f>'5 - Project Outputs'!P194</f>
        <v>0</v>
      </c>
      <c r="AFU6" s="34">
        <f>'5 - Project Outputs'!Q194</f>
        <v>0</v>
      </c>
      <c r="AFV6" s="34">
        <f>'5 - Project Outputs'!R194</f>
        <v>0</v>
      </c>
      <c r="AFW6" s="34">
        <f>'5 - Project Outputs'!S194</f>
        <v>0</v>
      </c>
      <c r="AFX6" s="34">
        <f>'5 - Project Outputs'!T194</f>
        <v>0</v>
      </c>
      <c r="AFY6" s="34">
        <f>'5 - Project Outputs'!U194</f>
        <v>0</v>
      </c>
      <c r="AFZ6" s="34">
        <f>'5 - Project Outputs'!V194</f>
        <v>0</v>
      </c>
      <c r="AGA6" s="34">
        <f>'5 - Project Outputs'!W194</f>
        <v>0</v>
      </c>
      <c r="AGB6" s="34">
        <f>'5 - Project Outputs'!X194</f>
        <v>0</v>
      </c>
      <c r="AGC6" s="34">
        <f>'5 - Project Outputs'!Y194</f>
        <v>0</v>
      </c>
      <c r="AGD6" s="34">
        <f>'5 - Project Outputs'!C196</f>
        <v>0</v>
      </c>
      <c r="AGE6" s="34">
        <f>'5 - Project Outputs'!D196</f>
        <v>0</v>
      </c>
      <c r="AGF6" s="34">
        <f>'5 - Project Outputs'!E196</f>
        <v>0</v>
      </c>
      <c r="AGG6" s="34">
        <f>'5 - Project Outputs'!F196</f>
        <v>0</v>
      </c>
      <c r="AGH6" s="34">
        <f>'5 - Project Outputs'!G196</f>
        <v>0</v>
      </c>
      <c r="AGI6" s="34">
        <f>'5 - Project Outputs'!H196</f>
        <v>0</v>
      </c>
      <c r="AGJ6" s="34">
        <f>'5 - Project Outputs'!I196</f>
        <v>0</v>
      </c>
      <c r="AGK6" s="34">
        <f>'5 - Project Outputs'!J196</f>
        <v>0</v>
      </c>
      <c r="AGL6" s="34">
        <f>'5 - Project Outputs'!K196</f>
        <v>0</v>
      </c>
      <c r="AGM6" s="34">
        <f>'5 - Project Outputs'!L196</f>
        <v>0</v>
      </c>
      <c r="AGN6" s="34">
        <f>'5 - Project Outputs'!M196</f>
        <v>0</v>
      </c>
      <c r="AGO6" s="34">
        <f>'5 - Project Outputs'!N196</f>
        <v>0</v>
      </c>
      <c r="AGP6" s="34">
        <f>'5 - Project Outputs'!O196</f>
        <v>0</v>
      </c>
      <c r="AGQ6" s="34">
        <f>'5 - Project Outputs'!P196</f>
        <v>0</v>
      </c>
      <c r="AGR6" s="34">
        <f>'5 - Project Outputs'!Q196</f>
        <v>0</v>
      </c>
      <c r="AGS6" s="34">
        <f>'5 - Project Outputs'!R196</f>
        <v>0</v>
      </c>
      <c r="AGT6" s="34">
        <f>'5 - Project Outputs'!S196</f>
        <v>0</v>
      </c>
      <c r="AGU6" s="34">
        <f>'5 - Project Outputs'!T196</f>
        <v>0</v>
      </c>
      <c r="AGV6" s="34">
        <f>'5 - Project Outputs'!U196</f>
        <v>0</v>
      </c>
      <c r="AGW6" s="34">
        <f>'5 - Project Outputs'!V196</f>
        <v>0</v>
      </c>
      <c r="AGX6" s="34">
        <f>'5 - Project Outputs'!W196</f>
        <v>0</v>
      </c>
      <c r="AGY6" s="34">
        <f>'5 - Project Outputs'!X196</f>
        <v>0</v>
      </c>
      <c r="AGZ6" s="34">
        <f>'5 - Project Outputs'!C197</f>
        <v>0</v>
      </c>
      <c r="AHA6" s="34">
        <f>'5 - Project Outputs'!D197</f>
        <v>0</v>
      </c>
      <c r="AHB6" s="34">
        <f>'5 - Project Outputs'!E197</f>
        <v>0</v>
      </c>
      <c r="AHC6" s="34">
        <f>'5 - Project Outputs'!F197</f>
        <v>0</v>
      </c>
      <c r="AHD6" s="34">
        <f>'5 - Project Outputs'!G197</f>
        <v>0</v>
      </c>
      <c r="AHE6" s="34">
        <f>'5 - Project Outputs'!H197</f>
        <v>0</v>
      </c>
      <c r="AHF6" s="34">
        <f>'5 - Project Outputs'!I197</f>
        <v>0</v>
      </c>
      <c r="AHG6" s="34">
        <f>'5 - Project Outputs'!J197</f>
        <v>0</v>
      </c>
      <c r="AHH6" s="34">
        <f>'5 - Project Outputs'!K197</f>
        <v>0</v>
      </c>
      <c r="AHI6" s="34">
        <f>'5 - Project Outputs'!L197</f>
        <v>0</v>
      </c>
      <c r="AHJ6" s="34">
        <f>'5 - Project Outputs'!M197</f>
        <v>0</v>
      </c>
      <c r="AHK6" s="34">
        <f>'5 - Project Outputs'!N197</f>
        <v>0</v>
      </c>
      <c r="AHL6" s="34">
        <f>'5 - Project Outputs'!O197</f>
        <v>0</v>
      </c>
      <c r="AHM6" s="34">
        <f>'5 - Project Outputs'!P197</f>
        <v>0</v>
      </c>
      <c r="AHN6" s="34">
        <f>'5 - Project Outputs'!Q197</f>
        <v>0</v>
      </c>
      <c r="AHO6" s="34">
        <f>'5 - Project Outputs'!R197</f>
        <v>0</v>
      </c>
      <c r="AHP6" s="34">
        <f>'5 - Project Outputs'!S197</f>
        <v>0</v>
      </c>
      <c r="AHQ6" s="34">
        <f>'5 - Project Outputs'!T197</f>
        <v>0</v>
      </c>
      <c r="AHR6" s="34">
        <f>'5 - Project Outputs'!U197</f>
        <v>0</v>
      </c>
      <c r="AHS6" s="34">
        <f>'5 - Project Outputs'!V197</f>
        <v>0</v>
      </c>
      <c r="AHT6" s="34">
        <f>'5 - Project Outputs'!W197</f>
        <v>0</v>
      </c>
      <c r="AHU6" s="34">
        <f>'5 - Project Outputs'!X197</f>
        <v>0</v>
      </c>
      <c r="AHV6" s="34">
        <f>'5 - Project Outputs'!C198</f>
        <v>0</v>
      </c>
      <c r="AHW6" s="34">
        <f>'5 - Project Outputs'!D198</f>
        <v>0</v>
      </c>
      <c r="AHX6" s="34">
        <f>'5 - Project Outputs'!E198</f>
        <v>0</v>
      </c>
      <c r="AHY6" s="34">
        <f>'5 - Project Outputs'!F198</f>
        <v>0</v>
      </c>
      <c r="AHZ6" s="34">
        <f>'5 - Project Outputs'!G198</f>
        <v>0</v>
      </c>
      <c r="AIA6" s="34">
        <f>'5 - Project Outputs'!H198</f>
        <v>0</v>
      </c>
      <c r="AIB6" s="34">
        <f>'5 - Project Outputs'!I198</f>
        <v>0</v>
      </c>
      <c r="AIC6" s="34">
        <f>'5 - Project Outputs'!J198</f>
        <v>0</v>
      </c>
      <c r="AID6" s="34">
        <f>'5 - Project Outputs'!K198</f>
        <v>0</v>
      </c>
      <c r="AIE6" s="34">
        <f>'5 - Project Outputs'!L198</f>
        <v>0</v>
      </c>
      <c r="AIF6" s="34">
        <f>'5 - Project Outputs'!M198</f>
        <v>0</v>
      </c>
      <c r="AIG6" s="34">
        <f>'5 - Project Outputs'!N198</f>
        <v>0</v>
      </c>
      <c r="AIH6" s="34">
        <f>'5 - Project Outputs'!O198</f>
        <v>0</v>
      </c>
      <c r="AII6" s="34">
        <f>'5 - Project Outputs'!P198</f>
        <v>0</v>
      </c>
      <c r="AIJ6" s="34">
        <f>'5 - Project Outputs'!Q198</f>
        <v>0</v>
      </c>
      <c r="AIK6" s="34">
        <f>'5 - Project Outputs'!R198</f>
        <v>0</v>
      </c>
      <c r="AIL6" s="34">
        <f>'5 - Project Outputs'!S198</f>
        <v>0</v>
      </c>
      <c r="AIM6" s="34">
        <f>'5 - Project Outputs'!T198</f>
        <v>0</v>
      </c>
      <c r="AIN6" s="34">
        <f>'5 - Project Outputs'!U198</f>
        <v>0</v>
      </c>
      <c r="AIO6" s="34">
        <f>'5 - Project Outputs'!V198</f>
        <v>0</v>
      </c>
      <c r="AIP6" s="34">
        <f>'5 - Project Outputs'!W198</f>
        <v>0</v>
      </c>
      <c r="AIQ6" s="34">
        <f>'5 - Project Outputs'!X198</f>
        <v>0</v>
      </c>
      <c r="AIR6" s="34">
        <f>'5 - Project Outputs'!C199</f>
        <v>0</v>
      </c>
      <c r="AIS6" s="34">
        <f>'5 - Project Outputs'!D199</f>
        <v>0</v>
      </c>
      <c r="AIT6" s="34">
        <f>'5 - Project Outputs'!E199</f>
        <v>0</v>
      </c>
      <c r="AIU6" s="34">
        <f>'5 - Project Outputs'!F199</f>
        <v>0</v>
      </c>
      <c r="AIV6" s="34">
        <f>'5 - Project Outputs'!G199</f>
        <v>0</v>
      </c>
      <c r="AIW6" s="34">
        <f>'5 - Project Outputs'!H199</f>
        <v>0</v>
      </c>
      <c r="AIX6" s="34">
        <f>'5 - Project Outputs'!I199</f>
        <v>0</v>
      </c>
      <c r="AIY6" s="34">
        <f>'5 - Project Outputs'!J199</f>
        <v>0</v>
      </c>
      <c r="AIZ6" s="34">
        <f>'5 - Project Outputs'!K199</f>
        <v>0</v>
      </c>
      <c r="AJA6" s="34">
        <f>'5 - Project Outputs'!L199</f>
        <v>0</v>
      </c>
      <c r="AJB6" s="34">
        <f>'5 - Project Outputs'!M199</f>
        <v>0</v>
      </c>
      <c r="AJC6" s="34">
        <f>'5 - Project Outputs'!N199</f>
        <v>0</v>
      </c>
      <c r="AJD6" s="34">
        <f>'5 - Project Outputs'!O199</f>
        <v>0</v>
      </c>
      <c r="AJE6" s="34">
        <f>'5 - Project Outputs'!P199</f>
        <v>0</v>
      </c>
      <c r="AJF6" s="34">
        <f>'5 - Project Outputs'!Q199</f>
        <v>0</v>
      </c>
      <c r="AJG6" s="34">
        <f>'5 - Project Outputs'!R199</f>
        <v>0</v>
      </c>
      <c r="AJH6" s="34">
        <f>'5 - Project Outputs'!S199</f>
        <v>0</v>
      </c>
      <c r="AJI6" s="34">
        <f>'5 - Project Outputs'!T199</f>
        <v>0</v>
      </c>
      <c r="AJJ6" s="34">
        <f>'5 - Project Outputs'!U199</f>
        <v>0</v>
      </c>
      <c r="AJK6" s="34">
        <f>'5 - Project Outputs'!V199</f>
        <v>0</v>
      </c>
      <c r="AJL6" s="34">
        <f>'5 - Project Outputs'!W199</f>
        <v>0</v>
      </c>
      <c r="AJM6" s="34">
        <f>'5 - Project Outputs'!X199</f>
        <v>0</v>
      </c>
      <c r="AJN6" s="34">
        <f>'5 - Project Outputs'!C200</f>
        <v>0</v>
      </c>
      <c r="AJO6" s="34">
        <f>'5 - Project Outputs'!D200</f>
        <v>0</v>
      </c>
      <c r="AJP6" s="34">
        <f>'5 - Project Outputs'!E200</f>
        <v>0</v>
      </c>
      <c r="AJQ6" s="34">
        <f>'5 - Project Outputs'!F200</f>
        <v>0</v>
      </c>
      <c r="AJR6" s="34">
        <f>'5 - Project Outputs'!G200</f>
        <v>0</v>
      </c>
      <c r="AJS6" s="34">
        <f>'5 - Project Outputs'!H200</f>
        <v>0</v>
      </c>
      <c r="AJT6" s="34">
        <f>'5 - Project Outputs'!I200</f>
        <v>0</v>
      </c>
      <c r="AJU6" s="34">
        <f>'5 - Project Outputs'!J200</f>
        <v>0</v>
      </c>
      <c r="AJV6" s="34">
        <f>'5 - Project Outputs'!K200</f>
        <v>0</v>
      </c>
      <c r="AJW6" s="34">
        <f>'5 - Project Outputs'!L200</f>
        <v>0</v>
      </c>
      <c r="AJX6" s="34">
        <f>'5 - Project Outputs'!M200</f>
        <v>0</v>
      </c>
      <c r="AJY6" s="34">
        <f>'5 - Project Outputs'!N200</f>
        <v>0</v>
      </c>
      <c r="AJZ6" s="34">
        <f>'5 - Project Outputs'!O200</f>
        <v>0</v>
      </c>
      <c r="AKA6" s="34">
        <f>'5 - Project Outputs'!P200</f>
        <v>0</v>
      </c>
      <c r="AKB6" s="34">
        <f>'5 - Project Outputs'!Q200</f>
        <v>0</v>
      </c>
      <c r="AKC6" s="34">
        <f>'5 - Project Outputs'!R200</f>
        <v>0</v>
      </c>
      <c r="AKD6" s="34">
        <f>'5 - Project Outputs'!S200</f>
        <v>0</v>
      </c>
      <c r="AKE6" s="34">
        <f>'5 - Project Outputs'!T200</f>
        <v>0</v>
      </c>
      <c r="AKF6" s="34">
        <f>'5 - Project Outputs'!U200</f>
        <v>0</v>
      </c>
      <c r="AKG6" s="34">
        <f>'5 - Project Outputs'!V200</f>
        <v>0</v>
      </c>
      <c r="AKH6" s="34">
        <f>'5 - Project Outputs'!W200</f>
        <v>0</v>
      </c>
      <c r="AKI6" s="34">
        <f>'5 - Project Outputs'!X200</f>
        <v>0</v>
      </c>
      <c r="AKJ6" s="34">
        <f>'5 - Project Outputs'!C201</f>
        <v>0</v>
      </c>
      <c r="AKK6" s="34">
        <f>'5 - Project Outputs'!D201</f>
        <v>0</v>
      </c>
      <c r="AKL6" s="34">
        <f>'5 - Project Outputs'!E201</f>
        <v>0</v>
      </c>
      <c r="AKM6" s="34">
        <f>'5 - Project Outputs'!F201</f>
        <v>0</v>
      </c>
      <c r="AKN6" s="34">
        <f>'5 - Project Outputs'!G201</f>
        <v>0</v>
      </c>
      <c r="AKO6" s="34">
        <f>'5 - Project Outputs'!H201</f>
        <v>0</v>
      </c>
      <c r="AKP6" s="34">
        <f>'5 - Project Outputs'!I201</f>
        <v>0</v>
      </c>
      <c r="AKQ6" s="34">
        <f>'5 - Project Outputs'!J201</f>
        <v>0</v>
      </c>
      <c r="AKR6" s="34">
        <f>'5 - Project Outputs'!K201</f>
        <v>0</v>
      </c>
      <c r="AKS6" s="34">
        <f>'5 - Project Outputs'!L201</f>
        <v>0</v>
      </c>
      <c r="AKT6" s="34">
        <f>'5 - Project Outputs'!M201</f>
        <v>0</v>
      </c>
      <c r="AKU6" s="34">
        <f>'5 - Project Outputs'!N201</f>
        <v>0</v>
      </c>
      <c r="AKV6" s="34">
        <f>'5 - Project Outputs'!O201</f>
        <v>0</v>
      </c>
      <c r="AKW6" s="34">
        <f>'5 - Project Outputs'!P201</f>
        <v>0</v>
      </c>
      <c r="AKX6" s="34">
        <f>'5 - Project Outputs'!Q201</f>
        <v>0</v>
      </c>
      <c r="AKY6" s="34">
        <f>'5 - Project Outputs'!R201</f>
        <v>0</v>
      </c>
      <c r="AKZ6" s="34">
        <f>'5 - Project Outputs'!S201</f>
        <v>0</v>
      </c>
      <c r="ALA6" s="34">
        <f>'5 - Project Outputs'!T201</f>
        <v>0</v>
      </c>
      <c r="ALB6" s="34">
        <f>'5 - Project Outputs'!U201</f>
        <v>0</v>
      </c>
      <c r="ALC6" s="34">
        <f>'5 - Project Outputs'!V201</f>
        <v>0</v>
      </c>
      <c r="ALD6" s="34">
        <f>'5 - Project Outputs'!W201</f>
        <v>0</v>
      </c>
      <c r="ALE6" s="34">
        <f>'5 - Project Outputs'!X201</f>
        <v>0</v>
      </c>
      <c r="ALF6" s="34">
        <f>'5 - Project Outputs'!C202</f>
        <v>0</v>
      </c>
      <c r="ALG6" s="34">
        <f>'5 - Project Outputs'!D202</f>
        <v>0</v>
      </c>
      <c r="ALH6" s="34">
        <f>'5 - Project Outputs'!E202</f>
        <v>0</v>
      </c>
      <c r="ALI6" s="34">
        <f>'5 - Project Outputs'!F202</f>
        <v>0</v>
      </c>
      <c r="ALJ6" s="34">
        <f>'5 - Project Outputs'!G202</f>
        <v>0</v>
      </c>
      <c r="ALK6" s="34">
        <f>'5 - Project Outputs'!H202</f>
        <v>0</v>
      </c>
      <c r="ALL6" s="34">
        <f>'5 - Project Outputs'!I202</f>
        <v>0</v>
      </c>
      <c r="ALM6" s="34">
        <f>'5 - Project Outputs'!J202</f>
        <v>0</v>
      </c>
      <c r="ALN6" s="34">
        <f>'5 - Project Outputs'!K202</f>
        <v>0</v>
      </c>
      <c r="ALO6" s="34">
        <f>'5 - Project Outputs'!L202</f>
        <v>0</v>
      </c>
      <c r="ALP6" s="34">
        <f>'5 - Project Outputs'!M202</f>
        <v>0</v>
      </c>
      <c r="ALQ6" s="34">
        <f>'5 - Project Outputs'!N202</f>
        <v>0</v>
      </c>
      <c r="ALR6" s="34">
        <f>'5 - Project Outputs'!O202</f>
        <v>0</v>
      </c>
      <c r="ALS6" s="34">
        <f>'5 - Project Outputs'!P202</f>
        <v>0</v>
      </c>
      <c r="ALT6" s="34">
        <f>'5 - Project Outputs'!Q202</f>
        <v>0</v>
      </c>
      <c r="ALU6" s="34">
        <f>'5 - Project Outputs'!R202</f>
        <v>0</v>
      </c>
      <c r="ALV6" s="34">
        <f>'5 - Project Outputs'!S202</f>
        <v>0</v>
      </c>
      <c r="ALW6" s="34">
        <f>'5 - Project Outputs'!T202</f>
        <v>0</v>
      </c>
      <c r="ALX6" s="34">
        <f>'5 - Project Outputs'!U202</f>
        <v>0</v>
      </c>
      <c r="ALY6" s="34">
        <f>'5 - Project Outputs'!V202</f>
        <v>0</v>
      </c>
      <c r="ALZ6" s="34">
        <f>'5 - Project Outputs'!W202</f>
        <v>0</v>
      </c>
      <c r="AMA6" s="34">
        <f>'5 - Project Outputs'!X202</f>
        <v>0</v>
      </c>
      <c r="AMB6" s="34">
        <f>'5 - Project Outputs'!C203</f>
        <v>0</v>
      </c>
      <c r="AMC6" s="34">
        <f>'5 - Project Outputs'!D203</f>
        <v>0</v>
      </c>
      <c r="AMD6" s="34">
        <f>'5 - Project Outputs'!E203</f>
        <v>0</v>
      </c>
      <c r="AME6" s="34">
        <f>'5 - Project Outputs'!F203</f>
        <v>0</v>
      </c>
      <c r="AMF6" s="34">
        <f>'5 - Project Outputs'!G203</f>
        <v>0</v>
      </c>
      <c r="AMG6" s="34">
        <f>'5 - Project Outputs'!H203</f>
        <v>0</v>
      </c>
      <c r="AMH6" s="34">
        <f>'5 - Project Outputs'!I203</f>
        <v>0</v>
      </c>
      <c r="AMI6" s="34">
        <f>'5 - Project Outputs'!J203</f>
        <v>0</v>
      </c>
      <c r="AMJ6" s="34">
        <f>'5 - Project Outputs'!K203</f>
        <v>0</v>
      </c>
      <c r="AMK6" s="34">
        <f>'5 - Project Outputs'!L203</f>
        <v>0</v>
      </c>
      <c r="AML6" s="34">
        <f>'5 - Project Outputs'!M203</f>
        <v>0</v>
      </c>
      <c r="AMM6" s="34">
        <f>'5 - Project Outputs'!N203</f>
        <v>0</v>
      </c>
      <c r="AMN6" s="34">
        <f>'5 - Project Outputs'!O203</f>
        <v>0</v>
      </c>
      <c r="AMO6" s="34">
        <f>'5 - Project Outputs'!P203</f>
        <v>0</v>
      </c>
      <c r="AMP6" s="34">
        <f>'5 - Project Outputs'!Q203</f>
        <v>0</v>
      </c>
      <c r="AMQ6" s="34">
        <f>'5 - Project Outputs'!R203</f>
        <v>0</v>
      </c>
      <c r="AMR6" s="34">
        <f>'5 - Project Outputs'!S203</f>
        <v>0</v>
      </c>
      <c r="AMS6" s="34">
        <f>'5 - Project Outputs'!T203</f>
        <v>0</v>
      </c>
      <c r="AMT6" s="34">
        <f>'5 - Project Outputs'!U203</f>
        <v>0</v>
      </c>
      <c r="AMU6" s="34">
        <f>'5 - Project Outputs'!V203</f>
        <v>0</v>
      </c>
      <c r="AMV6" s="34">
        <f>'5 - Project Outputs'!W203</f>
        <v>0</v>
      </c>
      <c r="AMW6" s="34">
        <f>'5 - Project Outputs'!X203</f>
        <v>0</v>
      </c>
      <c r="AMX6" s="34">
        <f>'5 - Project Outputs'!C204</f>
        <v>0</v>
      </c>
      <c r="AMY6" s="34">
        <f>'5 - Project Outputs'!D204</f>
        <v>0</v>
      </c>
      <c r="AMZ6" s="34">
        <f>'5 - Project Outputs'!E204</f>
        <v>0</v>
      </c>
      <c r="ANA6" s="34">
        <f>'5 - Project Outputs'!F204</f>
        <v>0</v>
      </c>
      <c r="ANB6" s="34">
        <f>'5 - Project Outputs'!G204</f>
        <v>0</v>
      </c>
      <c r="ANC6" s="34">
        <f>'5 - Project Outputs'!H204</f>
        <v>0</v>
      </c>
      <c r="AND6" s="34">
        <f>'5 - Project Outputs'!I204</f>
        <v>0</v>
      </c>
      <c r="ANE6" s="34">
        <f>'5 - Project Outputs'!J204</f>
        <v>0</v>
      </c>
      <c r="ANF6" s="34">
        <f>'5 - Project Outputs'!K204</f>
        <v>0</v>
      </c>
      <c r="ANG6" s="34">
        <f>'5 - Project Outputs'!L204</f>
        <v>0</v>
      </c>
      <c r="ANH6" s="34">
        <f>'5 - Project Outputs'!M204</f>
        <v>0</v>
      </c>
      <c r="ANI6" s="34">
        <f>'5 - Project Outputs'!N204</f>
        <v>0</v>
      </c>
      <c r="ANJ6" s="34">
        <f>'5 - Project Outputs'!O204</f>
        <v>0</v>
      </c>
      <c r="ANK6" s="34">
        <f>'5 - Project Outputs'!P204</f>
        <v>0</v>
      </c>
      <c r="ANL6" s="34">
        <f>'5 - Project Outputs'!Q204</f>
        <v>0</v>
      </c>
      <c r="ANM6" s="34">
        <f>'5 - Project Outputs'!R204</f>
        <v>0</v>
      </c>
      <c r="ANN6" s="34">
        <f>'5 - Project Outputs'!S204</f>
        <v>0</v>
      </c>
      <c r="ANO6" s="34">
        <f>'5 - Project Outputs'!T204</f>
        <v>0</v>
      </c>
      <c r="ANP6" s="34">
        <f>'5 - Project Outputs'!U204</f>
        <v>0</v>
      </c>
      <c r="ANQ6" s="34">
        <f>'5 - Project Outputs'!V204</f>
        <v>0</v>
      </c>
      <c r="ANR6" s="34">
        <f>'5 - Project Outputs'!W204</f>
        <v>0</v>
      </c>
      <c r="ANS6" s="34">
        <f>'5 - Project Outputs'!X204</f>
        <v>0</v>
      </c>
      <c r="ANT6" s="34">
        <f>'5 - Project Outputs'!C205</f>
        <v>0</v>
      </c>
      <c r="ANU6" s="34">
        <f>'5 - Project Outputs'!D205</f>
        <v>0</v>
      </c>
      <c r="ANV6" s="34">
        <f>'5 - Project Outputs'!E205</f>
        <v>0</v>
      </c>
      <c r="ANW6" s="34">
        <f>'5 - Project Outputs'!F205</f>
        <v>0</v>
      </c>
      <c r="ANX6" s="34">
        <f>'5 - Project Outputs'!G205</f>
        <v>0</v>
      </c>
      <c r="ANY6" s="34">
        <f>'5 - Project Outputs'!H205</f>
        <v>0</v>
      </c>
      <c r="ANZ6" s="34">
        <f>'5 - Project Outputs'!I205</f>
        <v>0</v>
      </c>
      <c r="AOA6" s="34">
        <f>'5 - Project Outputs'!J205</f>
        <v>0</v>
      </c>
      <c r="AOB6" s="34">
        <f>'5 - Project Outputs'!K205</f>
        <v>0</v>
      </c>
      <c r="AOC6" s="34">
        <f>'5 - Project Outputs'!L205</f>
        <v>0</v>
      </c>
      <c r="AOD6" s="34">
        <f>'5 - Project Outputs'!M205</f>
        <v>0</v>
      </c>
      <c r="AOE6" s="34">
        <f>'5 - Project Outputs'!N205</f>
        <v>0</v>
      </c>
      <c r="AOF6" s="34">
        <f>'5 - Project Outputs'!O205</f>
        <v>0</v>
      </c>
      <c r="AOG6" s="34">
        <f>'5 - Project Outputs'!P205</f>
        <v>0</v>
      </c>
      <c r="AOH6" s="34">
        <f>'5 - Project Outputs'!Q205</f>
        <v>0</v>
      </c>
      <c r="AOI6" s="34">
        <f>'5 - Project Outputs'!R205</f>
        <v>0</v>
      </c>
      <c r="AOJ6" s="34">
        <f>'5 - Project Outputs'!S205</f>
        <v>0</v>
      </c>
      <c r="AOK6" s="34">
        <f>'5 - Project Outputs'!T205</f>
        <v>0</v>
      </c>
      <c r="AOL6" s="34">
        <f>'5 - Project Outputs'!U205</f>
        <v>0</v>
      </c>
      <c r="AOM6" s="34">
        <f>'5 - Project Outputs'!V205</f>
        <v>0</v>
      </c>
      <c r="AON6" s="34">
        <f>'5 - Project Outputs'!W205</f>
        <v>0</v>
      </c>
      <c r="AOO6" s="34">
        <f>'5 - Project Outputs'!X205</f>
        <v>0</v>
      </c>
      <c r="CZK6" s="34" t="str">
        <f>'7 - Risk Register'!C56</f>
        <v>Test</v>
      </c>
      <c r="CZL6" s="34" t="str">
        <f>'7 - Risk Register'!D56</f>
        <v>Covid Disruption</v>
      </c>
      <c r="CZM6" s="34" t="str">
        <f>'7 - Risk Register'!E56</f>
        <v>Test</v>
      </c>
      <c r="CZN6" s="34" t="str">
        <f>'7 - Risk Register'!F56</f>
        <v>Test</v>
      </c>
      <c r="CZO6" s="34" t="str">
        <f>'7 - Risk Register'!G56</f>
        <v>Test</v>
      </c>
      <c r="CZP6" s="34" t="str">
        <f>'7 - Risk Register'!H56</f>
        <v>2 - Low impact</v>
      </c>
      <c r="CZQ6" s="34" t="str">
        <f>'7 - Risk Register'!I56</f>
        <v>2 - Medium</v>
      </c>
      <c r="CZR6" s="34">
        <f>'7 - Risk Register'!J56</f>
        <v>4</v>
      </c>
      <c r="CZS6" s="34" t="str">
        <f>'7 - Risk Register'!K56</f>
        <v>Test</v>
      </c>
      <c r="CZT6" s="34" t="str">
        <f>'7 - Risk Register'!L56</f>
        <v>2 - Low impact</v>
      </c>
      <c r="CZU6" s="34" t="str">
        <f>'7 - Risk Register'!M56</f>
        <v>2 - Medium</v>
      </c>
      <c r="CZV6" s="34">
        <f>'7 - Risk Register'!N56</f>
        <v>4</v>
      </c>
      <c r="CZW6" s="34" t="str">
        <f>'7 - Risk Register'!O56</f>
        <v>2 - Distant: next 12 months</v>
      </c>
      <c r="CZX6" s="34" t="str">
        <f>'7 - Risk Register'!P56</f>
        <v>Test</v>
      </c>
      <c r="CZY6" s="34">
        <f>'7 - Risk Register'!C57</f>
        <v>0</v>
      </c>
      <c r="CZZ6" s="34">
        <f>'7 - Risk Register'!D57</f>
        <v>0</v>
      </c>
      <c r="DAA6" s="34">
        <f>'7 - Risk Register'!E57</f>
        <v>0</v>
      </c>
      <c r="DAB6" s="34">
        <f>'7 - Risk Register'!F57</f>
        <v>0</v>
      </c>
      <c r="DAC6" s="34">
        <f>'7 - Risk Register'!G57</f>
        <v>0</v>
      </c>
      <c r="DAD6" s="34">
        <f>'7 - Risk Register'!H57</f>
        <v>0</v>
      </c>
      <c r="DAE6" s="34">
        <f>'7 - Risk Register'!I57</f>
        <v>0</v>
      </c>
      <c r="DAF6" s="34" t="str">
        <f>'7 - Risk Register'!J57</f>
        <v/>
      </c>
      <c r="DAG6" s="34">
        <f>'7 - Risk Register'!K57</f>
        <v>0</v>
      </c>
      <c r="DAH6" s="34">
        <f>'7 - Risk Register'!L57</f>
        <v>0</v>
      </c>
      <c r="DAI6" s="34">
        <f>'7 - Risk Register'!M57</f>
        <v>0</v>
      </c>
      <c r="DAJ6" s="34" t="str">
        <f>'7 - Risk Register'!N57</f>
        <v/>
      </c>
      <c r="DAK6" s="34">
        <f>'7 - Risk Register'!O57</f>
        <v>0</v>
      </c>
      <c r="DAL6" s="34">
        <f>'7 - Risk Register'!P57</f>
        <v>0</v>
      </c>
      <c r="DAM6" s="34">
        <f>'7 - Risk Register'!C58</f>
        <v>0</v>
      </c>
      <c r="DAN6" s="34">
        <f>'7 - Risk Register'!D58</f>
        <v>0</v>
      </c>
      <c r="DAO6" s="34">
        <f>'7 - Risk Register'!E58</f>
        <v>0</v>
      </c>
      <c r="DAP6" s="34">
        <f>'7 - Risk Register'!F58</f>
        <v>0</v>
      </c>
      <c r="DAQ6" s="34">
        <f>'7 - Risk Register'!G58</f>
        <v>0</v>
      </c>
      <c r="DAR6" s="34">
        <f>'7 - Risk Register'!H58</f>
        <v>0</v>
      </c>
      <c r="DAS6" s="34">
        <f>'7 - Risk Register'!I58</f>
        <v>0</v>
      </c>
      <c r="DAT6" s="34" t="str">
        <f>'7 - Risk Register'!J58</f>
        <v/>
      </c>
      <c r="DAU6" s="34">
        <f>'7 - Risk Register'!K58</f>
        <v>0</v>
      </c>
      <c r="DAV6" s="34">
        <f>'7 - Risk Register'!L58</f>
        <v>0</v>
      </c>
      <c r="DAW6" s="34">
        <f>'7 - Risk Register'!M58</f>
        <v>0</v>
      </c>
      <c r="DAX6" s="34" t="str">
        <f>'7 - Risk Register'!N58</f>
        <v/>
      </c>
      <c r="DAY6" s="34">
        <f>'7 - Risk Register'!O58</f>
        <v>0</v>
      </c>
      <c r="DAZ6" s="34">
        <f>'7 - Risk Register'!P58</f>
        <v>0</v>
      </c>
    </row>
    <row r="7" spans="1:2762" s="34" customFormat="1">
      <c r="A7" s="460" t="s">
        <v>3524</v>
      </c>
      <c r="R7" s="466" t="str">
        <f>'Project Lookup'!$C$8</f>
        <v/>
      </c>
      <c r="S7" s="34" t="str">
        <f>'Project Lookup'!$E$8</f>
        <v/>
      </c>
      <c r="T7" s="34" t="str">
        <f>'2 - Project Admin'!F32</f>
        <v>&lt; Select &gt;</v>
      </c>
      <c r="U7" s="34" t="str">
        <f>'2 - Project Admin'!G32</f>
        <v>&lt; Select &gt;</v>
      </c>
      <c r="V7" s="34">
        <f>'2 - Project Admin'!H32</f>
        <v>0</v>
      </c>
      <c r="W7" s="34">
        <f>'2 - Project Admin'!I32</f>
        <v>0</v>
      </c>
      <c r="X7" s="34" t="str">
        <f>'2 - Project Admin'!J32</f>
        <v>&lt; Select &gt;</v>
      </c>
      <c r="Y7" s="34">
        <f>'2 - Project Admin'!K32</f>
        <v>0</v>
      </c>
      <c r="Z7" s="34">
        <f>'2 - Project Admin'!L32</f>
        <v>0</v>
      </c>
      <c r="AJ7" s="468">
        <f>'3 - Programme Progress'!D25</f>
        <v>0</v>
      </c>
      <c r="AK7" s="34">
        <f>'3 - Programme Progress'!E25</f>
        <v>0</v>
      </c>
      <c r="AL7" s="34" t="e">
        <f>'3 - Programme Progress'!#REF!</f>
        <v>#REF!</v>
      </c>
      <c r="AM7" s="34" t="str">
        <f>'3 - Programme Progress'!F25</f>
        <v>&lt; Select &gt;</v>
      </c>
      <c r="AN7" s="34" t="str">
        <f>'3 - Programme Progress'!J25</f>
        <v>&lt; Select &gt;</v>
      </c>
      <c r="AO7" s="34" t="str">
        <f>'3 - Programme Progress'!K25</f>
        <v>&lt; Select &gt;</v>
      </c>
      <c r="AP7" s="34" t="str">
        <f>'3 - Programme Progress'!L25</f>
        <v>&lt; Select &gt;</v>
      </c>
      <c r="AQ7" s="34">
        <f>'3 - Programme Progress'!M25</f>
        <v>0</v>
      </c>
      <c r="AR7" s="34">
        <f>'3 - Programme Progress'!N25</f>
        <v>0</v>
      </c>
      <c r="AS7" s="34">
        <f>'3 - Programme Progress'!O25</f>
        <v>0</v>
      </c>
      <c r="AU7" s="469"/>
      <c r="AV7" s="469"/>
      <c r="AW7" s="469"/>
      <c r="AX7" s="469"/>
      <c r="AY7" s="469"/>
      <c r="AZ7" s="469"/>
      <c r="BA7" s="469"/>
      <c r="BB7" s="469"/>
      <c r="BC7" s="469"/>
      <c r="BD7" s="469"/>
      <c r="BE7" s="469"/>
      <c r="BF7" s="469"/>
      <c r="BG7" s="469"/>
      <c r="BH7" s="469"/>
      <c r="BI7" s="469"/>
      <c r="BJ7" s="469"/>
      <c r="BK7" s="469"/>
      <c r="BS7" s="34">
        <f>'4a - Funding Profiles'!F178</f>
        <v>0</v>
      </c>
      <c r="BT7" s="34">
        <f>'4a - Funding Profiles'!G178</f>
        <v>0</v>
      </c>
      <c r="BU7" s="34">
        <f>'4a - Funding Profiles'!H178</f>
        <v>0</v>
      </c>
      <c r="BV7" s="34">
        <f>'4a - Funding Profiles'!I178</f>
        <v>0</v>
      </c>
      <c r="BW7" s="34">
        <f>'4a - Funding Profiles'!J178</f>
        <v>0</v>
      </c>
      <c r="BX7" s="34">
        <f>'4a - Funding Profiles'!K178</f>
        <v>0</v>
      </c>
      <c r="BY7" s="34">
        <f>'4a - Funding Profiles'!L178</f>
        <v>0</v>
      </c>
      <c r="BZ7" s="34">
        <f>'4a - Funding Profiles'!M178</f>
        <v>0</v>
      </c>
      <c r="CA7" s="34">
        <f>'4a - Funding Profiles'!N178</f>
        <v>0</v>
      </c>
      <c r="CB7" s="34">
        <f>'4a - Funding Profiles'!O178</f>
        <v>0</v>
      </c>
      <c r="CC7" s="34">
        <f>'4a - Funding Profiles'!P178</f>
        <v>0</v>
      </c>
      <c r="CD7" s="34">
        <f>'4a - Funding Profiles'!Q178</f>
        <v>0</v>
      </c>
      <c r="CE7" s="34">
        <f>'4a - Funding Profiles'!R178</f>
        <v>0</v>
      </c>
      <c r="CF7" s="34">
        <f>'4a - Funding Profiles'!S178</f>
        <v>0</v>
      </c>
      <c r="CG7" s="34">
        <f>'4a - Funding Profiles'!T178</f>
        <v>0</v>
      </c>
      <c r="CH7" s="34">
        <f>'4a - Funding Profiles'!U178</f>
        <v>0</v>
      </c>
      <c r="CI7" s="34">
        <f>'4a - Funding Profiles'!V178</f>
        <v>0</v>
      </c>
      <c r="CJ7" s="34">
        <f>'4a - Funding Profiles'!W178</f>
        <v>0</v>
      </c>
      <c r="CK7" s="34">
        <f>'4a - Funding Profiles'!X178</f>
        <v>0</v>
      </c>
      <c r="CL7" s="34">
        <f>'4a - Funding Profiles'!Y178</f>
        <v>0</v>
      </c>
      <c r="CM7" s="34">
        <f>'4a - Funding Profiles'!Z178</f>
        <v>0</v>
      </c>
      <c r="CN7" s="34">
        <f>'4a - Funding Profiles'!F179</f>
        <v>0</v>
      </c>
      <c r="CO7" s="34">
        <f>'4a - Funding Profiles'!G179</f>
        <v>0</v>
      </c>
      <c r="CP7" s="34">
        <f>'4a - Funding Profiles'!H179</f>
        <v>0</v>
      </c>
      <c r="CQ7" s="34">
        <f>'4a - Funding Profiles'!I179</f>
        <v>0</v>
      </c>
      <c r="CR7" s="34">
        <f>'4a - Funding Profiles'!J179</f>
        <v>0</v>
      </c>
      <c r="CS7" s="34">
        <f>'4a - Funding Profiles'!K179</f>
        <v>0</v>
      </c>
      <c r="CT7" s="34">
        <f>'4a - Funding Profiles'!L179</f>
        <v>0</v>
      </c>
      <c r="CU7" s="34">
        <f>'4a - Funding Profiles'!M179</f>
        <v>0</v>
      </c>
      <c r="CV7" s="34">
        <f>'4a - Funding Profiles'!N179</f>
        <v>0</v>
      </c>
      <c r="CW7" s="34">
        <f>'4a - Funding Profiles'!O179</f>
        <v>0</v>
      </c>
      <c r="CX7" s="34">
        <f>'4a - Funding Profiles'!P179</f>
        <v>0</v>
      </c>
      <c r="CY7" s="34">
        <f>'4a - Funding Profiles'!Q179</f>
        <v>0</v>
      </c>
      <c r="CZ7" s="34">
        <f>'4a - Funding Profiles'!R179</f>
        <v>0</v>
      </c>
      <c r="DA7" s="34">
        <f>'4a - Funding Profiles'!S179</f>
        <v>0</v>
      </c>
      <c r="DB7" s="34">
        <f>'4a - Funding Profiles'!T179</f>
        <v>0</v>
      </c>
      <c r="DC7" s="34">
        <f>'4a - Funding Profiles'!U179</f>
        <v>0</v>
      </c>
      <c r="DD7" s="34">
        <f>'4a - Funding Profiles'!V179</f>
        <v>0</v>
      </c>
      <c r="DE7" s="34">
        <f>'4a - Funding Profiles'!W179</f>
        <v>0</v>
      </c>
      <c r="DF7" s="34">
        <f>'4a - Funding Profiles'!X179</f>
        <v>0</v>
      </c>
      <c r="DG7" s="34">
        <f>'4a - Funding Profiles'!Y179</f>
        <v>0</v>
      </c>
      <c r="DH7" s="34">
        <f>'4a - Funding Profiles'!Z179</f>
        <v>0</v>
      </c>
      <c r="DI7" s="34">
        <f>'4a - Funding Profiles'!F180</f>
        <v>0</v>
      </c>
      <c r="DJ7" s="34">
        <f>'4a - Funding Profiles'!G180</f>
        <v>0</v>
      </c>
      <c r="DK7" s="34">
        <f>'4a - Funding Profiles'!H180</f>
        <v>0</v>
      </c>
      <c r="DL7" s="34">
        <f>'4a - Funding Profiles'!I180</f>
        <v>0</v>
      </c>
      <c r="DM7" s="34">
        <f>'4a - Funding Profiles'!J180</f>
        <v>0</v>
      </c>
      <c r="DN7" s="34">
        <f>'4a - Funding Profiles'!K180</f>
        <v>0</v>
      </c>
      <c r="DO7" s="34">
        <f>'4a - Funding Profiles'!L180</f>
        <v>0</v>
      </c>
      <c r="DP7" s="34">
        <f>'4a - Funding Profiles'!M180</f>
        <v>0</v>
      </c>
      <c r="DQ7" s="34">
        <f>'4a - Funding Profiles'!N180</f>
        <v>0</v>
      </c>
      <c r="DR7" s="34">
        <f>'4a - Funding Profiles'!O180</f>
        <v>0</v>
      </c>
      <c r="DS7" s="34">
        <f>'4a - Funding Profiles'!P180</f>
        <v>0</v>
      </c>
      <c r="DT7" s="34">
        <f>'4a - Funding Profiles'!Q180</f>
        <v>0</v>
      </c>
      <c r="DU7" s="34">
        <f>'4a - Funding Profiles'!R180</f>
        <v>0</v>
      </c>
      <c r="DV7" s="34">
        <f>'4a - Funding Profiles'!S180</f>
        <v>0</v>
      </c>
      <c r="DW7" s="34">
        <f>'4a - Funding Profiles'!T180</f>
        <v>0</v>
      </c>
      <c r="DX7" s="34">
        <f>'4a - Funding Profiles'!U180</f>
        <v>0</v>
      </c>
      <c r="DY7" s="34">
        <f>'4a - Funding Profiles'!V180</f>
        <v>0</v>
      </c>
      <c r="DZ7" s="34">
        <f>'4a - Funding Profiles'!W180</f>
        <v>0</v>
      </c>
      <c r="EA7" s="34">
        <f>'4a - Funding Profiles'!X180</f>
        <v>0</v>
      </c>
      <c r="EB7" s="34">
        <f>'4a - Funding Profiles'!Y180</f>
        <v>0</v>
      </c>
      <c r="EC7" s="34">
        <f>'4a - Funding Profiles'!Z180</f>
        <v>0</v>
      </c>
      <c r="ED7" s="34">
        <f>'4a - Funding Profiles'!F181</f>
        <v>0</v>
      </c>
      <c r="EE7" s="34">
        <f>'4a - Funding Profiles'!G181</f>
        <v>0</v>
      </c>
      <c r="EF7" s="34">
        <f>'4a - Funding Profiles'!H181</f>
        <v>0</v>
      </c>
      <c r="EG7" s="34">
        <f>'4a - Funding Profiles'!I181</f>
        <v>0</v>
      </c>
      <c r="EH7" s="34">
        <f>'4a - Funding Profiles'!J181</f>
        <v>0</v>
      </c>
      <c r="EI7" s="34">
        <f>'4a - Funding Profiles'!K181</f>
        <v>0</v>
      </c>
      <c r="EJ7" s="34">
        <f>'4a - Funding Profiles'!L181</f>
        <v>0</v>
      </c>
      <c r="EK7" s="34">
        <f>'4a - Funding Profiles'!M181</f>
        <v>0</v>
      </c>
      <c r="EL7" s="34">
        <f>'4a - Funding Profiles'!N181</f>
        <v>0</v>
      </c>
      <c r="EM7" s="34">
        <f>'4a - Funding Profiles'!O181</f>
        <v>0</v>
      </c>
      <c r="EN7" s="34">
        <f>'4a - Funding Profiles'!P181</f>
        <v>0</v>
      </c>
      <c r="EO7" s="34">
        <f>'4a - Funding Profiles'!Q181</f>
        <v>0</v>
      </c>
      <c r="EP7" s="34">
        <f>'4a - Funding Profiles'!R181</f>
        <v>0</v>
      </c>
      <c r="EQ7" s="34">
        <f>'4a - Funding Profiles'!S181</f>
        <v>0</v>
      </c>
      <c r="ER7" s="34">
        <f>'4a - Funding Profiles'!T181</f>
        <v>0</v>
      </c>
      <c r="ES7" s="34">
        <f>'4a - Funding Profiles'!U181</f>
        <v>0</v>
      </c>
      <c r="ET7" s="34">
        <f>'4a - Funding Profiles'!V181</f>
        <v>0</v>
      </c>
      <c r="EU7" s="34">
        <f>'4a - Funding Profiles'!W181</f>
        <v>0</v>
      </c>
      <c r="EV7" s="34">
        <f>'4a - Funding Profiles'!X181</f>
        <v>0</v>
      </c>
      <c r="EW7" s="34">
        <f>'4a - Funding Profiles'!Y181</f>
        <v>0</v>
      </c>
      <c r="EX7" s="34">
        <f>'4a - Funding Profiles'!Z181</f>
        <v>0</v>
      </c>
      <c r="EY7" s="34">
        <f>'4a - Funding Profiles'!F182</f>
        <v>0</v>
      </c>
      <c r="EZ7" s="34">
        <f>'4a - Funding Profiles'!G182</f>
        <v>0</v>
      </c>
      <c r="FA7" s="34">
        <f>'4a - Funding Profiles'!H182</f>
        <v>0</v>
      </c>
      <c r="FB7" s="34">
        <f>'4a - Funding Profiles'!I182</f>
        <v>0</v>
      </c>
      <c r="FC7" s="34">
        <f>'4a - Funding Profiles'!J182</f>
        <v>0</v>
      </c>
      <c r="FD7" s="34">
        <f>'4a - Funding Profiles'!K182</f>
        <v>0</v>
      </c>
      <c r="FE7" s="34">
        <f>'4a - Funding Profiles'!L182</f>
        <v>0</v>
      </c>
      <c r="FF7" s="34">
        <f>'4a - Funding Profiles'!M182</f>
        <v>0</v>
      </c>
      <c r="FG7" s="34">
        <f>'4a - Funding Profiles'!N182</f>
        <v>0</v>
      </c>
      <c r="FH7" s="34">
        <f>'4a - Funding Profiles'!O182</f>
        <v>0</v>
      </c>
      <c r="FI7" s="34">
        <f>'4a - Funding Profiles'!P182</f>
        <v>0</v>
      </c>
      <c r="FJ7" s="34">
        <f>'4a - Funding Profiles'!Q182</f>
        <v>0</v>
      </c>
      <c r="FK7" s="34">
        <f>'4a - Funding Profiles'!R182</f>
        <v>0</v>
      </c>
      <c r="FL7" s="34">
        <f>'4a - Funding Profiles'!S182</f>
        <v>0</v>
      </c>
      <c r="FM7" s="34">
        <f>'4a - Funding Profiles'!T182</f>
        <v>0</v>
      </c>
      <c r="FN7" s="34">
        <f>'4a - Funding Profiles'!U182</f>
        <v>0</v>
      </c>
      <c r="FO7" s="34">
        <f>'4a - Funding Profiles'!V182</f>
        <v>0</v>
      </c>
      <c r="FP7" s="34">
        <f>'4a - Funding Profiles'!W182</f>
        <v>0</v>
      </c>
      <c r="FQ7" s="34">
        <f>'4a - Funding Profiles'!X182</f>
        <v>0</v>
      </c>
      <c r="FR7" s="34">
        <f>'4a - Funding Profiles'!Y182</f>
        <v>0</v>
      </c>
      <c r="FS7" s="34">
        <f>'4a - Funding Profiles'!Z182</f>
        <v>0</v>
      </c>
      <c r="FT7" s="34">
        <f>'4a - Funding Profiles'!F183</f>
        <v>0</v>
      </c>
      <c r="FU7" s="34">
        <f>'4a - Funding Profiles'!G183</f>
        <v>0</v>
      </c>
      <c r="FV7" s="34">
        <f>'4a - Funding Profiles'!H183</f>
        <v>0</v>
      </c>
      <c r="FW7" s="34">
        <f>'4a - Funding Profiles'!I183</f>
        <v>0</v>
      </c>
      <c r="FX7" s="34">
        <f>'4a - Funding Profiles'!J183</f>
        <v>0</v>
      </c>
      <c r="FY7" s="34">
        <f>'4a - Funding Profiles'!K183</f>
        <v>0</v>
      </c>
      <c r="FZ7" s="34">
        <f>'4a - Funding Profiles'!L183</f>
        <v>0</v>
      </c>
      <c r="GA7" s="34">
        <f>'4a - Funding Profiles'!M183</f>
        <v>0</v>
      </c>
      <c r="GB7" s="34">
        <f>'4a - Funding Profiles'!N183</f>
        <v>0</v>
      </c>
      <c r="GC7" s="34">
        <f>'4a - Funding Profiles'!O183</f>
        <v>0</v>
      </c>
      <c r="GD7" s="34">
        <f>'4a - Funding Profiles'!P183</f>
        <v>0</v>
      </c>
      <c r="GE7" s="34">
        <f>'4a - Funding Profiles'!Q183</f>
        <v>0</v>
      </c>
      <c r="GF7" s="34">
        <f>'4a - Funding Profiles'!R183</f>
        <v>0</v>
      </c>
      <c r="GG7" s="34">
        <f>'4a - Funding Profiles'!S183</f>
        <v>0</v>
      </c>
      <c r="GH7" s="34">
        <f>'4a - Funding Profiles'!T183</f>
        <v>0</v>
      </c>
      <c r="GI7" s="34">
        <f>'4a - Funding Profiles'!U183</f>
        <v>0</v>
      </c>
      <c r="GJ7" s="34">
        <f>'4a - Funding Profiles'!V183</f>
        <v>0</v>
      </c>
      <c r="GK7" s="34">
        <f>'4a - Funding Profiles'!W183</f>
        <v>0</v>
      </c>
      <c r="GL7" s="34">
        <f>'4a - Funding Profiles'!X183</f>
        <v>0</v>
      </c>
      <c r="GM7" s="34">
        <f>'4a - Funding Profiles'!Y183</f>
        <v>0</v>
      </c>
      <c r="GN7" s="34">
        <f>'4a - Funding Profiles'!Z183</f>
        <v>0</v>
      </c>
      <c r="GO7" s="34">
        <f>'4a - Funding Profiles'!F184</f>
        <v>0</v>
      </c>
      <c r="GP7" s="34">
        <f>'4a - Funding Profiles'!G184</f>
        <v>0</v>
      </c>
      <c r="GQ7" s="34">
        <f>'4a - Funding Profiles'!H184</f>
        <v>0</v>
      </c>
      <c r="GR7" s="34">
        <f>'4a - Funding Profiles'!I184</f>
        <v>0</v>
      </c>
      <c r="GS7" s="34">
        <f>'4a - Funding Profiles'!J184</f>
        <v>0</v>
      </c>
      <c r="GT7" s="34">
        <f>'4a - Funding Profiles'!K184</f>
        <v>0</v>
      </c>
      <c r="GU7" s="34">
        <f>'4a - Funding Profiles'!L184</f>
        <v>0</v>
      </c>
      <c r="GV7" s="34">
        <f>'4a - Funding Profiles'!M184</f>
        <v>0</v>
      </c>
      <c r="GW7" s="34">
        <f>'4a - Funding Profiles'!N184</f>
        <v>0</v>
      </c>
      <c r="GX7" s="34">
        <f>'4a - Funding Profiles'!O184</f>
        <v>0</v>
      </c>
      <c r="GY7" s="34">
        <f>'4a - Funding Profiles'!P184</f>
        <v>0</v>
      </c>
      <c r="GZ7" s="34">
        <f>'4a - Funding Profiles'!Q184</f>
        <v>0</v>
      </c>
      <c r="HA7" s="34">
        <f>'4a - Funding Profiles'!R184</f>
        <v>0</v>
      </c>
      <c r="HB7" s="34">
        <f>'4a - Funding Profiles'!S184</f>
        <v>0</v>
      </c>
      <c r="HC7" s="34">
        <f>'4a - Funding Profiles'!T184</f>
        <v>0</v>
      </c>
      <c r="HD7" s="34">
        <f>'4a - Funding Profiles'!U184</f>
        <v>0</v>
      </c>
      <c r="HE7" s="34">
        <f>'4a - Funding Profiles'!V184</f>
        <v>0</v>
      </c>
      <c r="HF7" s="34">
        <f>'4a - Funding Profiles'!W184</f>
        <v>0</v>
      </c>
      <c r="HG7" s="34">
        <f>'4a - Funding Profiles'!X184</f>
        <v>0</v>
      </c>
      <c r="HH7" s="34">
        <f>'4a - Funding Profiles'!Y184</f>
        <v>0</v>
      </c>
      <c r="HI7" s="34">
        <f>'4a - Funding Profiles'!Z184</f>
        <v>0</v>
      </c>
      <c r="HJ7" s="34">
        <f>'4a - Funding Profiles'!F185</f>
        <v>0</v>
      </c>
      <c r="HK7" s="34">
        <f>'4a - Funding Profiles'!G185</f>
        <v>0</v>
      </c>
      <c r="HL7" s="34">
        <f>'4a - Funding Profiles'!H185</f>
        <v>0</v>
      </c>
      <c r="HM7" s="34">
        <f>'4a - Funding Profiles'!I185</f>
        <v>0</v>
      </c>
      <c r="HN7" s="34">
        <f>'4a - Funding Profiles'!J185</f>
        <v>0</v>
      </c>
      <c r="HO7" s="34">
        <f>'4a - Funding Profiles'!K185</f>
        <v>0</v>
      </c>
      <c r="HP7" s="34">
        <f>'4a - Funding Profiles'!L185</f>
        <v>0</v>
      </c>
      <c r="HQ7" s="34">
        <f>'4a - Funding Profiles'!M185</f>
        <v>0</v>
      </c>
      <c r="HR7" s="34">
        <f>'4a - Funding Profiles'!N185</f>
        <v>0</v>
      </c>
      <c r="HS7" s="34">
        <f>'4a - Funding Profiles'!O185</f>
        <v>0</v>
      </c>
      <c r="HT7" s="34">
        <f>'4a - Funding Profiles'!P185</f>
        <v>0</v>
      </c>
      <c r="HU7" s="34">
        <f>'4a - Funding Profiles'!Q185</f>
        <v>0</v>
      </c>
      <c r="HV7" s="34">
        <f>'4a - Funding Profiles'!R185</f>
        <v>0</v>
      </c>
      <c r="HW7" s="34">
        <f>'4a - Funding Profiles'!S185</f>
        <v>0</v>
      </c>
      <c r="HX7" s="34">
        <f>'4a - Funding Profiles'!T185</f>
        <v>0</v>
      </c>
      <c r="HY7" s="34">
        <f>'4a - Funding Profiles'!U185</f>
        <v>0</v>
      </c>
      <c r="HZ7" s="34">
        <f>'4a - Funding Profiles'!V185</f>
        <v>0</v>
      </c>
      <c r="IA7" s="34">
        <f>'4a - Funding Profiles'!W185</f>
        <v>0</v>
      </c>
      <c r="IB7" s="34">
        <f>'4a - Funding Profiles'!X185</f>
        <v>0</v>
      </c>
      <c r="IC7" s="34">
        <f>'4a - Funding Profiles'!Y185</f>
        <v>0</v>
      </c>
      <c r="ID7" s="34">
        <f>'4a - Funding Profiles'!Z185</f>
        <v>0</v>
      </c>
      <c r="KP7" s="34">
        <f>'4a - Funding Profiles'!C190</f>
        <v>0</v>
      </c>
      <c r="KQ7" s="34">
        <f>'4a - Funding Profiles'!D190</f>
        <v>0</v>
      </c>
      <c r="KR7" s="34">
        <f>'4a - Funding Profiles'!E190</f>
        <v>0</v>
      </c>
      <c r="KS7" s="34">
        <f>'4a - Funding Profiles'!F190</f>
        <v>0</v>
      </c>
      <c r="KT7" s="34">
        <f>'4a - Funding Profiles'!G190</f>
        <v>0</v>
      </c>
      <c r="KU7" s="34">
        <f>'4a - Funding Profiles'!H190</f>
        <v>0</v>
      </c>
      <c r="KV7" s="34">
        <f>'4a - Funding Profiles'!I190</f>
        <v>0</v>
      </c>
      <c r="KW7" s="34">
        <f>'4a - Funding Profiles'!J190</f>
        <v>0</v>
      </c>
      <c r="KX7" s="34">
        <f>'4a - Funding Profiles'!K190</f>
        <v>0</v>
      </c>
      <c r="KY7" s="34">
        <f>'4a - Funding Profiles'!L190</f>
        <v>0</v>
      </c>
      <c r="KZ7" s="34">
        <f>'4a - Funding Profiles'!M190</f>
        <v>0</v>
      </c>
      <c r="LA7" s="34">
        <f>'4a - Funding Profiles'!N190</f>
        <v>0</v>
      </c>
      <c r="LB7" s="34">
        <f>'4a - Funding Profiles'!O190</f>
        <v>0</v>
      </c>
      <c r="LC7" s="34">
        <f>'4a - Funding Profiles'!P190</f>
        <v>0</v>
      </c>
      <c r="LD7" s="34">
        <f>'4a - Funding Profiles'!Q190</f>
        <v>0</v>
      </c>
      <c r="LE7" s="34">
        <f>'4a - Funding Profiles'!R190</f>
        <v>0</v>
      </c>
      <c r="LF7" s="34">
        <f>'4a - Funding Profiles'!S190</f>
        <v>0</v>
      </c>
      <c r="LG7" s="34">
        <f>'4a - Funding Profiles'!T190</f>
        <v>0</v>
      </c>
      <c r="LH7" s="34">
        <f>'4a - Funding Profiles'!U190</f>
        <v>0</v>
      </c>
      <c r="LI7" s="34">
        <f>'4a - Funding Profiles'!V190</f>
        <v>0</v>
      </c>
      <c r="LJ7" s="34">
        <f>'4a - Funding Profiles'!W190</f>
        <v>0</v>
      </c>
      <c r="LK7" s="34">
        <f>'4a - Funding Profiles'!X190</f>
        <v>0</v>
      </c>
      <c r="LL7" s="34">
        <f>'4a - Funding Profiles'!Y190</f>
        <v>0</v>
      </c>
      <c r="LM7" s="34">
        <f>'4a - Funding Profiles'!Z190</f>
        <v>0</v>
      </c>
      <c r="LN7" s="34">
        <f>'4a - Funding Profiles'!C191</f>
        <v>0</v>
      </c>
      <c r="LO7" s="34">
        <f>'4a - Funding Profiles'!D191</f>
        <v>0</v>
      </c>
      <c r="LP7" s="34">
        <f>'4a - Funding Profiles'!E191</f>
        <v>0</v>
      </c>
      <c r="LQ7" s="34">
        <f>'4a - Funding Profiles'!F191</f>
        <v>0</v>
      </c>
      <c r="LR7" s="34">
        <f>'4a - Funding Profiles'!G191</f>
        <v>0</v>
      </c>
      <c r="LS7" s="34">
        <f>'4a - Funding Profiles'!H191</f>
        <v>0</v>
      </c>
      <c r="LT7" s="34">
        <f>'4a - Funding Profiles'!I191</f>
        <v>0</v>
      </c>
      <c r="LU7" s="34">
        <f>'4a - Funding Profiles'!J191</f>
        <v>0</v>
      </c>
      <c r="LV7" s="34">
        <f>'4a - Funding Profiles'!K191</f>
        <v>0</v>
      </c>
      <c r="LW7" s="34">
        <f>'4a - Funding Profiles'!L191</f>
        <v>0</v>
      </c>
      <c r="LX7" s="34">
        <f>'4a - Funding Profiles'!M191</f>
        <v>0</v>
      </c>
      <c r="LY7" s="34">
        <f>'4a - Funding Profiles'!N191</f>
        <v>0</v>
      </c>
      <c r="LZ7" s="34">
        <f>'4a - Funding Profiles'!O191</f>
        <v>0</v>
      </c>
      <c r="MA7" s="34">
        <f>'4a - Funding Profiles'!P191</f>
        <v>0</v>
      </c>
      <c r="MB7" s="34">
        <f>'4a - Funding Profiles'!Q191</f>
        <v>0</v>
      </c>
      <c r="MC7" s="34">
        <f>'4a - Funding Profiles'!R191</f>
        <v>0</v>
      </c>
      <c r="MD7" s="34">
        <f>'4a - Funding Profiles'!S191</f>
        <v>0</v>
      </c>
      <c r="ME7" s="34">
        <f>'4a - Funding Profiles'!T191</f>
        <v>0</v>
      </c>
      <c r="MF7" s="34">
        <f>'4a - Funding Profiles'!U191</f>
        <v>0</v>
      </c>
      <c r="MG7" s="34">
        <f>'4a - Funding Profiles'!V191</f>
        <v>0</v>
      </c>
      <c r="MH7" s="34">
        <f>'4a - Funding Profiles'!W191</f>
        <v>0</v>
      </c>
      <c r="MI7" s="34">
        <f>'4a - Funding Profiles'!X191</f>
        <v>0</v>
      </c>
      <c r="MJ7" s="34">
        <f>'4a - Funding Profiles'!Y191</f>
        <v>0</v>
      </c>
      <c r="MK7" s="34">
        <f>'4a - Funding Profiles'!Z191</f>
        <v>0</v>
      </c>
      <c r="ML7" s="34">
        <f>'4a - Funding Profiles'!C192</f>
        <v>0</v>
      </c>
      <c r="MM7" s="34">
        <f>'4a - Funding Profiles'!D192</f>
        <v>0</v>
      </c>
      <c r="MN7" s="34">
        <f>'4a - Funding Profiles'!E192</f>
        <v>0</v>
      </c>
      <c r="MO7" s="34">
        <f>'4a - Funding Profiles'!F192</f>
        <v>0</v>
      </c>
      <c r="MP7" s="34">
        <f>'4a - Funding Profiles'!G192</f>
        <v>0</v>
      </c>
      <c r="MQ7" s="34">
        <f>'4a - Funding Profiles'!H192</f>
        <v>0</v>
      </c>
      <c r="MR7" s="34">
        <f>'4a - Funding Profiles'!I192</f>
        <v>0</v>
      </c>
      <c r="MS7" s="34">
        <f>'4a - Funding Profiles'!J192</f>
        <v>0</v>
      </c>
      <c r="MT7" s="34">
        <f>'4a - Funding Profiles'!K192</f>
        <v>0</v>
      </c>
      <c r="MU7" s="34">
        <f>'4a - Funding Profiles'!L192</f>
        <v>0</v>
      </c>
      <c r="MV7" s="34">
        <f>'4a - Funding Profiles'!M192</f>
        <v>0</v>
      </c>
      <c r="MW7" s="34">
        <f>'4a - Funding Profiles'!N192</f>
        <v>0</v>
      </c>
      <c r="MX7" s="34">
        <f>'4a - Funding Profiles'!O192</f>
        <v>0</v>
      </c>
      <c r="MY7" s="34">
        <f>'4a - Funding Profiles'!P192</f>
        <v>0</v>
      </c>
      <c r="MZ7" s="34">
        <f>'4a - Funding Profiles'!Q192</f>
        <v>0</v>
      </c>
      <c r="NA7" s="34">
        <f>'4a - Funding Profiles'!R192</f>
        <v>0</v>
      </c>
      <c r="NB7" s="34">
        <f>'4a - Funding Profiles'!S192</f>
        <v>0</v>
      </c>
      <c r="NC7" s="34">
        <f>'4a - Funding Profiles'!T192</f>
        <v>0</v>
      </c>
      <c r="ND7" s="34">
        <f>'4a - Funding Profiles'!U192</f>
        <v>0</v>
      </c>
      <c r="NE7" s="34">
        <f>'4a - Funding Profiles'!V192</f>
        <v>0</v>
      </c>
      <c r="NF7" s="34">
        <f>'4a - Funding Profiles'!W192</f>
        <v>0</v>
      </c>
      <c r="NG7" s="34">
        <f>'4a - Funding Profiles'!X192</f>
        <v>0</v>
      </c>
      <c r="NH7" s="34">
        <f>'4a - Funding Profiles'!Y192</f>
        <v>0</v>
      </c>
      <c r="NI7" s="34">
        <f>'4a - Funding Profiles'!Z192</f>
        <v>0</v>
      </c>
      <c r="NJ7" s="34">
        <f>'4a - Funding Profiles'!C193</f>
        <v>0</v>
      </c>
      <c r="NK7" s="34">
        <f>'4a - Funding Profiles'!D193</f>
        <v>0</v>
      </c>
      <c r="NL7" s="34">
        <f>'4a - Funding Profiles'!E193</f>
        <v>0</v>
      </c>
      <c r="NM7" s="34">
        <f>'4a - Funding Profiles'!F193</f>
        <v>0</v>
      </c>
      <c r="NN7" s="34">
        <f>'4a - Funding Profiles'!G193</f>
        <v>0</v>
      </c>
      <c r="NO7" s="34">
        <f>'4a - Funding Profiles'!H193</f>
        <v>0</v>
      </c>
      <c r="NP7" s="34">
        <f>'4a - Funding Profiles'!I193</f>
        <v>0</v>
      </c>
      <c r="NQ7" s="34">
        <f>'4a - Funding Profiles'!J193</f>
        <v>0</v>
      </c>
      <c r="NR7" s="34">
        <f>'4a - Funding Profiles'!K193</f>
        <v>0</v>
      </c>
      <c r="NS7" s="34">
        <f>'4a - Funding Profiles'!L193</f>
        <v>0</v>
      </c>
      <c r="NT7" s="34">
        <f>'4a - Funding Profiles'!M193</f>
        <v>0</v>
      </c>
      <c r="NU7" s="34">
        <f>'4a - Funding Profiles'!N193</f>
        <v>0</v>
      </c>
      <c r="NV7" s="34">
        <f>'4a - Funding Profiles'!O193</f>
        <v>0</v>
      </c>
      <c r="NW7" s="34">
        <f>'4a - Funding Profiles'!P193</f>
        <v>0</v>
      </c>
      <c r="NX7" s="34">
        <f>'4a - Funding Profiles'!Q193</f>
        <v>0</v>
      </c>
      <c r="NY7" s="34">
        <f>'4a - Funding Profiles'!R193</f>
        <v>0</v>
      </c>
      <c r="NZ7" s="34">
        <f>'4a - Funding Profiles'!S193</f>
        <v>0</v>
      </c>
      <c r="OA7" s="34">
        <f>'4a - Funding Profiles'!T193</f>
        <v>0</v>
      </c>
      <c r="OB7" s="34">
        <f>'4a - Funding Profiles'!U193</f>
        <v>0</v>
      </c>
      <c r="OC7" s="34">
        <f>'4a - Funding Profiles'!V193</f>
        <v>0</v>
      </c>
      <c r="OD7" s="34">
        <f>'4a - Funding Profiles'!W193</f>
        <v>0</v>
      </c>
      <c r="OE7" s="34">
        <f>'4a - Funding Profiles'!X193</f>
        <v>0</v>
      </c>
      <c r="OF7" s="34">
        <f>'4a - Funding Profiles'!Y193</f>
        <v>0</v>
      </c>
      <c r="OG7" s="34">
        <f>'4a - Funding Profiles'!Z193</f>
        <v>0</v>
      </c>
      <c r="OH7" s="34">
        <f>'4a - Funding Profiles'!C194</f>
        <v>0</v>
      </c>
      <c r="OI7" s="34">
        <f>'4a - Funding Profiles'!D194</f>
        <v>0</v>
      </c>
      <c r="OJ7" s="34">
        <f>'4a - Funding Profiles'!E194</f>
        <v>0</v>
      </c>
      <c r="OK7" s="34">
        <f>'4a - Funding Profiles'!F194</f>
        <v>0</v>
      </c>
      <c r="OL7" s="34">
        <f>'4a - Funding Profiles'!G194</f>
        <v>0</v>
      </c>
      <c r="OM7" s="34">
        <f>'4a - Funding Profiles'!H194</f>
        <v>0</v>
      </c>
      <c r="ON7" s="34">
        <f>'4a - Funding Profiles'!I194</f>
        <v>0</v>
      </c>
      <c r="OO7" s="34">
        <f>'4a - Funding Profiles'!J194</f>
        <v>0</v>
      </c>
      <c r="OP7" s="34">
        <f>'4a - Funding Profiles'!K194</f>
        <v>0</v>
      </c>
      <c r="OQ7" s="34">
        <f>'4a - Funding Profiles'!L194</f>
        <v>0</v>
      </c>
      <c r="OR7" s="34">
        <f>'4a - Funding Profiles'!M194</f>
        <v>0</v>
      </c>
      <c r="OS7" s="34">
        <f>'4a - Funding Profiles'!N194</f>
        <v>0</v>
      </c>
      <c r="OT7" s="34">
        <f>'4a - Funding Profiles'!O194</f>
        <v>0</v>
      </c>
      <c r="OU7" s="34">
        <f>'4a - Funding Profiles'!P194</f>
        <v>0</v>
      </c>
      <c r="OV7" s="34">
        <f>'4a - Funding Profiles'!Q194</f>
        <v>0</v>
      </c>
      <c r="OW7" s="34">
        <f>'4a - Funding Profiles'!R194</f>
        <v>0</v>
      </c>
      <c r="OX7" s="34">
        <f>'4a - Funding Profiles'!S194</f>
        <v>0</v>
      </c>
      <c r="OY7" s="34">
        <f>'4a - Funding Profiles'!T194</f>
        <v>0</v>
      </c>
      <c r="OZ7" s="34">
        <f>'4a - Funding Profiles'!U194</f>
        <v>0</v>
      </c>
      <c r="PA7" s="34">
        <f>'4a - Funding Profiles'!V194</f>
        <v>0</v>
      </c>
      <c r="PB7" s="34">
        <f>'4a - Funding Profiles'!W194</f>
        <v>0</v>
      </c>
      <c r="PC7" s="34">
        <f>'4a - Funding Profiles'!X194</f>
        <v>0</v>
      </c>
      <c r="PD7" s="34">
        <f>'4a - Funding Profiles'!Y194</f>
        <v>0</v>
      </c>
      <c r="PE7" s="34">
        <f>'4a - Funding Profiles'!Z194</f>
        <v>0</v>
      </c>
      <c r="PF7" s="34">
        <f>'4a - Funding Profiles'!F195</f>
        <v>0</v>
      </c>
      <c r="QA7" s="34">
        <f>'4a - Funding Profiles'!C199</f>
        <v>0</v>
      </c>
      <c r="QB7" s="34">
        <f>'4b - PSI'!E18</f>
        <v>0</v>
      </c>
      <c r="QC7" s="34">
        <f>'4b - PSI'!F18</f>
        <v>0</v>
      </c>
      <c r="QD7" s="34">
        <f>'4b - PSI'!G18</f>
        <v>0</v>
      </c>
      <c r="QE7" s="34">
        <f>'4b - PSI'!H18</f>
        <v>0</v>
      </c>
      <c r="QF7" s="34">
        <f>'4b - PSI'!I18</f>
        <v>0</v>
      </c>
      <c r="QG7" s="34">
        <f>'4b - PSI'!J18</f>
        <v>0</v>
      </c>
      <c r="QH7" s="34" t="str">
        <f>'5 - Project Outputs'!C207</f>
        <v>Project 6: Not Applicable</v>
      </c>
      <c r="QI7" s="34" t="str">
        <f>'5 - Project Outputs'!C214</f>
        <v># of temporary FT jobs supported</v>
      </c>
      <c r="QJ7" s="34" t="str">
        <f>'5 - Project Outputs'!D214</f>
        <v>Number</v>
      </c>
      <c r="QK7" s="34">
        <f>'5 - Project Outputs'!E214</f>
        <v>0</v>
      </c>
      <c r="QL7" s="34">
        <f>'5 - Project Outputs'!F214</f>
        <v>0</v>
      </c>
      <c r="QM7" s="34">
        <f>'5 - Project Outputs'!G214</f>
        <v>0</v>
      </c>
      <c r="QN7" s="34">
        <f>'5 - Project Outputs'!H214</f>
        <v>0</v>
      </c>
      <c r="QO7" s="34">
        <f>'5 - Project Outputs'!I214</f>
        <v>0</v>
      </c>
      <c r="QP7" s="34">
        <f>'5 - Project Outputs'!J214</f>
        <v>0</v>
      </c>
      <c r="QQ7" s="34">
        <f>'5 - Project Outputs'!K214</f>
        <v>0</v>
      </c>
      <c r="QR7" s="34">
        <f>'5 - Project Outputs'!L214</f>
        <v>0</v>
      </c>
      <c r="QS7" s="34">
        <f>'5 - Project Outputs'!M214</f>
        <v>0</v>
      </c>
      <c r="QT7" s="34">
        <f>'5 - Project Outputs'!N214</f>
        <v>0</v>
      </c>
      <c r="QU7" s="34">
        <f>'5 - Project Outputs'!O214</f>
        <v>0</v>
      </c>
      <c r="QV7" s="34">
        <f>'5 - Project Outputs'!P214</f>
        <v>0</v>
      </c>
      <c r="QW7" s="34">
        <f>'5 - Project Outputs'!Q214</f>
        <v>0</v>
      </c>
      <c r="QX7" s="34">
        <f>'5 - Project Outputs'!R214</f>
        <v>0</v>
      </c>
      <c r="QY7" s="34">
        <f>'5 - Project Outputs'!S214</f>
        <v>0</v>
      </c>
      <c r="QZ7" s="34">
        <f>'5 - Project Outputs'!T214</f>
        <v>0</v>
      </c>
      <c r="RA7" s="34">
        <f>'5 - Project Outputs'!U214</f>
        <v>0</v>
      </c>
      <c r="RB7" s="34">
        <f>'5 - Project Outputs'!V214</f>
        <v>0</v>
      </c>
      <c r="RC7" s="34">
        <f>'5 - Project Outputs'!W214</f>
        <v>0</v>
      </c>
      <c r="RD7" s="34">
        <f>'5 - Project Outputs'!X214</f>
        <v>0</v>
      </c>
      <c r="RE7" s="34" t="str">
        <f>'5 - Project Outputs'!C215</f>
        <v># of full-time equivalent (FTE) permanent jobs created through the project</v>
      </c>
      <c r="RF7" s="34" t="str">
        <f>'5 - Project Outputs'!D215</f>
        <v>Number of FTE jobs</v>
      </c>
      <c r="RG7" s="34">
        <f>'5 - Project Outputs'!E215</f>
        <v>0</v>
      </c>
      <c r="RH7" s="34">
        <f>'5 - Project Outputs'!F215</f>
        <v>0</v>
      </c>
      <c r="RI7" s="34">
        <f>'5 - Project Outputs'!G215</f>
        <v>0</v>
      </c>
      <c r="RJ7" s="34">
        <f>'5 - Project Outputs'!H215</f>
        <v>0</v>
      </c>
      <c r="RK7" s="34">
        <f>'5 - Project Outputs'!I215</f>
        <v>0</v>
      </c>
      <c r="RL7" s="34">
        <f>'5 - Project Outputs'!J215</f>
        <v>0</v>
      </c>
      <c r="RM7" s="34">
        <f>'5 - Project Outputs'!K215</f>
        <v>0</v>
      </c>
      <c r="RN7" s="34">
        <f>'5 - Project Outputs'!L215</f>
        <v>0</v>
      </c>
      <c r="RO7" s="34">
        <f>'5 - Project Outputs'!M215</f>
        <v>0</v>
      </c>
      <c r="RP7" s="34">
        <f>'5 - Project Outputs'!N215</f>
        <v>0</v>
      </c>
      <c r="RQ7" s="34">
        <f>'5 - Project Outputs'!O215</f>
        <v>0</v>
      </c>
      <c r="RR7" s="34">
        <f>'5 - Project Outputs'!P215</f>
        <v>0</v>
      </c>
      <c r="RS7" s="34">
        <f>'5 - Project Outputs'!Q215</f>
        <v>0</v>
      </c>
      <c r="RT7" s="34">
        <f>'5 - Project Outputs'!R215</f>
        <v>0</v>
      </c>
      <c r="RU7" s="34">
        <f>'5 - Project Outputs'!S215</f>
        <v>0</v>
      </c>
      <c r="RV7" s="34">
        <f>'5 - Project Outputs'!T215</f>
        <v>0</v>
      </c>
      <c r="RW7" s="34">
        <f>'5 - Project Outputs'!U215</f>
        <v>0</v>
      </c>
      <c r="RX7" s="34">
        <f>'5 - Project Outputs'!V215</f>
        <v>0</v>
      </c>
      <c r="RY7" s="34">
        <f>'5 - Project Outputs'!W215</f>
        <v>0</v>
      </c>
      <c r="RZ7" s="34">
        <f>'5 - Project Outputs'!X215</f>
        <v>0</v>
      </c>
      <c r="SA7" s="34" t="str">
        <f>'5 - Project Outputs'!C216</f>
        <v># of full-time equivalent (FTE) permanent jobs safeguarded through the project</v>
      </c>
      <c r="SB7" s="34" t="str">
        <f>'5 - Project Outputs'!D216</f>
        <v>Number of FTE jobs</v>
      </c>
      <c r="SC7" s="34">
        <f>'5 - Project Outputs'!E216</f>
        <v>0</v>
      </c>
      <c r="SD7" s="34">
        <f>'5 - Project Outputs'!F216</f>
        <v>0</v>
      </c>
      <c r="SE7" s="34">
        <f>'5 - Project Outputs'!G216</f>
        <v>0</v>
      </c>
      <c r="SF7" s="34">
        <f>'5 - Project Outputs'!H216</f>
        <v>0</v>
      </c>
      <c r="SG7" s="34">
        <f>'5 - Project Outputs'!I216</f>
        <v>0</v>
      </c>
      <c r="SH7" s="34">
        <f>'5 - Project Outputs'!J216</f>
        <v>0</v>
      </c>
      <c r="SI7" s="34">
        <f>'5 - Project Outputs'!K216</f>
        <v>0</v>
      </c>
      <c r="SJ7" s="34">
        <f>'5 - Project Outputs'!L216</f>
        <v>0</v>
      </c>
      <c r="SK7" s="34">
        <f>'5 - Project Outputs'!M216</f>
        <v>0</v>
      </c>
      <c r="SL7" s="34">
        <f>'5 - Project Outputs'!N216</f>
        <v>0</v>
      </c>
      <c r="SM7" s="34">
        <f>'5 - Project Outputs'!O216</f>
        <v>0</v>
      </c>
      <c r="SN7" s="34">
        <f>'5 - Project Outputs'!P216</f>
        <v>0</v>
      </c>
      <c r="SO7" s="34">
        <f>'5 - Project Outputs'!Q216</f>
        <v>0</v>
      </c>
      <c r="SP7" s="34">
        <f>'5 - Project Outputs'!R216</f>
        <v>0</v>
      </c>
      <c r="SQ7" s="34">
        <f>'5 - Project Outputs'!S216</f>
        <v>0</v>
      </c>
      <c r="SR7" s="34">
        <f>'5 - Project Outputs'!T216</f>
        <v>0</v>
      </c>
      <c r="SS7" s="34">
        <f>'5 - Project Outputs'!U216</f>
        <v>0</v>
      </c>
      <c r="ST7" s="34">
        <f>'5 - Project Outputs'!V216</f>
        <v>0</v>
      </c>
      <c r="SU7" s="34">
        <f>'5 - Project Outputs'!W216</f>
        <v>0</v>
      </c>
      <c r="SV7" s="34">
        <f>'5 - Project Outputs'!X216</f>
        <v>0</v>
      </c>
      <c r="SW7" s="34" t="str">
        <f>'5 - Project Outputs'!C218</f>
        <v>&lt; Select &gt;</v>
      </c>
      <c r="SX7" s="34" t="str">
        <f>'5 - Project Outputs'!D218</f>
        <v>N/A</v>
      </c>
      <c r="SY7" s="34">
        <f>'5 - Project Outputs'!E218</f>
        <v>0</v>
      </c>
      <c r="SZ7" s="34">
        <f>'5 - Project Outputs'!F218</f>
        <v>0</v>
      </c>
      <c r="TA7" s="34">
        <f>'5 - Project Outputs'!G218</f>
        <v>0</v>
      </c>
      <c r="TB7" s="34">
        <f>'5 - Project Outputs'!H218</f>
        <v>0</v>
      </c>
      <c r="TC7" s="34">
        <f>'5 - Project Outputs'!I218</f>
        <v>0</v>
      </c>
      <c r="TD7" s="34">
        <f>'5 - Project Outputs'!J218</f>
        <v>0</v>
      </c>
      <c r="TE7" s="34">
        <f>'5 - Project Outputs'!K218</f>
        <v>0</v>
      </c>
      <c r="TF7" s="34">
        <f>'5 - Project Outputs'!L218</f>
        <v>0</v>
      </c>
      <c r="TG7" s="34">
        <f>'5 - Project Outputs'!M218</f>
        <v>0</v>
      </c>
      <c r="TH7" s="34">
        <f>'5 - Project Outputs'!N218</f>
        <v>0</v>
      </c>
      <c r="TI7" s="34">
        <f>'5 - Project Outputs'!O218</f>
        <v>0</v>
      </c>
      <c r="TJ7" s="34">
        <f>'5 - Project Outputs'!P218</f>
        <v>0</v>
      </c>
      <c r="TK7" s="34">
        <f>'5 - Project Outputs'!Q218</f>
        <v>0</v>
      </c>
      <c r="TL7" s="34">
        <f>'5 - Project Outputs'!R218</f>
        <v>0</v>
      </c>
      <c r="TM7" s="34">
        <f>'5 - Project Outputs'!S218</f>
        <v>0</v>
      </c>
      <c r="TN7" s="34">
        <f>'5 - Project Outputs'!T218</f>
        <v>0</v>
      </c>
      <c r="TO7" s="34">
        <f>'5 - Project Outputs'!U218</f>
        <v>0</v>
      </c>
      <c r="TP7" s="34">
        <f>'5 - Project Outputs'!V218</f>
        <v>0</v>
      </c>
      <c r="TQ7" s="34">
        <f>'5 - Project Outputs'!W218</f>
        <v>0</v>
      </c>
      <c r="TR7" s="34">
        <f>'5 - Project Outputs'!X218</f>
        <v>0</v>
      </c>
      <c r="TS7" s="34">
        <f>'5 - Project Outputs'!Y218</f>
        <v>0</v>
      </c>
      <c r="TT7" s="34" t="str">
        <f>'5 - Project Outputs'!C219</f>
        <v>&lt; Select &gt;</v>
      </c>
      <c r="TU7" s="34" t="str">
        <f>'5 - Project Outputs'!D219</f>
        <v>N/A</v>
      </c>
      <c r="TV7" s="34">
        <f>'5 - Project Outputs'!E219</f>
        <v>0</v>
      </c>
      <c r="TW7" s="34">
        <f>'5 - Project Outputs'!F219</f>
        <v>0</v>
      </c>
      <c r="TX7" s="34">
        <f>'5 - Project Outputs'!G219</f>
        <v>0</v>
      </c>
      <c r="TY7" s="34">
        <f>'5 - Project Outputs'!H219</f>
        <v>0</v>
      </c>
      <c r="TZ7" s="34">
        <f>'5 - Project Outputs'!I219</f>
        <v>0</v>
      </c>
      <c r="UA7" s="34">
        <f>'5 - Project Outputs'!J219</f>
        <v>0</v>
      </c>
      <c r="UB7" s="34">
        <f>'5 - Project Outputs'!K219</f>
        <v>0</v>
      </c>
      <c r="UC7" s="34">
        <f>'5 - Project Outputs'!L219</f>
        <v>0</v>
      </c>
      <c r="UD7" s="34">
        <f>'5 - Project Outputs'!M219</f>
        <v>0</v>
      </c>
      <c r="UE7" s="34">
        <f>'5 - Project Outputs'!N219</f>
        <v>0</v>
      </c>
      <c r="UF7" s="34">
        <f>'5 - Project Outputs'!O219</f>
        <v>0</v>
      </c>
      <c r="UG7" s="34">
        <f>'5 - Project Outputs'!P219</f>
        <v>0</v>
      </c>
      <c r="UH7" s="34">
        <f>'5 - Project Outputs'!Q219</f>
        <v>0</v>
      </c>
      <c r="UI7" s="34">
        <f>'5 - Project Outputs'!R219</f>
        <v>0</v>
      </c>
      <c r="UJ7" s="34">
        <f>'5 - Project Outputs'!S219</f>
        <v>0</v>
      </c>
      <c r="UK7" s="34">
        <f>'5 - Project Outputs'!T219</f>
        <v>0</v>
      </c>
      <c r="UL7" s="34">
        <f>'5 - Project Outputs'!U219</f>
        <v>0</v>
      </c>
      <c r="UM7" s="34">
        <f>'5 - Project Outputs'!V219</f>
        <v>0</v>
      </c>
      <c r="UN7" s="34">
        <f>'5 - Project Outputs'!W219</f>
        <v>0</v>
      </c>
      <c r="UO7" s="34">
        <f>'5 - Project Outputs'!X219</f>
        <v>0</v>
      </c>
      <c r="UP7" s="34">
        <f>'5 - Project Outputs'!Y219</f>
        <v>0</v>
      </c>
      <c r="UQ7" s="34" t="str">
        <f>'5 - Project Outputs'!C220</f>
        <v>&lt; Select &gt;</v>
      </c>
      <c r="UR7" s="34" t="str">
        <f>'5 - Project Outputs'!D220</f>
        <v>N/A</v>
      </c>
      <c r="US7" s="34">
        <f>'5 - Project Outputs'!E220</f>
        <v>0</v>
      </c>
      <c r="UT7" s="34">
        <f>'5 - Project Outputs'!F220</f>
        <v>0</v>
      </c>
      <c r="UU7" s="34">
        <f>'5 - Project Outputs'!G220</f>
        <v>0</v>
      </c>
      <c r="UV7" s="34">
        <f>'5 - Project Outputs'!H220</f>
        <v>0</v>
      </c>
      <c r="UW7" s="34">
        <f>'5 - Project Outputs'!I220</f>
        <v>0</v>
      </c>
      <c r="UX7" s="34">
        <f>'5 - Project Outputs'!J220</f>
        <v>0</v>
      </c>
      <c r="UY7" s="34">
        <f>'5 - Project Outputs'!K220</f>
        <v>0</v>
      </c>
      <c r="UZ7" s="34">
        <f>'5 - Project Outputs'!L220</f>
        <v>0</v>
      </c>
      <c r="VA7" s="34">
        <f>'5 - Project Outputs'!M220</f>
        <v>0</v>
      </c>
      <c r="VB7" s="34">
        <f>'5 - Project Outputs'!N220</f>
        <v>0</v>
      </c>
      <c r="VC7" s="34">
        <f>'5 - Project Outputs'!O220</f>
        <v>0</v>
      </c>
      <c r="VD7" s="34">
        <f>'5 - Project Outputs'!P220</f>
        <v>0</v>
      </c>
      <c r="VE7" s="34">
        <f>'5 - Project Outputs'!Q220</f>
        <v>0</v>
      </c>
      <c r="VF7" s="34">
        <f>'5 - Project Outputs'!R220</f>
        <v>0</v>
      </c>
      <c r="VG7" s="34">
        <f>'5 - Project Outputs'!S220</f>
        <v>0</v>
      </c>
      <c r="VH7" s="34">
        <f>'5 - Project Outputs'!T220</f>
        <v>0</v>
      </c>
      <c r="VI7" s="34">
        <f>'5 - Project Outputs'!U220</f>
        <v>0</v>
      </c>
      <c r="VJ7" s="34">
        <f>'5 - Project Outputs'!V220</f>
        <v>0</v>
      </c>
      <c r="VK7" s="34">
        <f>'5 - Project Outputs'!W220</f>
        <v>0</v>
      </c>
      <c r="VL7" s="34">
        <f>'5 - Project Outputs'!X220</f>
        <v>0</v>
      </c>
      <c r="VM7" s="34">
        <f>'5 - Project Outputs'!Y220</f>
        <v>0</v>
      </c>
      <c r="VN7" s="34" t="str">
        <f>'5 - Project Outputs'!C221</f>
        <v>&lt; Select &gt;</v>
      </c>
      <c r="VO7" s="34" t="str">
        <f>'5 - Project Outputs'!D221</f>
        <v>N/A</v>
      </c>
      <c r="VP7" s="34">
        <f>'5 - Project Outputs'!E221</f>
        <v>0</v>
      </c>
      <c r="VQ7" s="34">
        <f>'5 - Project Outputs'!F221</f>
        <v>0</v>
      </c>
      <c r="VR7" s="34">
        <f>'5 - Project Outputs'!G221</f>
        <v>0</v>
      </c>
      <c r="VS7" s="34">
        <f>'5 - Project Outputs'!H221</f>
        <v>0</v>
      </c>
      <c r="VT7" s="34">
        <f>'5 - Project Outputs'!I221</f>
        <v>0</v>
      </c>
      <c r="VU7" s="34">
        <f>'5 - Project Outputs'!J221</f>
        <v>0</v>
      </c>
      <c r="VV7" s="34">
        <f>'5 - Project Outputs'!K221</f>
        <v>0</v>
      </c>
      <c r="VW7" s="34">
        <f>'5 - Project Outputs'!L221</f>
        <v>0</v>
      </c>
      <c r="VX7" s="34">
        <f>'5 - Project Outputs'!M221</f>
        <v>0</v>
      </c>
      <c r="VY7" s="34">
        <f>'5 - Project Outputs'!N221</f>
        <v>0</v>
      </c>
      <c r="VZ7" s="34">
        <f>'5 - Project Outputs'!O221</f>
        <v>0</v>
      </c>
      <c r="WA7" s="34">
        <f>'5 - Project Outputs'!P221</f>
        <v>0</v>
      </c>
      <c r="WB7" s="34">
        <f>'5 - Project Outputs'!Q221</f>
        <v>0</v>
      </c>
      <c r="WC7" s="34">
        <f>'5 - Project Outputs'!R221</f>
        <v>0</v>
      </c>
      <c r="WD7" s="34">
        <f>'5 - Project Outputs'!S221</f>
        <v>0</v>
      </c>
      <c r="WE7" s="34">
        <f>'5 - Project Outputs'!T221</f>
        <v>0</v>
      </c>
      <c r="WF7" s="34">
        <f>'5 - Project Outputs'!U221</f>
        <v>0</v>
      </c>
      <c r="WG7" s="34">
        <f>'5 - Project Outputs'!V221</f>
        <v>0</v>
      </c>
      <c r="WH7" s="34">
        <f>'5 - Project Outputs'!W221</f>
        <v>0</v>
      </c>
      <c r="WI7" s="34">
        <f>'5 - Project Outputs'!X221</f>
        <v>0</v>
      </c>
      <c r="WJ7" s="34">
        <f>'5 - Project Outputs'!Y221</f>
        <v>0</v>
      </c>
      <c r="WK7" s="34" t="str">
        <f>'5 - Project Outputs'!C222</f>
        <v>&lt; Select &gt;</v>
      </c>
      <c r="WL7" s="34" t="str">
        <f>'5 - Project Outputs'!D222</f>
        <v>N/A</v>
      </c>
      <c r="WM7" s="34">
        <f>'5 - Project Outputs'!E222</f>
        <v>0</v>
      </c>
      <c r="WN7" s="34">
        <f>'5 - Project Outputs'!F222</f>
        <v>0</v>
      </c>
      <c r="WO7" s="34">
        <f>'5 - Project Outputs'!G222</f>
        <v>0</v>
      </c>
      <c r="WP7" s="34">
        <f>'5 - Project Outputs'!H222</f>
        <v>0</v>
      </c>
      <c r="WQ7" s="34">
        <f>'5 - Project Outputs'!I222</f>
        <v>0</v>
      </c>
      <c r="WR7" s="34">
        <f>'5 - Project Outputs'!J222</f>
        <v>0</v>
      </c>
      <c r="WS7" s="34">
        <f>'5 - Project Outputs'!K222</f>
        <v>0</v>
      </c>
      <c r="WT7" s="34">
        <f>'5 - Project Outputs'!L222</f>
        <v>0</v>
      </c>
      <c r="WU7" s="34">
        <f>'5 - Project Outputs'!M222</f>
        <v>0</v>
      </c>
      <c r="WV7" s="34">
        <f>'5 - Project Outputs'!N222</f>
        <v>0</v>
      </c>
      <c r="WW7" s="34">
        <f>'5 - Project Outputs'!O222</f>
        <v>0</v>
      </c>
      <c r="WX7" s="34">
        <f>'5 - Project Outputs'!P222</f>
        <v>0</v>
      </c>
      <c r="WY7" s="34">
        <f>'5 - Project Outputs'!Q222</f>
        <v>0</v>
      </c>
      <c r="WZ7" s="34">
        <f>'5 - Project Outputs'!R222</f>
        <v>0</v>
      </c>
      <c r="XA7" s="34">
        <f>'5 - Project Outputs'!S222</f>
        <v>0</v>
      </c>
      <c r="XB7" s="34">
        <f>'5 - Project Outputs'!T222</f>
        <v>0</v>
      </c>
      <c r="XC7" s="34">
        <f>'5 - Project Outputs'!U222</f>
        <v>0</v>
      </c>
      <c r="XD7" s="34">
        <f>'5 - Project Outputs'!V222</f>
        <v>0</v>
      </c>
      <c r="XE7" s="34">
        <f>'5 - Project Outputs'!W222</f>
        <v>0</v>
      </c>
      <c r="XF7" s="34">
        <f>'5 - Project Outputs'!X222</f>
        <v>0</v>
      </c>
      <c r="XG7" s="34">
        <f>'5 - Project Outputs'!Y222</f>
        <v>0</v>
      </c>
      <c r="XH7" s="34" t="str">
        <f>'5 - Project Outputs'!C223</f>
        <v>&lt; Select &gt;</v>
      </c>
      <c r="XI7" s="34" t="str">
        <f>'5 - Project Outputs'!D223</f>
        <v>N/A</v>
      </c>
      <c r="XJ7" s="34">
        <f>'5 - Project Outputs'!E223</f>
        <v>0</v>
      </c>
      <c r="XK7" s="34">
        <f>'5 - Project Outputs'!F223</f>
        <v>0</v>
      </c>
      <c r="XL7" s="34">
        <f>'5 - Project Outputs'!G223</f>
        <v>0</v>
      </c>
      <c r="XM7" s="34">
        <f>'5 - Project Outputs'!H223</f>
        <v>0</v>
      </c>
      <c r="XN7" s="34">
        <f>'5 - Project Outputs'!I223</f>
        <v>0</v>
      </c>
      <c r="XO7" s="34">
        <f>'5 - Project Outputs'!J223</f>
        <v>0</v>
      </c>
      <c r="XP7" s="34">
        <f>'5 - Project Outputs'!K223</f>
        <v>0</v>
      </c>
      <c r="XQ7" s="34">
        <f>'5 - Project Outputs'!L223</f>
        <v>0</v>
      </c>
      <c r="XR7" s="34">
        <f>'5 - Project Outputs'!M223</f>
        <v>0</v>
      </c>
      <c r="XS7" s="34">
        <f>'5 - Project Outputs'!N223</f>
        <v>0</v>
      </c>
      <c r="XT7" s="34">
        <f>'5 - Project Outputs'!O223</f>
        <v>0</v>
      </c>
      <c r="XU7" s="34">
        <f>'5 - Project Outputs'!P223</f>
        <v>0</v>
      </c>
      <c r="XV7" s="34">
        <f>'5 - Project Outputs'!Q223</f>
        <v>0</v>
      </c>
      <c r="XW7" s="34">
        <f>'5 - Project Outputs'!R223</f>
        <v>0</v>
      </c>
      <c r="XX7" s="34">
        <f>'5 - Project Outputs'!S223</f>
        <v>0</v>
      </c>
      <c r="XY7" s="34">
        <f>'5 - Project Outputs'!T223</f>
        <v>0</v>
      </c>
      <c r="XZ7" s="34">
        <f>'5 - Project Outputs'!U223</f>
        <v>0</v>
      </c>
      <c r="YA7" s="34">
        <f>'5 - Project Outputs'!V223</f>
        <v>0</v>
      </c>
      <c r="YB7" s="34">
        <f>'5 - Project Outputs'!W223</f>
        <v>0</v>
      </c>
      <c r="YC7" s="34">
        <f>'5 - Project Outputs'!X223</f>
        <v>0</v>
      </c>
      <c r="YD7" s="34">
        <f>'5 - Project Outputs'!Y223</f>
        <v>0</v>
      </c>
      <c r="YE7" s="34" t="str">
        <f>'5 - Project Outputs'!C224</f>
        <v>&lt; Select &gt;</v>
      </c>
      <c r="YF7" s="34" t="str">
        <f>'5 - Project Outputs'!D224</f>
        <v>N/A</v>
      </c>
      <c r="YG7" s="34">
        <f>'5 - Project Outputs'!E224</f>
        <v>0</v>
      </c>
      <c r="YH7" s="34">
        <f>'5 - Project Outputs'!F224</f>
        <v>0</v>
      </c>
      <c r="YI7" s="34">
        <f>'5 - Project Outputs'!G224</f>
        <v>0</v>
      </c>
      <c r="YJ7" s="34">
        <f>'5 - Project Outputs'!H224</f>
        <v>0</v>
      </c>
      <c r="YK7" s="34">
        <f>'5 - Project Outputs'!I224</f>
        <v>0</v>
      </c>
      <c r="YL7" s="34">
        <f>'5 - Project Outputs'!J224</f>
        <v>0</v>
      </c>
      <c r="YM7" s="34">
        <f>'5 - Project Outputs'!K224</f>
        <v>0</v>
      </c>
      <c r="YN7" s="34">
        <f>'5 - Project Outputs'!L224</f>
        <v>0</v>
      </c>
      <c r="YO7" s="34">
        <f>'5 - Project Outputs'!M224</f>
        <v>0</v>
      </c>
      <c r="YP7" s="34">
        <f>'5 - Project Outputs'!N224</f>
        <v>0</v>
      </c>
      <c r="YQ7" s="34">
        <f>'5 - Project Outputs'!O224</f>
        <v>0</v>
      </c>
      <c r="YR7" s="34">
        <f>'5 - Project Outputs'!P224</f>
        <v>0</v>
      </c>
      <c r="YS7" s="34">
        <f>'5 - Project Outputs'!Q224</f>
        <v>0</v>
      </c>
      <c r="YT7" s="34">
        <f>'5 - Project Outputs'!R224</f>
        <v>0</v>
      </c>
      <c r="YU7" s="34">
        <f>'5 - Project Outputs'!S224</f>
        <v>0</v>
      </c>
      <c r="YV7" s="34">
        <f>'5 - Project Outputs'!T224</f>
        <v>0</v>
      </c>
      <c r="YW7" s="34">
        <f>'5 - Project Outputs'!U224</f>
        <v>0</v>
      </c>
      <c r="YX7" s="34">
        <f>'5 - Project Outputs'!V224</f>
        <v>0</v>
      </c>
      <c r="YY7" s="34">
        <f>'5 - Project Outputs'!W224</f>
        <v>0</v>
      </c>
      <c r="YZ7" s="34">
        <f>'5 - Project Outputs'!X224</f>
        <v>0</v>
      </c>
      <c r="ZA7" s="34">
        <f>'5 - Project Outputs'!Y224</f>
        <v>0</v>
      </c>
      <c r="ZB7" s="34" t="str">
        <f>'5 - Project Outputs'!C225</f>
        <v>&lt; Select &gt;</v>
      </c>
      <c r="ZC7" s="34" t="str">
        <f>'5 - Project Outputs'!D225</f>
        <v>N/A</v>
      </c>
      <c r="ZD7" s="34">
        <f>'5 - Project Outputs'!E225</f>
        <v>0</v>
      </c>
      <c r="ZE7" s="34">
        <f>'5 - Project Outputs'!F225</f>
        <v>0</v>
      </c>
      <c r="ZF7" s="34">
        <f>'5 - Project Outputs'!G225</f>
        <v>0</v>
      </c>
      <c r="ZG7" s="34">
        <f>'5 - Project Outputs'!H225</f>
        <v>0</v>
      </c>
      <c r="ZH7" s="34">
        <f>'5 - Project Outputs'!I225</f>
        <v>0</v>
      </c>
      <c r="ZI7" s="34">
        <f>'5 - Project Outputs'!J225</f>
        <v>0</v>
      </c>
      <c r="ZJ7" s="34">
        <f>'5 - Project Outputs'!K225</f>
        <v>0</v>
      </c>
      <c r="ZK7" s="34">
        <f>'5 - Project Outputs'!L225</f>
        <v>0</v>
      </c>
      <c r="ZL7" s="34">
        <f>'5 - Project Outputs'!M225</f>
        <v>0</v>
      </c>
      <c r="ZM7" s="34">
        <f>'5 - Project Outputs'!N225</f>
        <v>0</v>
      </c>
      <c r="ZN7" s="34">
        <f>'5 - Project Outputs'!O225</f>
        <v>0</v>
      </c>
      <c r="ZO7" s="34">
        <f>'5 - Project Outputs'!P225</f>
        <v>0</v>
      </c>
      <c r="ZP7" s="34">
        <f>'5 - Project Outputs'!Q225</f>
        <v>0</v>
      </c>
      <c r="ZQ7" s="34">
        <f>'5 - Project Outputs'!R225</f>
        <v>0</v>
      </c>
      <c r="ZR7" s="34">
        <f>'5 - Project Outputs'!S225</f>
        <v>0</v>
      </c>
      <c r="ZS7" s="34">
        <f>'5 - Project Outputs'!T225</f>
        <v>0</v>
      </c>
      <c r="ZT7" s="34">
        <f>'5 - Project Outputs'!U225</f>
        <v>0</v>
      </c>
      <c r="ZU7" s="34">
        <f>'5 - Project Outputs'!V225</f>
        <v>0</v>
      </c>
      <c r="ZV7" s="34">
        <f>'5 - Project Outputs'!W225</f>
        <v>0</v>
      </c>
      <c r="ZW7" s="34">
        <f>'5 - Project Outputs'!X225</f>
        <v>0</v>
      </c>
      <c r="ZX7" s="34">
        <f>'5 - Project Outputs'!Y225</f>
        <v>0</v>
      </c>
      <c r="ZY7" s="34" t="str">
        <f>'5 - Project Outputs'!C226</f>
        <v>&lt; Select &gt;</v>
      </c>
      <c r="ZZ7" s="34" t="str">
        <f>'5 - Project Outputs'!D226</f>
        <v>N/A</v>
      </c>
      <c r="AAA7" s="34">
        <f>'5 - Project Outputs'!E226</f>
        <v>0</v>
      </c>
      <c r="AAB7" s="34">
        <f>'5 - Project Outputs'!F226</f>
        <v>0</v>
      </c>
      <c r="AAC7" s="34">
        <f>'5 - Project Outputs'!G226</f>
        <v>0</v>
      </c>
      <c r="AAD7" s="34">
        <f>'5 - Project Outputs'!H226</f>
        <v>0</v>
      </c>
      <c r="AAE7" s="34">
        <f>'5 - Project Outputs'!I226</f>
        <v>0</v>
      </c>
      <c r="AAF7" s="34">
        <f>'5 - Project Outputs'!J226</f>
        <v>0</v>
      </c>
      <c r="AAG7" s="34">
        <f>'5 - Project Outputs'!K226</f>
        <v>0</v>
      </c>
      <c r="AAH7" s="34">
        <f>'5 - Project Outputs'!L226</f>
        <v>0</v>
      </c>
      <c r="AAI7" s="34">
        <f>'5 - Project Outputs'!M226</f>
        <v>0</v>
      </c>
      <c r="AAJ7" s="34">
        <f>'5 - Project Outputs'!N226</f>
        <v>0</v>
      </c>
      <c r="AAK7" s="34">
        <f>'5 - Project Outputs'!O226</f>
        <v>0</v>
      </c>
      <c r="AAL7" s="34">
        <f>'5 - Project Outputs'!P226</f>
        <v>0</v>
      </c>
      <c r="AAM7" s="34">
        <f>'5 - Project Outputs'!Q226</f>
        <v>0</v>
      </c>
      <c r="AAN7" s="34">
        <f>'5 - Project Outputs'!R226</f>
        <v>0</v>
      </c>
      <c r="AAO7" s="34">
        <f>'5 - Project Outputs'!S226</f>
        <v>0</v>
      </c>
      <c r="AAP7" s="34">
        <f>'5 - Project Outputs'!T226</f>
        <v>0</v>
      </c>
      <c r="AAQ7" s="34">
        <f>'5 - Project Outputs'!U226</f>
        <v>0</v>
      </c>
      <c r="AAR7" s="34">
        <f>'5 - Project Outputs'!V226</f>
        <v>0</v>
      </c>
      <c r="AAS7" s="34">
        <f>'5 - Project Outputs'!W226</f>
        <v>0</v>
      </c>
      <c r="AAT7" s="34">
        <f>'5 - Project Outputs'!X226</f>
        <v>0</v>
      </c>
      <c r="AAU7" s="34">
        <f>'5 - Project Outputs'!Y226</f>
        <v>0</v>
      </c>
      <c r="AAV7" s="34" t="str">
        <f>'5 - Project Outputs'!C227</f>
        <v>&lt; Select &gt;</v>
      </c>
      <c r="AAW7" s="34" t="str">
        <f>'5 - Project Outputs'!D227</f>
        <v>N/A</v>
      </c>
      <c r="AAX7" s="34">
        <f>'5 - Project Outputs'!E227</f>
        <v>0</v>
      </c>
      <c r="AAY7" s="34">
        <f>'5 - Project Outputs'!F227</f>
        <v>0</v>
      </c>
      <c r="AAZ7" s="34">
        <f>'5 - Project Outputs'!G227</f>
        <v>0</v>
      </c>
      <c r="ABA7" s="34">
        <f>'5 - Project Outputs'!H227</f>
        <v>0</v>
      </c>
      <c r="ABB7" s="34">
        <f>'5 - Project Outputs'!I227</f>
        <v>0</v>
      </c>
      <c r="ABC7" s="34">
        <f>'5 - Project Outputs'!J227</f>
        <v>0</v>
      </c>
      <c r="ABD7" s="34">
        <f>'5 - Project Outputs'!K227</f>
        <v>0</v>
      </c>
      <c r="ABE7" s="34">
        <f>'5 - Project Outputs'!L227</f>
        <v>0</v>
      </c>
      <c r="ABF7" s="34">
        <f>'5 - Project Outputs'!M227</f>
        <v>0</v>
      </c>
      <c r="ABG7" s="34">
        <f>'5 - Project Outputs'!N227</f>
        <v>0</v>
      </c>
      <c r="ABH7" s="34">
        <f>'5 - Project Outputs'!O227</f>
        <v>0</v>
      </c>
      <c r="ABI7" s="34">
        <f>'5 - Project Outputs'!P227</f>
        <v>0</v>
      </c>
      <c r="ABJ7" s="34">
        <f>'5 - Project Outputs'!Q227</f>
        <v>0</v>
      </c>
      <c r="ABK7" s="34">
        <f>'5 - Project Outputs'!R227</f>
        <v>0</v>
      </c>
      <c r="ABL7" s="34">
        <f>'5 - Project Outputs'!S227</f>
        <v>0</v>
      </c>
      <c r="ABM7" s="34">
        <f>'5 - Project Outputs'!T227</f>
        <v>0</v>
      </c>
      <c r="ABN7" s="34">
        <f>'5 - Project Outputs'!U227</f>
        <v>0</v>
      </c>
      <c r="ABO7" s="34">
        <f>'5 - Project Outputs'!V227</f>
        <v>0</v>
      </c>
      <c r="ABP7" s="34">
        <f>'5 - Project Outputs'!W227</f>
        <v>0</v>
      </c>
      <c r="ABQ7" s="34">
        <f>'5 - Project Outputs'!X227</f>
        <v>0</v>
      </c>
      <c r="ABR7" s="34">
        <f>'5 - Project Outputs'!Y227</f>
        <v>0</v>
      </c>
      <c r="ABS7" s="34" t="str">
        <f>'5 - Project Outputs'!C228</f>
        <v>&lt; Select &gt;</v>
      </c>
      <c r="ABT7" s="34" t="str">
        <f>'5 - Project Outputs'!D228</f>
        <v>N/A</v>
      </c>
      <c r="ABU7" s="34">
        <f>'5 - Project Outputs'!E228</f>
        <v>0</v>
      </c>
      <c r="ABV7" s="34">
        <f>'5 - Project Outputs'!F228</f>
        <v>0</v>
      </c>
      <c r="ABW7" s="34">
        <f>'5 - Project Outputs'!G228</f>
        <v>0</v>
      </c>
      <c r="ABX7" s="34">
        <f>'5 - Project Outputs'!H228</f>
        <v>0</v>
      </c>
      <c r="ABY7" s="34">
        <f>'5 - Project Outputs'!I228</f>
        <v>0</v>
      </c>
      <c r="ABZ7" s="34">
        <f>'5 - Project Outputs'!J228</f>
        <v>0</v>
      </c>
      <c r="ACA7" s="34">
        <f>'5 - Project Outputs'!K228</f>
        <v>0</v>
      </c>
      <c r="ACB7" s="34">
        <f>'5 - Project Outputs'!L228</f>
        <v>0</v>
      </c>
      <c r="ACC7" s="34">
        <f>'5 - Project Outputs'!M228</f>
        <v>0</v>
      </c>
      <c r="ACD7" s="34">
        <f>'5 - Project Outputs'!N228</f>
        <v>0</v>
      </c>
      <c r="ACE7" s="34">
        <f>'5 - Project Outputs'!O228</f>
        <v>0</v>
      </c>
      <c r="ACF7" s="34">
        <f>'5 - Project Outputs'!P228</f>
        <v>0</v>
      </c>
      <c r="ACG7" s="34">
        <f>'5 - Project Outputs'!Q228</f>
        <v>0</v>
      </c>
      <c r="ACH7" s="34">
        <f>'5 - Project Outputs'!R228</f>
        <v>0</v>
      </c>
      <c r="ACI7" s="34">
        <f>'5 - Project Outputs'!S228</f>
        <v>0</v>
      </c>
      <c r="ACJ7" s="34">
        <f>'5 - Project Outputs'!T228</f>
        <v>0</v>
      </c>
      <c r="ACK7" s="34">
        <f>'5 - Project Outputs'!U228</f>
        <v>0</v>
      </c>
      <c r="ACL7" s="34">
        <f>'5 - Project Outputs'!V228</f>
        <v>0</v>
      </c>
      <c r="ACM7" s="34">
        <f>'5 - Project Outputs'!W228</f>
        <v>0</v>
      </c>
      <c r="ACN7" s="34">
        <f>'5 - Project Outputs'!X228</f>
        <v>0</v>
      </c>
      <c r="ACO7" s="34">
        <f>'5 - Project Outputs'!Y228</f>
        <v>0</v>
      </c>
      <c r="ACP7" s="34" t="str">
        <f>'5 - Project Outputs'!C229</f>
        <v>&lt; Select &gt;</v>
      </c>
      <c r="ACQ7" s="34" t="str">
        <f>'5 - Project Outputs'!D229</f>
        <v>N/A</v>
      </c>
      <c r="ACR7" s="34">
        <f>'5 - Project Outputs'!E229</f>
        <v>0</v>
      </c>
      <c r="ACS7" s="34">
        <f>'5 - Project Outputs'!F229</f>
        <v>0</v>
      </c>
      <c r="ACT7" s="34">
        <f>'5 - Project Outputs'!G229</f>
        <v>0</v>
      </c>
      <c r="ACU7" s="34">
        <f>'5 - Project Outputs'!H229</f>
        <v>0</v>
      </c>
      <c r="ACV7" s="34">
        <f>'5 - Project Outputs'!I229</f>
        <v>0</v>
      </c>
      <c r="ACW7" s="34">
        <f>'5 - Project Outputs'!J229</f>
        <v>0</v>
      </c>
      <c r="ACX7" s="34">
        <f>'5 - Project Outputs'!K229</f>
        <v>0</v>
      </c>
      <c r="ACY7" s="34">
        <f>'5 - Project Outputs'!L229</f>
        <v>0</v>
      </c>
      <c r="ACZ7" s="34">
        <f>'5 - Project Outputs'!M229</f>
        <v>0</v>
      </c>
      <c r="ADA7" s="34">
        <f>'5 - Project Outputs'!N229</f>
        <v>0</v>
      </c>
      <c r="ADB7" s="34">
        <f>'5 - Project Outputs'!O229</f>
        <v>0</v>
      </c>
      <c r="ADC7" s="34">
        <f>'5 - Project Outputs'!P229</f>
        <v>0</v>
      </c>
      <c r="ADD7" s="34">
        <f>'5 - Project Outputs'!Q229</f>
        <v>0</v>
      </c>
      <c r="ADE7" s="34">
        <f>'5 - Project Outputs'!R229</f>
        <v>0</v>
      </c>
      <c r="ADF7" s="34">
        <f>'5 - Project Outputs'!S229</f>
        <v>0</v>
      </c>
      <c r="ADG7" s="34">
        <f>'5 - Project Outputs'!T229</f>
        <v>0</v>
      </c>
      <c r="ADH7" s="34">
        <f>'5 - Project Outputs'!U229</f>
        <v>0</v>
      </c>
      <c r="ADI7" s="34">
        <f>'5 - Project Outputs'!V229</f>
        <v>0</v>
      </c>
      <c r="ADJ7" s="34">
        <f>'5 - Project Outputs'!W229</f>
        <v>0</v>
      </c>
      <c r="ADK7" s="34">
        <f>'5 - Project Outputs'!X229</f>
        <v>0</v>
      </c>
      <c r="ADL7" s="34">
        <f>'5 - Project Outputs'!Y229</f>
        <v>0</v>
      </c>
      <c r="ADM7" s="34" t="str">
        <f>'5 - Project Outputs'!C230</f>
        <v>&lt; Select &gt;</v>
      </c>
      <c r="ADN7" s="34" t="str">
        <f>'5 - Project Outputs'!D230</f>
        <v>N/A</v>
      </c>
      <c r="ADO7" s="34">
        <f>'5 - Project Outputs'!E230</f>
        <v>0</v>
      </c>
      <c r="ADP7" s="34">
        <f>'5 - Project Outputs'!F230</f>
        <v>0</v>
      </c>
      <c r="ADQ7" s="34">
        <f>'5 - Project Outputs'!G230</f>
        <v>0</v>
      </c>
      <c r="ADR7" s="34">
        <f>'5 - Project Outputs'!H230</f>
        <v>0</v>
      </c>
      <c r="ADS7" s="34">
        <f>'5 - Project Outputs'!I230</f>
        <v>0</v>
      </c>
      <c r="ADT7" s="34">
        <f>'5 - Project Outputs'!J230</f>
        <v>0</v>
      </c>
      <c r="ADU7" s="34">
        <f>'5 - Project Outputs'!K230</f>
        <v>0</v>
      </c>
      <c r="ADV7" s="34">
        <f>'5 - Project Outputs'!L230</f>
        <v>0</v>
      </c>
      <c r="ADW7" s="34">
        <f>'5 - Project Outputs'!M230</f>
        <v>0</v>
      </c>
      <c r="ADX7" s="34">
        <f>'5 - Project Outputs'!N230</f>
        <v>0</v>
      </c>
      <c r="ADY7" s="34">
        <f>'5 - Project Outputs'!O230</f>
        <v>0</v>
      </c>
      <c r="ADZ7" s="34">
        <f>'5 - Project Outputs'!P230</f>
        <v>0</v>
      </c>
      <c r="AEA7" s="34">
        <f>'5 - Project Outputs'!Q230</f>
        <v>0</v>
      </c>
      <c r="AEB7" s="34">
        <f>'5 - Project Outputs'!R230</f>
        <v>0</v>
      </c>
      <c r="AEC7" s="34">
        <f>'5 - Project Outputs'!S230</f>
        <v>0</v>
      </c>
      <c r="AED7" s="34">
        <f>'5 - Project Outputs'!T230</f>
        <v>0</v>
      </c>
      <c r="AEE7" s="34">
        <f>'5 - Project Outputs'!U230</f>
        <v>0</v>
      </c>
      <c r="AEF7" s="34">
        <f>'5 - Project Outputs'!V230</f>
        <v>0</v>
      </c>
      <c r="AEG7" s="34">
        <f>'5 - Project Outputs'!W230</f>
        <v>0</v>
      </c>
      <c r="AEH7" s="34">
        <f>'5 - Project Outputs'!X230</f>
        <v>0</v>
      </c>
      <c r="AEI7" s="34">
        <f>'5 - Project Outputs'!Y230</f>
        <v>0</v>
      </c>
      <c r="AEJ7" s="34" t="str">
        <f>'5 - Project Outputs'!C231</f>
        <v>&lt; Select &gt;</v>
      </c>
      <c r="AEK7" s="34" t="str">
        <f>'5 - Project Outputs'!D231</f>
        <v>N/A</v>
      </c>
      <c r="AEL7" s="34">
        <f>'5 - Project Outputs'!E231</f>
        <v>0</v>
      </c>
      <c r="AEM7" s="34">
        <f>'5 - Project Outputs'!F231</f>
        <v>0</v>
      </c>
      <c r="AEN7" s="34">
        <f>'5 - Project Outputs'!G231</f>
        <v>0</v>
      </c>
      <c r="AEO7" s="34">
        <f>'5 - Project Outputs'!H231</f>
        <v>0</v>
      </c>
      <c r="AEP7" s="34">
        <f>'5 - Project Outputs'!I231</f>
        <v>0</v>
      </c>
      <c r="AEQ7" s="34">
        <f>'5 - Project Outputs'!J231</f>
        <v>0</v>
      </c>
      <c r="AER7" s="34">
        <f>'5 - Project Outputs'!K231</f>
        <v>0</v>
      </c>
      <c r="AES7" s="34">
        <f>'5 - Project Outputs'!L231</f>
        <v>0</v>
      </c>
      <c r="AET7" s="34">
        <f>'5 - Project Outputs'!M231</f>
        <v>0</v>
      </c>
      <c r="AEU7" s="34">
        <f>'5 - Project Outputs'!N231</f>
        <v>0</v>
      </c>
      <c r="AEV7" s="34">
        <f>'5 - Project Outputs'!O231</f>
        <v>0</v>
      </c>
      <c r="AEW7" s="34">
        <f>'5 - Project Outputs'!P231</f>
        <v>0</v>
      </c>
      <c r="AEX7" s="34">
        <f>'5 - Project Outputs'!Q231</f>
        <v>0</v>
      </c>
      <c r="AEY7" s="34">
        <f>'5 - Project Outputs'!R231</f>
        <v>0</v>
      </c>
      <c r="AEZ7" s="34">
        <f>'5 - Project Outputs'!S231</f>
        <v>0</v>
      </c>
      <c r="AFA7" s="34">
        <f>'5 - Project Outputs'!T231</f>
        <v>0</v>
      </c>
      <c r="AFB7" s="34">
        <f>'5 - Project Outputs'!U231</f>
        <v>0</v>
      </c>
      <c r="AFC7" s="34">
        <f>'5 - Project Outputs'!V231</f>
        <v>0</v>
      </c>
      <c r="AFD7" s="34">
        <f>'5 - Project Outputs'!W231</f>
        <v>0</v>
      </c>
      <c r="AFE7" s="34">
        <f>'5 - Project Outputs'!X231</f>
        <v>0</v>
      </c>
      <c r="AFF7" s="34">
        <f>'5 - Project Outputs'!Y231</f>
        <v>0</v>
      </c>
      <c r="AFG7" s="34" t="str">
        <f>'5 - Project Outputs'!C232</f>
        <v>&lt; Select &gt;</v>
      </c>
      <c r="AFH7" s="34" t="str">
        <f>'5 - Project Outputs'!D232</f>
        <v>N/A</v>
      </c>
      <c r="AFI7" s="34">
        <f>'5 - Project Outputs'!E232</f>
        <v>0</v>
      </c>
      <c r="AFJ7" s="34">
        <f>'5 - Project Outputs'!F232</f>
        <v>0</v>
      </c>
      <c r="AFK7" s="34">
        <f>'5 - Project Outputs'!G232</f>
        <v>0</v>
      </c>
      <c r="AFL7" s="34">
        <f>'5 - Project Outputs'!H232</f>
        <v>0</v>
      </c>
      <c r="AFM7" s="34">
        <f>'5 - Project Outputs'!I232</f>
        <v>0</v>
      </c>
      <c r="AFN7" s="34">
        <f>'5 - Project Outputs'!J232</f>
        <v>0</v>
      </c>
      <c r="AFO7" s="34">
        <f>'5 - Project Outputs'!K232</f>
        <v>0</v>
      </c>
      <c r="AFP7" s="34">
        <f>'5 - Project Outputs'!L232</f>
        <v>0</v>
      </c>
      <c r="AFQ7" s="34">
        <f>'5 - Project Outputs'!M232</f>
        <v>0</v>
      </c>
      <c r="AFR7" s="34">
        <f>'5 - Project Outputs'!N232</f>
        <v>0</v>
      </c>
      <c r="AFS7" s="34">
        <f>'5 - Project Outputs'!O232</f>
        <v>0</v>
      </c>
      <c r="AFT7" s="34">
        <f>'5 - Project Outputs'!P232</f>
        <v>0</v>
      </c>
      <c r="AFU7" s="34">
        <f>'5 - Project Outputs'!Q232</f>
        <v>0</v>
      </c>
      <c r="AFV7" s="34">
        <f>'5 - Project Outputs'!R232</f>
        <v>0</v>
      </c>
      <c r="AFW7" s="34">
        <f>'5 - Project Outputs'!S232</f>
        <v>0</v>
      </c>
      <c r="AFX7" s="34">
        <f>'5 - Project Outputs'!T232</f>
        <v>0</v>
      </c>
      <c r="AFY7" s="34">
        <f>'5 - Project Outputs'!U232</f>
        <v>0</v>
      </c>
      <c r="AFZ7" s="34">
        <f>'5 - Project Outputs'!V232</f>
        <v>0</v>
      </c>
      <c r="AGA7" s="34">
        <f>'5 - Project Outputs'!W232</f>
        <v>0</v>
      </c>
      <c r="AGB7" s="34">
        <f>'5 - Project Outputs'!X232</f>
        <v>0</v>
      </c>
      <c r="AGC7" s="34">
        <f>'5 - Project Outputs'!Y232</f>
        <v>0</v>
      </c>
      <c r="AGD7" s="34">
        <f>'5 - Project Outputs'!C234</f>
        <v>0</v>
      </c>
      <c r="AGE7" s="34">
        <f>'5 - Project Outputs'!D234</f>
        <v>0</v>
      </c>
      <c r="AGF7" s="34">
        <f>'5 - Project Outputs'!E234</f>
        <v>0</v>
      </c>
      <c r="AGG7" s="34">
        <f>'5 - Project Outputs'!F234</f>
        <v>0</v>
      </c>
      <c r="AGH7" s="34">
        <f>'5 - Project Outputs'!G234</f>
        <v>0</v>
      </c>
      <c r="AGI7" s="34">
        <f>'5 - Project Outputs'!H234</f>
        <v>0</v>
      </c>
      <c r="AGJ7" s="34">
        <f>'5 - Project Outputs'!I234</f>
        <v>0</v>
      </c>
      <c r="AGK7" s="34">
        <f>'5 - Project Outputs'!J234</f>
        <v>0</v>
      </c>
      <c r="AGL7" s="34">
        <f>'5 - Project Outputs'!K234</f>
        <v>0</v>
      </c>
      <c r="AGM7" s="34">
        <f>'5 - Project Outputs'!L234</f>
        <v>0</v>
      </c>
      <c r="AGN7" s="34">
        <f>'5 - Project Outputs'!M234</f>
        <v>0</v>
      </c>
      <c r="AGO7" s="34">
        <f>'5 - Project Outputs'!N234</f>
        <v>0</v>
      </c>
      <c r="AGP7" s="34">
        <f>'5 - Project Outputs'!O234</f>
        <v>0</v>
      </c>
      <c r="AGQ7" s="34">
        <f>'5 - Project Outputs'!P234</f>
        <v>0</v>
      </c>
      <c r="AGR7" s="34">
        <f>'5 - Project Outputs'!Q234</f>
        <v>0</v>
      </c>
      <c r="AGS7" s="34">
        <f>'5 - Project Outputs'!R234</f>
        <v>0</v>
      </c>
      <c r="AGT7" s="34">
        <f>'5 - Project Outputs'!S234</f>
        <v>0</v>
      </c>
      <c r="AGU7" s="34">
        <f>'5 - Project Outputs'!T234</f>
        <v>0</v>
      </c>
      <c r="AGV7" s="34">
        <f>'5 - Project Outputs'!U234</f>
        <v>0</v>
      </c>
      <c r="AGW7" s="34">
        <f>'5 - Project Outputs'!V234</f>
        <v>0</v>
      </c>
      <c r="AGX7" s="34">
        <f>'5 - Project Outputs'!W234</f>
        <v>0</v>
      </c>
      <c r="AGY7" s="34">
        <f>'5 - Project Outputs'!X234</f>
        <v>0</v>
      </c>
      <c r="AGZ7" s="34">
        <f>'5 - Project Outputs'!C235</f>
        <v>0</v>
      </c>
      <c r="AHA7" s="34">
        <f>'5 - Project Outputs'!D235</f>
        <v>0</v>
      </c>
      <c r="AHB7" s="34">
        <f>'5 - Project Outputs'!E235</f>
        <v>0</v>
      </c>
      <c r="AHC7" s="34">
        <f>'5 - Project Outputs'!F235</f>
        <v>0</v>
      </c>
      <c r="AHD7" s="34">
        <f>'5 - Project Outputs'!G235</f>
        <v>0</v>
      </c>
      <c r="AHE7" s="34">
        <f>'5 - Project Outputs'!H235</f>
        <v>0</v>
      </c>
      <c r="AHF7" s="34">
        <f>'5 - Project Outputs'!I235</f>
        <v>0</v>
      </c>
      <c r="AHG7" s="34">
        <f>'5 - Project Outputs'!J235</f>
        <v>0</v>
      </c>
      <c r="AHH7" s="34">
        <f>'5 - Project Outputs'!K235</f>
        <v>0</v>
      </c>
      <c r="AHI7" s="34">
        <f>'5 - Project Outputs'!L235</f>
        <v>0</v>
      </c>
      <c r="AHJ7" s="34">
        <f>'5 - Project Outputs'!M235</f>
        <v>0</v>
      </c>
      <c r="AHK7" s="34">
        <f>'5 - Project Outputs'!N235</f>
        <v>0</v>
      </c>
      <c r="AHL7" s="34">
        <f>'5 - Project Outputs'!O235</f>
        <v>0</v>
      </c>
      <c r="AHM7" s="34">
        <f>'5 - Project Outputs'!P235</f>
        <v>0</v>
      </c>
      <c r="AHN7" s="34">
        <f>'5 - Project Outputs'!Q235</f>
        <v>0</v>
      </c>
      <c r="AHO7" s="34">
        <f>'5 - Project Outputs'!R235</f>
        <v>0</v>
      </c>
      <c r="AHP7" s="34">
        <f>'5 - Project Outputs'!S235</f>
        <v>0</v>
      </c>
      <c r="AHQ7" s="34">
        <f>'5 - Project Outputs'!T235</f>
        <v>0</v>
      </c>
      <c r="AHR7" s="34">
        <f>'5 - Project Outputs'!U235</f>
        <v>0</v>
      </c>
      <c r="AHS7" s="34">
        <f>'5 - Project Outputs'!V235</f>
        <v>0</v>
      </c>
      <c r="AHT7" s="34">
        <f>'5 - Project Outputs'!W235</f>
        <v>0</v>
      </c>
      <c r="AHU7" s="34">
        <f>'5 - Project Outputs'!X235</f>
        <v>0</v>
      </c>
      <c r="AHV7" s="34">
        <f>'5 - Project Outputs'!C236</f>
        <v>0</v>
      </c>
      <c r="AHW7" s="34">
        <f>'5 - Project Outputs'!D236</f>
        <v>0</v>
      </c>
      <c r="AHX7" s="34">
        <f>'5 - Project Outputs'!E236</f>
        <v>0</v>
      </c>
      <c r="AHY7" s="34">
        <f>'5 - Project Outputs'!F236</f>
        <v>0</v>
      </c>
      <c r="AHZ7" s="34">
        <f>'5 - Project Outputs'!G236</f>
        <v>0</v>
      </c>
      <c r="AIA7" s="34">
        <f>'5 - Project Outputs'!H236</f>
        <v>0</v>
      </c>
      <c r="AIB7" s="34">
        <f>'5 - Project Outputs'!I236</f>
        <v>0</v>
      </c>
      <c r="AIC7" s="34">
        <f>'5 - Project Outputs'!J236</f>
        <v>0</v>
      </c>
      <c r="AID7" s="34">
        <f>'5 - Project Outputs'!K236</f>
        <v>0</v>
      </c>
      <c r="AIE7" s="34">
        <f>'5 - Project Outputs'!L236</f>
        <v>0</v>
      </c>
      <c r="AIF7" s="34">
        <f>'5 - Project Outputs'!M236</f>
        <v>0</v>
      </c>
      <c r="AIG7" s="34">
        <f>'5 - Project Outputs'!N236</f>
        <v>0</v>
      </c>
      <c r="AIH7" s="34">
        <f>'5 - Project Outputs'!O236</f>
        <v>0</v>
      </c>
      <c r="AII7" s="34">
        <f>'5 - Project Outputs'!P236</f>
        <v>0</v>
      </c>
      <c r="AIJ7" s="34">
        <f>'5 - Project Outputs'!Q236</f>
        <v>0</v>
      </c>
      <c r="AIK7" s="34">
        <f>'5 - Project Outputs'!R236</f>
        <v>0</v>
      </c>
      <c r="AIL7" s="34">
        <f>'5 - Project Outputs'!S236</f>
        <v>0</v>
      </c>
      <c r="AIM7" s="34">
        <f>'5 - Project Outputs'!T236</f>
        <v>0</v>
      </c>
      <c r="AIN7" s="34">
        <f>'5 - Project Outputs'!U236</f>
        <v>0</v>
      </c>
      <c r="AIO7" s="34">
        <f>'5 - Project Outputs'!V236</f>
        <v>0</v>
      </c>
      <c r="AIP7" s="34">
        <f>'5 - Project Outputs'!W236</f>
        <v>0</v>
      </c>
      <c r="AIQ7" s="34">
        <f>'5 - Project Outputs'!X236</f>
        <v>0</v>
      </c>
      <c r="AIR7" s="34">
        <f>'5 - Project Outputs'!C237</f>
        <v>0</v>
      </c>
      <c r="AIS7" s="34">
        <f>'5 - Project Outputs'!D237</f>
        <v>0</v>
      </c>
      <c r="AIT7" s="34">
        <f>'5 - Project Outputs'!E237</f>
        <v>0</v>
      </c>
      <c r="AIU7" s="34">
        <f>'5 - Project Outputs'!F237</f>
        <v>0</v>
      </c>
      <c r="AIV7" s="34">
        <f>'5 - Project Outputs'!G237</f>
        <v>0</v>
      </c>
      <c r="AIW7" s="34">
        <f>'5 - Project Outputs'!H237</f>
        <v>0</v>
      </c>
      <c r="AIX7" s="34">
        <f>'5 - Project Outputs'!I237</f>
        <v>0</v>
      </c>
      <c r="AIY7" s="34">
        <f>'5 - Project Outputs'!J237</f>
        <v>0</v>
      </c>
      <c r="AIZ7" s="34">
        <f>'5 - Project Outputs'!K237</f>
        <v>0</v>
      </c>
      <c r="AJA7" s="34">
        <f>'5 - Project Outputs'!L237</f>
        <v>0</v>
      </c>
      <c r="AJB7" s="34">
        <f>'5 - Project Outputs'!M237</f>
        <v>0</v>
      </c>
      <c r="AJC7" s="34">
        <f>'5 - Project Outputs'!N237</f>
        <v>0</v>
      </c>
      <c r="AJD7" s="34">
        <f>'5 - Project Outputs'!O237</f>
        <v>0</v>
      </c>
      <c r="AJE7" s="34">
        <f>'5 - Project Outputs'!P237</f>
        <v>0</v>
      </c>
      <c r="AJF7" s="34">
        <f>'5 - Project Outputs'!Q237</f>
        <v>0</v>
      </c>
      <c r="AJG7" s="34">
        <f>'5 - Project Outputs'!R237</f>
        <v>0</v>
      </c>
      <c r="AJH7" s="34">
        <f>'5 - Project Outputs'!S237</f>
        <v>0</v>
      </c>
      <c r="AJI7" s="34">
        <f>'5 - Project Outputs'!T237</f>
        <v>0</v>
      </c>
      <c r="AJJ7" s="34">
        <f>'5 - Project Outputs'!U237</f>
        <v>0</v>
      </c>
      <c r="AJK7" s="34">
        <f>'5 - Project Outputs'!V237</f>
        <v>0</v>
      </c>
      <c r="AJL7" s="34">
        <f>'5 - Project Outputs'!W237</f>
        <v>0</v>
      </c>
      <c r="AJM7" s="34">
        <f>'5 - Project Outputs'!X237</f>
        <v>0</v>
      </c>
      <c r="AJN7" s="34">
        <f>'5 - Project Outputs'!C238</f>
        <v>0</v>
      </c>
      <c r="AJO7" s="34">
        <f>'5 - Project Outputs'!D238</f>
        <v>0</v>
      </c>
      <c r="AJP7" s="34">
        <f>'5 - Project Outputs'!E238</f>
        <v>0</v>
      </c>
      <c r="AJQ7" s="34">
        <f>'5 - Project Outputs'!F238</f>
        <v>0</v>
      </c>
      <c r="AJR7" s="34">
        <f>'5 - Project Outputs'!G238</f>
        <v>0</v>
      </c>
      <c r="AJS7" s="34">
        <f>'5 - Project Outputs'!H238</f>
        <v>0</v>
      </c>
      <c r="AJT7" s="34">
        <f>'5 - Project Outputs'!I238</f>
        <v>0</v>
      </c>
      <c r="AJU7" s="34">
        <f>'5 - Project Outputs'!J238</f>
        <v>0</v>
      </c>
      <c r="AJV7" s="34">
        <f>'5 - Project Outputs'!K238</f>
        <v>0</v>
      </c>
      <c r="AJW7" s="34">
        <f>'5 - Project Outputs'!L238</f>
        <v>0</v>
      </c>
      <c r="AJX7" s="34">
        <f>'5 - Project Outputs'!M238</f>
        <v>0</v>
      </c>
      <c r="AJY7" s="34">
        <f>'5 - Project Outputs'!N238</f>
        <v>0</v>
      </c>
      <c r="AJZ7" s="34">
        <f>'5 - Project Outputs'!O238</f>
        <v>0</v>
      </c>
      <c r="AKA7" s="34">
        <f>'5 - Project Outputs'!P238</f>
        <v>0</v>
      </c>
      <c r="AKB7" s="34">
        <f>'5 - Project Outputs'!Q238</f>
        <v>0</v>
      </c>
      <c r="AKC7" s="34">
        <f>'5 - Project Outputs'!R238</f>
        <v>0</v>
      </c>
      <c r="AKD7" s="34">
        <f>'5 - Project Outputs'!S238</f>
        <v>0</v>
      </c>
      <c r="AKE7" s="34">
        <f>'5 - Project Outputs'!T238</f>
        <v>0</v>
      </c>
      <c r="AKF7" s="34">
        <f>'5 - Project Outputs'!U238</f>
        <v>0</v>
      </c>
      <c r="AKG7" s="34">
        <f>'5 - Project Outputs'!V238</f>
        <v>0</v>
      </c>
      <c r="AKH7" s="34">
        <f>'5 - Project Outputs'!W238</f>
        <v>0</v>
      </c>
      <c r="AKI7" s="34">
        <f>'5 - Project Outputs'!X238</f>
        <v>0</v>
      </c>
      <c r="AKJ7" s="34">
        <f>'5 - Project Outputs'!C239</f>
        <v>0</v>
      </c>
      <c r="AKK7" s="34">
        <f>'5 - Project Outputs'!D239</f>
        <v>0</v>
      </c>
      <c r="AKL7" s="34">
        <f>'5 - Project Outputs'!E239</f>
        <v>0</v>
      </c>
      <c r="AKM7" s="34">
        <f>'5 - Project Outputs'!F239</f>
        <v>0</v>
      </c>
      <c r="AKN7" s="34">
        <f>'5 - Project Outputs'!G239</f>
        <v>0</v>
      </c>
      <c r="AKO7" s="34">
        <f>'5 - Project Outputs'!H239</f>
        <v>0</v>
      </c>
      <c r="AKP7" s="34">
        <f>'5 - Project Outputs'!I239</f>
        <v>0</v>
      </c>
      <c r="AKQ7" s="34">
        <f>'5 - Project Outputs'!J239</f>
        <v>0</v>
      </c>
      <c r="AKR7" s="34">
        <f>'5 - Project Outputs'!K239</f>
        <v>0</v>
      </c>
      <c r="AKS7" s="34">
        <f>'5 - Project Outputs'!L239</f>
        <v>0</v>
      </c>
      <c r="AKT7" s="34">
        <f>'5 - Project Outputs'!M239</f>
        <v>0</v>
      </c>
      <c r="AKU7" s="34">
        <f>'5 - Project Outputs'!N239</f>
        <v>0</v>
      </c>
      <c r="AKV7" s="34">
        <f>'5 - Project Outputs'!O239</f>
        <v>0</v>
      </c>
      <c r="AKW7" s="34">
        <f>'5 - Project Outputs'!P239</f>
        <v>0</v>
      </c>
      <c r="AKX7" s="34">
        <f>'5 - Project Outputs'!Q239</f>
        <v>0</v>
      </c>
      <c r="AKY7" s="34">
        <f>'5 - Project Outputs'!R239</f>
        <v>0</v>
      </c>
      <c r="AKZ7" s="34">
        <f>'5 - Project Outputs'!S239</f>
        <v>0</v>
      </c>
      <c r="ALA7" s="34">
        <f>'5 - Project Outputs'!T239</f>
        <v>0</v>
      </c>
      <c r="ALB7" s="34">
        <f>'5 - Project Outputs'!U239</f>
        <v>0</v>
      </c>
      <c r="ALC7" s="34">
        <f>'5 - Project Outputs'!V239</f>
        <v>0</v>
      </c>
      <c r="ALD7" s="34">
        <f>'5 - Project Outputs'!W239</f>
        <v>0</v>
      </c>
      <c r="ALE7" s="34">
        <f>'5 - Project Outputs'!X239</f>
        <v>0</v>
      </c>
      <c r="ALF7" s="34">
        <f>'5 - Project Outputs'!C240</f>
        <v>0</v>
      </c>
      <c r="ALG7" s="34">
        <f>'5 - Project Outputs'!D240</f>
        <v>0</v>
      </c>
      <c r="ALH7" s="34">
        <f>'5 - Project Outputs'!E240</f>
        <v>0</v>
      </c>
      <c r="ALI7" s="34">
        <f>'5 - Project Outputs'!F240</f>
        <v>0</v>
      </c>
      <c r="ALJ7" s="34">
        <f>'5 - Project Outputs'!G240</f>
        <v>0</v>
      </c>
      <c r="ALK7" s="34">
        <f>'5 - Project Outputs'!H240</f>
        <v>0</v>
      </c>
      <c r="ALL7" s="34">
        <f>'5 - Project Outputs'!I240</f>
        <v>0</v>
      </c>
      <c r="ALM7" s="34">
        <f>'5 - Project Outputs'!J240</f>
        <v>0</v>
      </c>
      <c r="ALN7" s="34">
        <f>'5 - Project Outputs'!K240</f>
        <v>0</v>
      </c>
      <c r="ALO7" s="34">
        <f>'5 - Project Outputs'!L240</f>
        <v>0</v>
      </c>
      <c r="ALP7" s="34">
        <f>'5 - Project Outputs'!M240</f>
        <v>0</v>
      </c>
      <c r="ALQ7" s="34">
        <f>'5 - Project Outputs'!N240</f>
        <v>0</v>
      </c>
      <c r="ALR7" s="34">
        <f>'5 - Project Outputs'!O240</f>
        <v>0</v>
      </c>
      <c r="ALS7" s="34">
        <f>'5 - Project Outputs'!P240</f>
        <v>0</v>
      </c>
      <c r="ALT7" s="34">
        <f>'5 - Project Outputs'!Q240</f>
        <v>0</v>
      </c>
      <c r="ALU7" s="34">
        <f>'5 - Project Outputs'!R240</f>
        <v>0</v>
      </c>
      <c r="ALV7" s="34">
        <f>'5 - Project Outputs'!S240</f>
        <v>0</v>
      </c>
      <c r="ALW7" s="34">
        <f>'5 - Project Outputs'!T240</f>
        <v>0</v>
      </c>
      <c r="ALX7" s="34">
        <f>'5 - Project Outputs'!U240</f>
        <v>0</v>
      </c>
      <c r="ALY7" s="34">
        <f>'5 - Project Outputs'!V240</f>
        <v>0</v>
      </c>
      <c r="ALZ7" s="34">
        <f>'5 - Project Outputs'!W240</f>
        <v>0</v>
      </c>
      <c r="AMA7" s="34">
        <f>'5 - Project Outputs'!X240</f>
        <v>0</v>
      </c>
      <c r="AMB7" s="34">
        <f>'5 - Project Outputs'!C241</f>
        <v>0</v>
      </c>
      <c r="AMC7" s="34">
        <f>'5 - Project Outputs'!D241</f>
        <v>0</v>
      </c>
      <c r="AMD7" s="34">
        <f>'5 - Project Outputs'!E241</f>
        <v>0</v>
      </c>
      <c r="AME7" s="34">
        <f>'5 - Project Outputs'!F241</f>
        <v>0</v>
      </c>
      <c r="AMF7" s="34">
        <f>'5 - Project Outputs'!G241</f>
        <v>0</v>
      </c>
      <c r="AMG7" s="34">
        <f>'5 - Project Outputs'!H241</f>
        <v>0</v>
      </c>
      <c r="AMH7" s="34">
        <f>'5 - Project Outputs'!I241</f>
        <v>0</v>
      </c>
      <c r="AMI7" s="34">
        <f>'5 - Project Outputs'!J241</f>
        <v>0</v>
      </c>
      <c r="AMJ7" s="34">
        <f>'5 - Project Outputs'!K241</f>
        <v>0</v>
      </c>
      <c r="AMK7" s="34">
        <f>'5 - Project Outputs'!L241</f>
        <v>0</v>
      </c>
      <c r="AML7" s="34">
        <f>'5 - Project Outputs'!M241</f>
        <v>0</v>
      </c>
      <c r="AMM7" s="34">
        <f>'5 - Project Outputs'!N241</f>
        <v>0</v>
      </c>
      <c r="AMN7" s="34">
        <f>'5 - Project Outputs'!O241</f>
        <v>0</v>
      </c>
      <c r="AMO7" s="34">
        <f>'5 - Project Outputs'!P241</f>
        <v>0</v>
      </c>
      <c r="AMP7" s="34">
        <f>'5 - Project Outputs'!Q241</f>
        <v>0</v>
      </c>
      <c r="AMQ7" s="34">
        <f>'5 - Project Outputs'!R241</f>
        <v>0</v>
      </c>
      <c r="AMR7" s="34">
        <f>'5 - Project Outputs'!S241</f>
        <v>0</v>
      </c>
      <c r="AMS7" s="34">
        <f>'5 - Project Outputs'!T241</f>
        <v>0</v>
      </c>
      <c r="AMT7" s="34">
        <f>'5 - Project Outputs'!U241</f>
        <v>0</v>
      </c>
      <c r="AMU7" s="34">
        <f>'5 - Project Outputs'!V241</f>
        <v>0</v>
      </c>
      <c r="AMV7" s="34">
        <f>'5 - Project Outputs'!W241</f>
        <v>0</v>
      </c>
      <c r="AMW7" s="34">
        <f>'5 - Project Outputs'!X241</f>
        <v>0</v>
      </c>
      <c r="AMX7" s="34">
        <f>'5 - Project Outputs'!C242</f>
        <v>0</v>
      </c>
      <c r="AMY7" s="34">
        <f>'5 - Project Outputs'!D242</f>
        <v>0</v>
      </c>
      <c r="AMZ7" s="34">
        <f>'5 - Project Outputs'!E242</f>
        <v>0</v>
      </c>
      <c r="ANA7" s="34">
        <f>'5 - Project Outputs'!F242</f>
        <v>0</v>
      </c>
      <c r="ANB7" s="34">
        <f>'5 - Project Outputs'!G242</f>
        <v>0</v>
      </c>
      <c r="ANC7" s="34">
        <f>'5 - Project Outputs'!H242</f>
        <v>0</v>
      </c>
      <c r="AND7" s="34">
        <f>'5 - Project Outputs'!I242</f>
        <v>0</v>
      </c>
      <c r="ANE7" s="34">
        <f>'5 - Project Outputs'!J242</f>
        <v>0</v>
      </c>
      <c r="ANF7" s="34">
        <f>'5 - Project Outputs'!K242</f>
        <v>0</v>
      </c>
      <c r="ANG7" s="34">
        <f>'5 - Project Outputs'!L242</f>
        <v>0</v>
      </c>
      <c r="ANH7" s="34">
        <f>'5 - Project Outputs'!M242</f>
        <v>0</v>
      </c>
      <c r="ANI7" s="34">
        <f>'5 - Project Outputs'!N242</f>
        <v>0</v>
      </c>
      <c r="ANJ7" s="34">
        <f>'5 - Project Outputs'!O242</f>
        <v>0</v>
      </c>
      <c r="ANK7" s="34">
        <f>'5 - Project Outputs'!P242</f>
        <v>0</v>
      </c>
      <c r="ANL7" s="34">
        <f>'5 - Project Outputs'!Q242</f>
        <v>0</v>
      </c>
      <c r="ANM7" s="34">
        <f>'5 - Project Outputs'!R242</f>
        <v>0</v>
      </c>
      <c r="ANN7" s="34">
        <f>'5 - Project Outputs'!S242</f>
        <v>0</v>
      </c>
      <c r="ANO7" s="34">
        <f>'5 - Project Outputs'!T242</f>
        <v>0</v>
      </c>
      <c r="ANP7" s="34">
        <f>'5 - Project Outputs'!U242</f>
        <v>0</v>
      </c>
      <c r="ANQ7" s="34">
        <f>'5 - Project Outputs'!V242</f>
        <v>0</v>
      </c>
      <c r="ANR7" s="34">
        <f>'5 - Project Outputs'!W242</f>
        <v>0</v>
      </c>
      <c r="ANS7" s="34">
        <f>'5 - Project Outputs'!X242</f>
        <v>0</v>
      </c>
      <c r="ANT7" s="34">
        <f>'5 - Project Outputs'!C243</f>
        <v>0</v>
      </c>
      <c r="ANU7" s="34">
        <f>'5 - Project Outputs'!D243</f>
        <v>0</v>
      </c>
      <c r="ANV7" s="34">
        <f>'5 - Project Outputs'!E243</f>
        <v>0</v>
      </c>
      <c r="ANW7" s="34">
        <f>'5 - Project Outputs'!F243</f>
        <v>0</v>
      </c>
      <c r="ANX7" s="34">
        <f>'5 - Project Outputs'!G243</f>
        <v>0</v>
      </c>
      <c r="ANY7" s="34">
        <f>'5 - Project Outputs'!H243</f>
        <v>0</v>
      </c>
      <c r="ANZ7" s="34">
        <f>'5 - Project Outputs'!I243</f>
        <v>0</v>
      </c>
      <c r="AOA7" s="34">
        <f>'5 - Project Outputs'!J243</f>
        <v>0</v>
      </c>
      <c r="AOB7" s="34">
        <f>'5 - Project Outputs'!K243</f>
        <v>0</v>
      </c>
      <c r="AOC7" s="34">
        <f>'5 - Project Outputs'!L243</f>
        <v>0</v>
      </c>
      <c r="AOD7" s="34">
        <f>'5 - Project Outputs'!M243</f>
        <v>0</v>
      </c>
      <c r="AOE7" s="34">
        <f>'5 - Project Outputs'!N243</f>
        <v>0</v>
      </c>
      <c r="AOF7" s="34">
        <f>'5 - Project Outputs'!O243</f>
        <v>0</v>
      </c>
      <c r="AOG7" s="34">
        <f>'5 - Project Outputs'!P243</f>
        <v>0</v>
      </c>
      <c r="AOH7" s="34">
        <f>'5 - Project Outputs'!Q243</f>
        <v>0</v>
      </c>
      <c r="AOI7" s="34">
        <f>'5 - Project Outputs'!R243</f>
        <v>0</v>
      </c>
      <c r="AOJ7" s="34">
        <f>'5 - Project Outputs'!S243</f>
        <v>0</v>
      </c>
      <c r="AOK7" s="34">
        <f>'5 - Project Outputs'!T243</f>
        <v>0</v>
      </c>
      <c r="AOL7" s="34">
        <f>'5 - Project Outputs'!U243</f>
        <v>0</v>
      </c>
      <c r="AOM7" s="34">
        <f>'5 - Project Outputs'!V243</f>
        <v>0</v>
      </c>
      <c r="AON7" s="34">
        <f>'5 - Project Outputs'!W243</f>
        <v>0</v>
      </c>
      <c r="AOO7" s="34">
        <f>'5 - Project Outputs'!X243</f>
        <v>0</v>
      </c>
      <c r="CZK7" s="34">
        <f>'7 - Risk Register'!C64</f>
        <v>0</v>
      </c>
      <c r="CZL7" s="34">
        <f>'7 - Risk Register'!D64</f>
        <v>0</v>
      </c>
      <c r="CZM7" s="34">
        <f>'7 - Risk Register'!E64</f>
        <v>0</v>
      </c>
      <c r="CZN7" s="34">
        <f>'7 - Risk Register'!F64</f>
        <v>0</v>
      </c>
      <c r="CZO7" s="34">
        <f>'7 - Risk Register'!G64</f>
        <v>0</v>
      </c>
      <c r="CZP7" s="34">
        <f>'7 - Risk Register'!H64</f>
        <v>0</v>
      </c>
      <c r="CZQ7" s="34">
        <f>'7 - Risk Register'!I64</f>
        <v>0</v>
      </c>
      <c r="CZR7" s="34" t="str">
        <f>'7 - Risk Register'!J64</f>
        <v/>
      </c>
      <c r="CZS7" s="34">
        <f>'7 - Risk Register'!K64</f>
        <v>0</v>
      </c>
      <c r="CZT7" s="34">
        <f>'7 - Risk Register'!L64</f>
        <v>0</v>
      </c>
      <c r="CZU7" s="34">
        <f>'7 - Risk Register'!M64</f>
        <v>0</v>
      </c>
      <c r="CZV7" s="34" t="str">
        <f>'7 - Risk Register'!N64</f>
        <v/>
      </c>
      <c r="CZW7" s="34">
        <f>'7 - Risk Register'!O64</f>
        <v>0</v>
      </c>
      <c r="CZX7" s="34">
        <f>'7 - Risk Register'!P64</f>
        <v>0</v>
      </c>
      <c r="CZY7" s="34">
        <f>'7 - Risk Register'!C65</f>
        <v>0</v>
      </c>
      <c r="CZZ7" s="34">
        <f>'7 - Risk Register'!D65</f>
        <v>0</v>
      </c>
      <c r="DAA7" s="34">
        <f>'7 - Risk Register'!E65</f>
        <v>0</v>
      </c>
      <c r="DAB7" s="34">
        <f>'7 - Risk Register'!F65</f>
        <v>0</v>
      </c>
      <c r="DAC7" s="34">
        <f>'7 - Risk Register'!G65</f>
        <v>0</v>
      </c>
      <c r="DAD7" s="34">
        <f>'7 - Risk Register'!H65</f>
        <v>0</v>
      </c>
      <c r="DAE7" s="34">
        <f>'7 - Risk Register'!I65</f>
        <v>0</v>
      </c>
      <c r="DAF7" s="34" t="str">
        <f>'7 - Risk Register'!J65</f>
        <v/>
      </c>
      <c r="DAG7" s="34">
        <f>'7 - Risk Register'!K65</f>
        <v>0</v>
      </c>
      <c r="DAH7" s="34">
        <f>'7 - Risk Register'!L65</f>
        <v>0</v>
      </c>
      <c r="DAI7" s="34">
        <f>'7 - Risk Register'!M65</f>
        <v>0</v>
      </c>
      <c r="DAJ7" s="34" t="str">
        <f>'7 - Risk Register'!N65</f>
        <v/>
      </c>
      <c r="DAK7" s="34">
        <f>'7 - Risk Register'!O65</f>
        <v>0</v>
      </c>
      <c r="DAL7" s="34">
        <f>'7 - Risk Register'!P65</f>
        <v>0</v>
      </c>
      <c r="DAM7" s="34">
        <f>'7 - Risk Register'!C66</f>
        <v>0</v>
      </c>
      <c r="DAN7" s="34">
        <f>'7 - Risk Register'!D66</f>
        <v>0</v>
      </c>
      <c r="DAO7" s="34">
        <f>'7 - Risk Register'!E66</f>
        <v>0</v>
      </c>
      <c r="DAP7" s="34">
        <f>'7 - Risk Register'!F66</f>
        <v>0</v>
      </c>
      <c r="DAQ7" s="34">
        <f>'7 - Risk Register'!G66</f>
        <v>0</v>
      </c>
      <c r="DAR7" s="34">
        <f>'7 - Risk Register'!H66</f>
        <v>0</v>
      </c>
      <c r="DAS7" s="34">
        <f>'7 - Risk Register'!I66</f>
        <v>0</v>
      </c>
      <c r="DAT7" s="34" t="str">
        <f>'7 - Risk Register'!J66</f>
        <v/>
      </c>
      <c r="DAU7" s="34">
        <f>'7 - Risk Register'!K66</f>
        <v>0</v>
      </c>
      <c r="DAV7" s="34">
        <f>'7 - Risk Register'!L66</f>
        <v>0</v>
      </c>
      <c r="DAW7" s="34">
        <f>'7 - Risk Register'!M66</f>
        <v>0</v>
      </c>
      <c r="DAX7" s="34" t="str">
        <f>'7 - Risk Register'!N66</f>
        <v/>
      </c>
      <c r="DAY7" s="34">
        <f>'7 - Risk Register'!O66</f>
        <v>0</v>
      </c>
      <c r="DAZ7" s="34">
        <f>'7 - Risk Register'!P66</f>
        <v>0</v>
      </c>
    </row>
    <row r="8" spans="1:2762" s="34" customFormat="1">
      <c r="A8" s="460" t="s">
        <v>3525</v>
      </c>
      <c r="R8" s="466" t="str">
        <f>'Project Lookup'!$C$9</f>
        <v/>
      </c>
      <c r="S8" s="34" t="str">
        <f>'Project Lookup'!$E$9</f>
        <v/>
      </c>
      <c r="T8" s="34" t="str">
        <f>'2 - Project Admin'!F33</f>
        <v>&lt; Select &gt;</v>
      </c>
      <c r="U8" s="34" t="str">
        <f>'2 - Project Admin'!G33</f>
        <v>&lt; Select &gt;</v>
      </c>
      <c r="V8" s="34">
        <f>'2 - Project Admin'!H33</f>
        <v>0</v>
      </c>
      <c r="W8" s="34">
        <f>'2 - Project Admin'!I33</f>
        <v>0</v>
      </c>
      <c r="X8" s="34" t="str">
        <f>'2 - Project Admin'!J33</f>
        <v>&lt; Select &gt;</v>
      </c>
      <c r="Y8" s="34">
        <f>'2 - Project Admin'!K33</f>
        <v>0</v>
      </c>
      <c r="Z8" s="34">
        <f>'2 - Project Admin'!L33</f>
        <v>0</v>
      </c>
      <c r="AJ8" s="468">
        <f>'3 - Programme Progress'!D26</f>
        <v>0</v>
      </c>
      <c r="AK8" s="34">
        <f>'3 - Programme Progress'!E26</f>
        <v>0</v>
      </c>
      <c r="AL8" s="34" t="e">
        <f>'3 - Programme Progress'!#REF!</f>
        <v>#REF!</v>
      </c>
      <c r="AM8" s="34" t="str">
        <f>'3 - Programme Progress'!F26</f>
        <v>&lt; Select &gt;</v>
      </c>
      <c r="AN8" s="34" t="str">
        <f>'3 - Programme Progress'!J26</f>
        <v>&lt; Select &gt;</v>
      </c>
      <c r="AO8" s="34" t="str">
        <f>'3 - Programme Progress'!K26</f>
        <v>&lt; Select &gt;</v>
      </c>
      <c r="AP8" s="34" t="str">
        <f>'3 - Programme Progress'!L26</f>
        <v>&lt; Select &gt;</v>
      </c>
      <c r="AQ8" s="34">
        <f>'3 - Programme Progress'!M26</f>
        <v>0</v>
      </c>
      <c r="AR8" s="34">
        <f>'3 - Programme Progress'!N26</f>
        <v>0</v>
      </c>
      <c r="AS8" s="34">
        <f>'3 - Programme Progress'!O26</f>
        <v>0</v>
      </c>
      <c r="AU8" s="469"/>
      <c r="AV8" s="469"/>
      <c r="AW8" s="469"/>
      <c r="AX8" s="469"/>
      <c r="AY8" s="469"/>
      <c r="AZ8" s="469"/>
      <c r="BA8" s="469"/>
      <c r="BB8" s="469"/>
      <c r="BC8" s="469"/>
      <c r="BD8" s="469"/>
      <c r="BE8" s="469"/>
      <c r="BF8" s="469"/>
      <c r="BG8" s="469"/>
      <c r="BH8" s="469"/>
      <c r="BI8" s="469"/>
      <c r="BJ8" s="469"/>
      <c r="BK8" s="469"/>
      <c r="BS8" s="34">
        <f>'4a - Funding Profiles'!F206</f>
        <v>0</v>
      </c>
      <c r="BT8" s="34">
        <f>'4a - Funding Profiles'!G206</f>
        <v>0</v>
      </c>
      <c r="BU8" s="34">
        <f>'4a - Funding Profiles'!H206</f>
        <v>0</v>
      </c>
      <c r="BV8" s="34">
        <f>'4a - Funding Profiles'!I206</f>
        <v>0</v>
      </c>
      <c r="BW8" s="34">
        <f>'4a - Funding Profiles'!J206</f>
        <v>0</v>
      </c>
      <c r="BX8" s="34">
        <f>'4a - Funding Profiles'!K206</f>
        <v>0</v>
      </c>
      <c r="BY8" s="34">
        <f>'4a - Funding Profiles'!L206</f>
        <v>0</v>
      </c>
      <c r="BZ8" s="34">
        <f>'4a - Funding Profiles'!M206</f>
        <v>0</v>
      </c>
      <c r="CA8" s="34">
        <f>'4a - Funding Profiles'!N206</f>
        <v>0</v>
      </c>
      <c r="CB8" s="34">
        <f>'4a - Funding Profiles'!O206</f>
        <v>0</v>
      </c>
      <c r="CC8" s="34">
        <f>'4a - Funding Profiles'!P206</f>
        <v>0</v>
      </c>
      <c r="CD8" s="34">
        <f>'4a - Funding Profiles'!Q206</f>
        <v>0</v>
      </c>
      <c r="CE8" s="34">
        <f>'4a - Funding Profiles'!R206</f>
        <v>0</v>
      </c>
      <c r="CF8" s="34">
        <f>'4a - Funding Profiles'!S206</f>
        <v>0</v>
      </c>
      <c r="CG8" s="34">
        <f>'4a - Funding Profiles'!T206</f>
        <v>0</v>
      </c>
      <c r="CH8" s="34">
        <f>'4a - Funding Profiles'!U206</f>
        <v>0</v>
      </c>
      <c r="CI8" s="34">
        <f>'4a - Funding Profiles'!V206</f>
        <v>0</v>
      </c>
      <c r="CJ8" s="34">
        <f>'4a - Funding Profiles'!W206</f>
        <v>0</v>
      </c>
      <c r="CK8" s="34">
        <f>'4a - Funding Profiles'!X206</f>
        <v>0</v>
      </c>
      <c r="CL8" s="34">
        <f>'4a - Funding Profiles'!Y206</f>
        <v>0</v>
      </c>
      <c r="CM8" s="34">
        <f>'4a - Funding Profiles'!Z206</f>
        <v>0</v>
      </c>
      <c r="CN8" s="34">
        <f>'4a - Funding Profiles'!F207</f>
        <v>0</v>
      </c>
      <c r="CO8" s="34">
        <f>'4a - Funding Profiles'!G207</f>
        <v>0</v>
      </c>
      <c r="CP8" s="34">
        <f>'4a - Funding Profiles'!H207</f>
        <v>0</v>
      </c>
      <c r="CQ8" s="34">
        <f>'4a - Funding Profiles'!I207</f>
        <v>0</v>
      </c>
      <c r="CR8" s="34">
        <f>'4a - Funding Profiles'!J207</f>
        <v>0</v>
      </c>
      <c r="CS8" s="34">
        <f>'4a - Funding Profiles'!K207</f>
        <v>0</v>
      </c>
      <c r="CT8" s="34">
        <f>'4a - Funding Profiles'!L207</f>
        <v>0</v>
      </c>
      <c r="CU8" s="34">
        <f>'4a - Funding Profiles'!M207</f>
        <v>0</v>
      </c>
      <c r="CV8" s="34">
        <f>'4a - Funding Profiles'!N207</f>
        <v>0</v>
      </c>
      <c r="CW8" s="34">
        <f>'4a - Funding Profiles'!O207</f>
        <v>0</v>
      </c>
      <c r="CX8" s="34">
        <f>'4a - Funding Profiles'!P207</f>
        <v>0</v>
      </c>
      <c r="CY8" s="34">
        <f>'4a - Funding Profiles'!Q207</f>
        <v>0</v>
      </c>
      <c r="CZ8" s="34">
        <f>'4a - Funding Profiles'!R207</f>
        <v>0</v>
      </c>
      <c r="DA8" s="34">
        <f>'4a - Funding Profiles'!S207</f>
        <v>0</v>
      </c>
      <c r="DB8" s="34">
        <f>'4a - Funding Profiles'!T207</f>
        <v>0</v>
      </c>
      <c r="DC8" s="34">
        <f>'4a - Funding Profiles'!U207</f>
        <v>0</v>
      </c>
      <c r="DD8" s="34">
        <f>'4a - Funding Profiles'!V207</f>
        <v>0</v>
      </c>
      <c r="DE8" s="34">
        <f>'4a - Funding Profiles'!W207</f>
        <v>0</v>
      </c>
      <c r="DF8" s="34">
        <f>'4a - Funding Profiles'!X207</f>
        <v>0</v>
      </c>
      <c r="DG8" s="34">
        <f>'4a - Funding Profiles'!Y207</f>
        <v>0</v>
      </c>
      <c r="DH8" s="34">
        <f>'4a - Funding Profiles'!Z207</f>
        <v>0</v>
      </c>
      <c r="DI8" s="34">
        <f>'4a - Funding Profiles'!F208</f>
        <v>0</v>
      </c>
      <c r="DJ8" s="34">
        <f>'4a - Funding Profiles'!G208</f>
        <v>0</v>
      </c>
      <c r="DK8" s="34">
        <f>'4a - Funding Profiles'!H208</f>
        <v>0</v>
      </c>
      <c r="DL8" s="34">
        <f>'4a - Funding Profiles'!I208</f>
        <v>0</v>
      </c>
      <c r="DM8" s="34">
        <f>'4a - Funding Profiles'!J208</f>
        <v>0</v>
      </c>
      <c r="DN8" s="34">
        <f>'4a - Funding Profiles'!K208</f>
        <v>0</v>
      </c>
      <c r="DO8" s="34">
        <f>'4a - Funding Profiles'!L208</f>
        <v>0</v>
      </c>
      <c r="DP8" s="34">
        <f>'4a - Funding Profiles'!M208</f>
        <v>0</v>
      </c>
      <c r="DQ8" s="34">
        <f>'4a - Funding Profiles'!N208</f>
        <v>0</v>
      </c>
      <c r="DR8" s="34">
        <f>'4a - Funding Profiles'!O208</f>
        <v>0</v>
      </c>
      <c r="DS8" s="34">
        <f>'4a - Funding Profiles'!P208</f>
        <v>0</v>
      </c>
      <c r="DT8" s="34">
        <f>'4a - Funding Profiles'!Q208</f>
        <v>0</v>
      </c>
      <c r="DU8" s="34">
        <f>'4a - Funding Profiles'!R208</f>
        <v>0</v>
      </c>
      <c r="DV8" s="34">
        <f>'4a - Funding Profiles'!S208</f>
        <v>0</v>
      </c>
      <c r="DW8" s="34">
        <f>'4a - Funding Profiles'!T208</f>
        <v>0</v>
      </c>
      <c r="DX8" s="34">
        <f>'4a - Funding Profiles'!U208</f>
        <v>0</v>
      </c>
      <c r="DY8" s="34">
        <f>'4a - Funding Profiles'!V208</f>
        <v>0</v>
      </c>
      <c r="DZ8" s="34">
        <f>'4a - Funding Profiles'!W208</f>
        <v>0</v>
      </c>
      <c r="EA8" s="34">
        <f>'4a - Funding Profiles'!X208</f>
        <v>0</v>
      </c>
      <c r="EB8" s="34">
        <f>'4a - Funding Profiles'!Y208</f>
        <v>0</v>
      </c>
      <c r="EC8" s="34">
        <f>'4a - Funding Profiles'!Z208</f>
        <v>0</v>
      </c>
      <c r="ED8" s="34">
        <f>'4a - Funding Profiles'!F209</f>
        <v>0</v>
      </c>
      <c r="EE8" s="34">
        <f>'4a - Funding Profiles'!G209</f>
        <v>0</v>
      </c>
      <c r="EF8" s="34">
        <f>'4a - Funding Profiles'!H209</f>
        <v>0</v>
      </c>
      <c r="EG8" s="34">
        <f>'4a - Funding Profiles'!I209</f>
        <v>0</v>
      </c>
      <c r="EH8" s="34">
        <f>'4a - Funding Profiles'!J209</f>
        <v>0</v>
      </c>
      <c r="EI8" s="34">
        <f>'4a - Funding Profiles'!K209</f>
        <v>0</v>
      </c>
      <c r="EJ8" s="34">
        <f>'4a - Funding Profiles'!L209</f>
        <v>0</v>
      </c>
      <c r="EK8" s="34">
        <f>'4a - Funding Profiles'!M209</f>
        <v>0</v>
      </c>
      <c r="EL8" s="34">
        <f>'4a - Funding Profiles'!N209</f>
        <v>0</v>
      </c>
      <c r="EM8" s="34">
        <f>'4a - Funding Profiles'!O209</f>
        <v>0</v>
      </c>
      <c r="EN8" s="34">
        <f>'4a - Funding Profiles'!P209</f>
        <v>0</v>
      </c>
      <c r="EO8" s="34">
        <f>'4a - Funding Profiles'!Q209</f>
        <v>0</v>
      </c>
      <c r="EP8" s="34">
        <f>'4a - Funding Profiles'!R209</f>
        <v>0</v>
      </c>
      <c r="EQ8" s="34">
        <f>'4a - Funding Profiles'!S209</f>
        <v>0</v>
      </c>
      <c r="ER8" s="34">
        <f>'4a - Funding Profiles'!T209</f>
        <v>0</v>
      </c>
      <c r="ES8" s="34">
        <f>'4a - Funding Profiles'!U209</f>
        <v>0</v>
      </c>
      <c r="ET8" s="34">
        <f>'4a - Funding Profiles'!V209</f>
        <v>0</v>
      </c>
      <c r="EU8" s="34">
        <f>'4a - Funding Profiles'!W209</f>
        <v>0</v>
      </c>
      <c r="EV8" s="34">
        <f>'4a - Funding Profiles'!X209</f>
        <v>0</v>
      </c>
      <c r="EW8" s="34">
        <f>'4a - Funding Profiles'!Y209</f>
        <v>0</v>
      </c>
      <c r="EX8" s="34">
        <f>'4a - Funding Profiles'!Z209</f>
        <v>0</v>
      </c>
      <c r="EY8" s="34">
        <f>'4a - Funding Profiles'!F210</f>
        <v>0</v>
      </c>
      <c r="EZ8" s="34">
        <f>'4a - Funding Profiles'!G210</f>
        <v>0</v>
      </c>
      <c r="FA8" s="34">
        <f>'4a - Funding Profiles'!H210</f>
        <v>0</v>
      </c>
      <c r="FB8" s="34">
        <f>'4a - Funding Profiles'!I210</f>
        <v>0</v>
      </c>
      <c r="FC8" s="34">
        <f>'4a - Funding Profiles'!J210</f>
        <v>0</v>
      </c>
      <c r="FD8" s="34">
        <f>'4a - Funding Profiles'!K210</f>
        <v>0</v>
      </c>
      <c r="FE8" s="34">
        <f>'4a - Funding Profiles'!L210</f>
        <v>0</v>
      </c>
      <c r="FF8" s="34">
        <f>'4a - Funding Profiles'!M210</f>
        <v>0</v>
      </c>
      <c r="FG8" s="34">
        <f>'4a - Funding Profiles'!N210</f>
        <v>0</v>
      </c>
      <c r="FH8" s="34">
        <f>'4a - Funding Profiles'!O210</f>
        <v>0</v>
      </c>
      <c r="FI8" s="34">
        <f>'4a - Funding Profiles'!P210</f>
        <v>0</v>
      </c>
      <c r="FJ8" s="34">
        <f>'4a - Funding Profiles'!Q210</f>
        <v>0</v>
      </c>
      <c r="FK8" s="34">
        <f>'4a - Funding Profiles'!R210</f>
        <v>0</v>
      </c>
      <c r="FL8" s="34">
        <f>'4a - Funding Profiles'!S210</f>
        <v>0</v>
      </c>
      <c r="FM8" s="34">
        <f>'4a - Funding Profiles'!T210</f>
        <v>0</v>
      </c>
      <c r="FN8" s="34">
        <f>'4a - Funding Profiles'!U210</f>
        <v>0</v>
      </c>
      <c r="FO8" s="34">
        <f>'4a - Funding Profiles'!V210</f>
        <v>0</v>
      </c>
      <c r="FP8" s="34">
        <f>'4a - Funding Profiles'!W210</f>
        <v>0</v>
      </c>
      <c r="FQ8" s="34">
        <f>'4a - Funding Profiles'!X210</f>
        <v>0</v>
      </c>
      <c r="FR8" s="34">
        <f>'4a - Funding Profiles'!Y210</f>
        <v>0</v>
      </c>
      <c r="FS8" s="34">
        <f>'4a - Funding Profiles'!Z210</f>
        <v>0</v>
      </c>
      <c r="FT8" s="34">
        <f>'4a - Funding Profiles'!F211</f>
        <v>0</v>
      </c>
      <c r="FU8" s="34">
        <f>'4a - Funding Profiles'!G211</f>
        <v>0</v>
      </c>
      <c r="FV8" s="34">
        <f>'4a - Funding Profiles'!H211</f>
        <v>0</v>
      </c>
      <c r="FW8" s="34">
        <f>'4a - Funding Profiles'!I211</f>
        <v>0</v>
      </c>
      <c r="FX8" s="34">
        <f>'4a - Funding Profiles'!J211</f>
        <v>0</v>
      </c>
      <c r="FY8" s="34">
        <f>'4a - Funding Profiles'!K211</f>
        <v>0</v>
      </c>
      <c r="FZ8" s="34">
        <f>'4a - Funding Profiles'!L211</f>
        <v>0</v>
      </c>
      <c r="GA8" s="34">
        <f>'4a - Funding Profiles'!M211</f>
        <v>0</v>
      </c>
      <c r="GB8" s="34">
        <f>'4a - Funding Profiles'!N211</f>
        <v>0</v>
      </c>
      <c r="GC8" s="34">
        <f>'4a - Funding Profiles'!O211</f>
        <v>0</v>
      </c>
      <c r="GD8" s="34">
        <f>'4a - Funding Profiles'!P211</f>
        <v>0</v>
      </c>
      <c r="GE8" s="34">
        <f>'4a - Funding Profiles'!Q211</f>
        <v>0</v>
      </c>
      <c r="GF8" s="34">
        <f>'4a - Funding Profiles'!R211</f>
        <v>0</v>
      </c>
      <c r="GG8" s="34">
        <f>'4a - Funding Profiles'!S211</f>
        <v>0</v>
      </c>
      <c r="GH8" s="34">
        <f>'4a - Funding Profiles'!T211</f>
        <v>0</v>
      </c>
      <c r="GI8" s="34">
        <f>'4a - Funding Profiles'!U211</f>
        <v>0</v>
      </c>
      <c r="GJ8" s="34">
        <f>'4a - Funding Profiles'!V211</f>
        <v>0</v>
      </c>
      <c r="GK8" s="34">
        <f>'4a - Funding Profiles'!W211</f>
        <v>0</v>
      </c>
      <c r="GL8" s="34">
        <f>'4a - Funding Profiles'!X211</f>
        <v>0</v>
      </c>
      <c r="GM8" s="34">
        <f>'4a - Funding Profiles'!Y211</f>
        <v>0</v>
      </c>
      <c r="GN8" s="34">
        <f>'4a - Funding Profiles'!Z211</f>
        <v>0</v>
      </c>
      <c r="GO8" s="34">
        <f>'4a - Funding Profiles'!F212</f>
        <v>0</v>
      </c>
      <c r="GP8" s="34">
        <f>'4a - Funding Profiles'!G212</f>
        <v>0</v>
      </c>
      <c r="GQ8" s="34">
        <f>'4a - Funding Profiles'!H212</f>
        <v>0</v>
      </c>
      <c r="GR8" s="34">
        <f>'4a - Funding Profiles'!I212</f>
        <v>0</v>
      </c>
      <c r="GS8" s="34">
        <f>'4a - Funding Profiles'!J212</f>
        <v>0</v>
      </c>
      <c r="GT8" s="34">
        <f>'4a - Funding Profiles'!K212</f>
        <v>0</v>
      </c>
      <c r="GU8" s="34">
        <f>'4a - Funding Profiles'!L212</f>
        <v>0</v>
      </c>
      <c r="GV8" s="34">
        <f>'4a - Funding Profiles'!M212</f>
        <v>0</v>
      </c>
      <c r="GW8" s="34">
        <f>'4a - Funding Profiles'!N212</f>
        <v>0</v>
      </c>
      <c r="GX8" s="34">
        <f>'4a - Funding Profiles'!O212</f>
        <v>0</v>
      </c>
      <c r="GY8" s="34">
        <f>'4a - Funding Profiles'!P212</f>
        <v>0</v>
      </c>
      <c r="GZ8" s="34">
        <f>'4a - Funding Profiles'!Q212</f>
        <v>0</v>
      </c>
      <c r="HA8" s="34">
        <f>'4a - Funding Profiles'!R212</f>
        <v>0</v>
      </c>
      <c r="HB8" s="34">
        <f>'4a - Funding Profiles'!S212</f>
        <v>0</v>
      </c>
      <c r="HC8" s="34">
        <f>'4a - Funding Profiles'!T212</f>
        <v>0</v>
      </c>
      <c r="HD8" s="34">
        <f>'4a - Funding Profiles'!U212</f>
        <v>0</v>
      </c>
      <c r="HE8" s="34">
        <f>'4a - Funding Profiles'!V212</f>
        <v>0</v>
      </c>
      <c r="HF8" s="34">
        <f>'4a - Funding Profiles'!W212</f>
        <v>0</v>
      </c>
      <c r="HG8" s="34">
        <f>'4a - Funding Profiles'!X212</f>
        <v>0</v>
      </c>
      <c r="HH8" s="34">
        <f>'4a - Funding Profiles'!Y212</f>
        <v>0</v>
      </c>
      <c r="HI8" s="34">
        <f>'4a - Funding Profiles'!Z212</f>
        <v>0</v>
      </c>
      <c r="HJ8" s="34">
        <f>'4a - Funding Profiles'!F213</f>
        <v>0</v>
      </c>
      <c r="HK8" s="34">
        <f>'4a - Funding Profiles'!G213</f>
        <v>0</v>
      </c>
      <c r="HL8" s="34">
        <f>'4a - Funding Profiles'!H213</f>
        <v>0</v>
      </c>
      <c r="HM8" s="34">
        <f>'4a - Funding Profiles'!I213</f>
        <v>0</v>
      </c>
      <c r="HN8" s="34">
        <f>'4a - Funding Profiles'!J213</f>
        <v>0</v>
      </c>
      <c r="HO8" s="34">
        <f>'4a - Funding Profiles'!K213</f>
        <v>0</v>
      </c>
      <c r="HP8" s="34">
        <f>'4a - Funding Profiles'!L213</f>
        <v>0</v>
      </c>
      <c r="HQ8" s="34">
        <f>'4a - Funding Profiles'!M213</f>
        <v>0</v>
      </c>
      <c r="HR8" s="34">
        <f>'4a - Funding Profiles'!N213</f>
        <v>0</v>
      </c>
      <c r="HS8" s="34">
        <f>'4a - Funding Profiles'!O213</f>
        <v>0</v>
      </c>
      <c r="HT8" s="34">
        <f>'4a - Funding Profiles'!P213</f>
        <v>0</v>
      </c>
      <c r="HU8" s="34">
        <f>'4a - Funding Profiles'!Q213</f>
        <v>0</v>
      </c>
      <c r="HV8" s="34">
        <f>'4a - Funding Profiles'!R213</f>
        <v>0</v>
      </c>
      <c r="HW8" s="34">
        <f>'4a - Funding Profiles'!S213</f>
        <v>0</v>
      </c>
      <c r="HX8" s="34">
        <f>'4a - Funding Profiles'!T213</f>
        <v>0</v>
      </c>
      <c r="HY8" s="34">
        <f>'4a - Funding Profiles'!U213</f>
        <v>0</v>
      </c>
      <c r="HZ8" s="34">
        <f>'4a - Funding Profiles'!V213</f>
        <v>0</v>
      </c>
      <c r="IA8" s="34">
        <f>'4a - Funding Profiles'!W213</f>
        <v>0</v>
      </c>
      <c r="IB8" s="34">
        <f>'4a - Funding Profiles'!X213</f>
        <v>0</v>
      </c>
      <c r="IC8" s="34">
        <f>'4a - Funding Profiles'!Y213</f>
        <v>0</v>
      </c>
      <c r="ID8" s="34">
        <f>'4a - Funding Profiles'!Z213</f>
        <v>0</v>
      </c>
      <c r="KP8" s="34">
        <f>'4a - Funding Profiles'!C218</f>
        <v>0</v>
      </c>
      <c r="KQ8" s="34">
        <f>'4a - Funding Profiles'!D218</f>
        <v>0</v>
      </c>
      <c r="KR8" s="34">
        <f>'4a - Funding Profiles'!E218</f>
        <v>0</v>
      </c>
      <c r="KS8" s="34">
        <f>'4a - Funding Profiles'!F218</f>
        <v>0</v>
      </c>
      <c r="KT8" s="34">
        <f>'4a - Funding Profiles'!G218</f>
        <v>0</v>
      </c>
      <c r="KU8" s="34">
        <f>'4a - Funding Profiles'!H218</f>
        <v>0</v>
      </c>
      <c r="KV8" s="34">
        <f>'4a - Funding Profiles'!I218</f>
        <v>0</v>
      </c>
      <c r="KW8" s="34">
        <f>'4a - Funding Profiles'!J218</f>
        <v>0</v>
      </c>
      <c r="KX8" s="34">
        <f>'4a - Funding Profiles'!K218</f>
        <v>0</v>
      </c>
      <c r="KY8" s="34">
        <f>'4a - Funding Profiles'!L218</f>
        <v>0</v>
      </c>
      <c r="KZ8" s="34">
        <f>'4a - Funding Profiles'!M218</f>
        <v>0</v>
      </c>
      <c r="LA8" s="34">
        <f>'4a - Funding Profiles'!N218</f>
        <v>0</v>
      </c>
      <c r="LB8" s="34">
        <f>'4a - Funding Profiles'!O218</f>
        <v>0</v>
      </c>
      <c r="LC8" s="34">
        <f>'4a - Funding Profiles'!P218</f>
        <v>0</v>
      </c>
      <c r="LD8" s="34">
        <f>'4a - Funding Profiles'!Q218</f>
        <v>0</v>
      </c>
      <c r="LE8" s="34">
        <f>'4a - Funding Profiles'!R218</f>
        <v>0</v>
      </c>
      <c r="LF8" s="34">
        <f>'4a - Funding Profiles'!S218</f>
        <v>0</v>
      </c>
      <c r="LG8" s="34">
        <f>'4a - Funding Profiles'!T218</f>
        <v>0</v>
      </c>
      <c r="LH8" s="34">
        <f>'4a - Funding Profiles'!U218</f>
        <v>0</v>
      </c>
      <c r="LI8" s="34">
        <f>'4a - Funding Profiles'!V218</f>
        <v>0</v>
      </c>
      <c r="LJ8" s="34">
        <f>'4a - Funding Profiles'!W218</f>
        <v>0</v>
      </c>
      <c r="LK8" s="34">
        <f>'4a - Funding Profiles'!X218</f>
        <v>0</v>
      </c>
      <c r="LL8" s="34">
        <f>'4a - Funding Profiles'!Y218</f>
        <v>0</v>
      </c>
      <c r="LM8" s="34">
        <f>'4a - Funding Profiles'!Z218</f>
        <v>0</v>
      </c>
      <c r="LN8" s="34">
        <f>'4a - Funding Profiles'!C219</f>
        <v>0</v>
      </c>
      <c r="LO8" s="34">
        <f>'4a - Funding Profiles'!D219</f>
        <v>0</v>
      </c>
      <c r="LP8" s="34">
        <f>'4a - Funding Profiles'!E219</f>
        <v>0</v>
      </c>
      <c r="LQ8" s="34">
        <f>'4a - Funding Profiles'!F219</f>
        <v>0</v>
      </c>
      <c r="LR8" s="34">
        <f>'4a - Funding Profiles'!G219</f>
        <v>0</v>
      </c>
      <c r="LS8" s="34">
        <f>'4a - Funding Profiles'!H219</f>
        <v>0</v>
      </c>
      <c r="LT8" s="34">
        <f>'4a - Funding Profiles'!I219</f>
        <v>0</v>
      </c>
      <c r="LU8" s="34">
        <f>'4a - Funding Profiles'!J219</f>
        <v>0</v>
      </c>
      <c r="LV8" s="34">
        <f>'4a - Funding Profiles'!K219</f>
        <v>0</v>
      </c>
      <c r="LW8" s="34">
        <f>'4a - Funding Profiles'!L219</f>
        <v>0</v>
      </c>
      <c r="LX8" s="34">
        <f>'4a - Funding Profiles'!M219</f>
        <v>0</v>
      </c>
      <c r="LY8" s="34">
        <f>'4a - Funding Profiles'!N219</f>
        <v>0</v>
      </c>
      <c r="LZ8" s="34">
        <f>'4a - Funding Profiles'!O219</f>
        <v>0</v>
      </c>
      <c r="MA8" s="34">
        <f>'4a - Funding Profiles'!P219</f>
        <v>0</v>
      </c>
      <c r="MB8" s="34">
        <f>'4a - Funding Profiles'!Q219</f>
        <v>0</v>
      </c>
      <c r="MC8" s="34">
        <f>'4a - Funding Profiles'!R219</f>
        <v>0</v>
      </c>
      <c r="MD8" s="34">
        <f>'4a - Funding Profiles'!S219</f>
        <v>0</v>
      </c>
      <c r="ME8" s="34">
        <f>'4a - Funding Profiles'!T219</f>
        <v>0</v>
      </c>
      <c r="MF8" s="34">
        <f>'4a - Funding Profiles'!U219</f>
        <v>0</v>
      </c>
      <c r="MG8" s="34">
        <f>'4a - Funding Profiles'!V219</f>
        <v>0</v>
      </c>
      <c r="MH8" s="34">
        <f>'4a - Funding Profiles'!W219</f>
        <v>0</v>
      </c>
      <c r="MI8" s="34">
        <f>'4a - Funding Profiles'!X219</f>
        <v>0</v>
      </c>
      <c r="MJ8" s="34">
        <f>'4a - Funding Profiles'!Y219</f>
        <v>0</v>
      </c>
      <c r="MK8" s="34">
        <f>'4a - Funding Profiles'!Z219</f>
        <v>0</v>
      </c>
      <c r="ML8" s="34">
        <f>'4a - Funding Profiles'!C220</f>
        <v>0</v>
      </c>
      <c r="MM8" s="34">
        <f>'4a - Funding Profiles'!D220</f>
        <v>0</v>
      </c>
      <c r="MN8" s="34">
        <f>'4a - Funding Profiles'!E220</f>
        <v>0</v>
      </c>
      <c r="MO8" s="34">
        <f>'4a - Funding Profiles'!F220</f>
        <v>0</v>
      </c>
      <c r="MP8" s="34">
        <f>'4a - Funding Profiles'!G220</f>
        <v>0</v>
      </c>
      <c r="MQ8" s="34">
        <f>'4a - Funding Profiles'!H220</f>
        <v>0</v>
      </c>
      <c r="MR8" s="34">
        <f>'4a - Funding Profiles'!I220</f>
        <v>0</v>
      </c>
      <c r="MS8" s="34">
        <f>'4a - Funding Profiles'!J220</f>
        <v>0</v>
      </c>
      <c r="MT8" s="34">
        <f>'4a - Funding Profiles'!K220</f>
        <v>0</v>
      </c>
      <c r="MU8" s="34">
        <f>'4a - Funding Profiles'!L220</f>
        <v>0</v>
      </c>
      <c r="MV8" s="34">
        <f>'4a - Funding Profiles'!M220</f>
        <v>0</v>
      </c>
      <c r="MW8" s="34">
        <f>'4a - Funding Profiles'!N220</f>
        <v>0</v>
      </c>
      <c r="MX8" s="34">
        <f>'4a - Funding Profiles'!O220</f>
        <v>0</v>
      </c>
      <c r="MY8" s="34">
        <f>'4a - Funding Profiles'!P220</f>
        <v>0</v>
      </c>
      <c r="MZ8" s="34">
        <f>'4a - Funding Profiles'!Q220</f>
        <v>0</v>
      </c>
      <c r="NA8" s="34">
        <f>'4a - Funding Profiles'!R220</f>
        <v>0</v>
      </c>
      <c r="NB8" s="34">
        <f>'4a - Funding Profiles'!S220</f>
        <v>0</v>
      </c>
      <c r="NC8" s="34">
        <f>'4a - Funding Profiles'!T220</f>
        <v>0</v>
      </c>
      <c r="ND8" s="34">
        <f>'4a - Funding Profiles'!U220</f>
        <v>0</v>
      </c>
      <c r="NE8" s="34">
        <f>'4a - Funding Profiles'!V220</f>
        <v>0</v>
      </c>
      <c r="NF8" s="34">
        <f>'4a - Funding Profiles'!W220</f>
        <v>0</v>
      </c>
      <c r="NG8" s="34">
        <f>'4a - Funding Profiles'!X220</f>
        <v>0</v>
      </c>
      <c r="NH8" s="34">
        <f>'4a - Funding Profiles'!Y220</f>
        <v>0</v>
      </c>
      <c r="NI8" s="34">
        <f>'4a - Funding Profiles'!Z220</f>
        <v>0</v>
      </c>
      <c r="NJ8" s="34">
        <f>'4a - Funding Profiles'!C221</f>
        <v>0</v>
      </c>
      <c r="NK8" s="34">
        <f>'4a - Funding Profiles'!D221</f>
        <v>0</v>
      </c>
      <c r="NL8" s="34">
        <f>'4a - Funding Profiles'!E221</f>
        <v>0</v>
      </c>
      <c r="NM8" s="34">
        <f>'4a - Funding Profiles'!F221</f>
        <v>0</v>
      </c>
      <c r="NN8" s="34">
        <f>'4a - Funding Profiles'!G221</f>
        <v>0</v>
      </c>
      <c r="NO8" s="34">
        <f>'4a - Funding Profiles'!H221</f>
        <v>0</v>
      </c>
      <c r="NP8" s="34">
        <f>'4a - Funding Profiles'!I221</f>
        <v>0</v>
      </c>
      <c r="NQ8" s="34">
        <f>'4a - Funding Profiles'!J221</f>
        <v>0</v>
      </c>
      <c r="NR8" s="34">
        <f>'4a - Funding Profiles'!K221</f>
        <v>0</v>
      </c>
      <c r="NS8" s="34">
        <f>'4a - Funding Profiles'!L221</f>
        <v>0</v>
      </c>
      <c r="NT8" s="34">
        <f>'4a - Funding Profiles'!M221</f>
        <v>0</v>
      </c>
      <c r="NU8" s="34">
        <f>'4a - Funding Profiles'!N221</f>
        <v>0</v>
      </c>
      <c r="NV8" s="34">
        <f>'4a - Funding Profiles'!O221</f>
        <v>0</v>
      </c>
      <c r="NW8" s="34">
        <f>'4a - Funding Profiles'!P221</f>
        <v>0</v>
      </c>
      <c r="NX8" s="34">
        <f>'4a - Funding Profiles'!Q221</f>
        <v>0</v>
      </c>
      <c r="NY8" s="34">
        <f>'4a - Funding Profiles'!R221</f>
        <v>0</v>
      </c>
      <c r="NZ8" s="34">
        <f>'4a - Funding Profiles'!S221</f>
        <v>0</v>
      </c>
      <c r="OA8" s="34">
        <f>'4a - Funding Profiles'!T221</f>
        <v>0</v>
      </c>
      <c r="OB8" s="34">
        <f>'4a - Funding Profiles'!U221</f>
        <v>0</v>
      </c>
      <c r="OC8" s="34">
        <f>'4a - Funding Profiles'!V221</f>
        <v>0</v>
      </c>
      <c r="OD8" s="34">
        <f>'4a - Funding Profiles'!W221</f>
        <v>0</v>
      </c>
      <c r="OE8" s="34">
        <f>'4a - Funding Profiles'!X221</f>
        <v>0</v>
      </c>
      <c r="OF8" s="34">
        <f>'4a - Funding Profiles'!Y221</f>
        <v>0</v>
      </c>
      <c r="OG8" s="34">
        <f>'4a - Funding Profiles'!Z221</f>
        <v>0</v>
      </c>
      <c r="OH8" s="34">
        <f>'4a - Funding Profiles'!C222</f>
        <v>0</v>
      </c>
      <c r="OI8" s="34">
        <f>'4a - Funding Profiles'!D222</f>
        <v>0</v>
      </c>
      <c r="OJ8" s="34">
        <f>'4a - Funding Profiles'!E222</f>
        <v>0</v>
      </c>
      <c r="OK8" s="34">
        <f>'4a - Funding Profiles'!F222</f>
        <v>0</v>
      </c>
      <c r="OL8" s="34">
        <f>'4a - Funding Profiles'!G222</f>
        <v>0</v>
      </c>
      <c r="OM8" s="34">
        <f>'4a - Funding Profiles'!H222</f>
        <v>0</v>
      </c>
      <c r="ON8" s="34">
        <f>'4a - Funding Profiles'!I222</f>
        <v>0</v>
      </c>
      <c r="OO8" s="34">
        <f>'4a - Funding Profiles'!J222</f>
        <v>0</v>
      </c>
      <c r="OP8" s="34">
        <f>'4a - Funding Profiles'!K222</f>
        <v>0</v>
      </c>
      <c r="OQ8" s="34">
        <f>'4a - Funding Profiles'!L222</f>
        <v>0</v>
      </c>
      <c r="OR8" s="34">
        <f>'4a - Funding Profiles'!M222</f>
        <v>0</v>
      </c>
      <c r="OS8" s="34">
        <f>'4a - Funding Profiles'!N222</f>
        <v>0</v>
      </c>
      <c r="OT8" s="34">
        <f>'4a - Funding Profiles'!O222</f>
        <v>0</v>
      </c>
      <c r="OU8" s="34">
        <f>'4a - Funding Profiles'!P222</f>
        <v>0</v>
      </c>
      <c r="OV8" s="34">
        <f>'4a - Funding Profiles'!Q222</f>
        <v>0</v>
      </c>
      <c r="OW8" s="34">
        <f>'4a - Funding Profiles'!R222</f>
        <v>0</v>
      </c>
      <c r="OX8" s="34">
        <f>'4a - Funding Profiles'!S222</f>
        <v>0</v>
      </c>
      <c r="OY8" s="34">
        <f>'4a - Funding Profiles'!T222</f>
        <v>0</v>
      </c>
      <c r="OZ8" s="34">
        <f>'4a - Funding Profiles'!U222</f>
        <v>0</v>
      </c>
      <c r="PA8" s="34">
        <f>'4a - Funding Profiles'!V222</f>
        <v>0</v>
      </c>
      <c r="PB8" s="34">
        <f>'4a - Funding Profiles'!W222</f>
        <v>0</v>
      </c>
      <c r="PC8" s="34">
        <f>'4a - Funding Profiles'!X222</f>
        <v>0</v>
      </c>
      <c r="PD8" s="34">
        <f>'4a - Funding Profiles'!Y222</f>
        <v>0</v>
      </c>
      <c r="PE8" s="34">
        <f>'4a - Funding Profiles'!Z222</f>
        <v>0</v>
      </c>
      <c r="PF8" s="34">
        <f>'4a - Funding Profiles'!F223</f>
        <v>0</v>
      </c>
      <c r="QA8" s="34">
        <f>'4a - Funding Profiles'!C227</f>
        <v>0</v>
      </c>
      <c r="QB8" s="34">
        <f>'4b - PSI'!E19</f>
        <v>0</v>
      </c>
      <c r="QC8" s="34">
        <f>'4b - PSI'!F19</f>
        <v>0</v>
      </c>
      <c r="QD8" s="34">
        <f>'4b - PSI'!G19</f>
        <v>0</v>
      </c>
      <c r="QE8" s="34">
        <f>'4b - PSI'!H19</f>
        <v>0</v>
      </c>
      <c r="QF8" s="34">
        <f>'4b - PSI'!I19</f>
        <v>0</v>
      </c>
      <c r="QG8" s="34">
        <f>'4b - PSI'!J19</f>
        <v>0</v>
      </c>
      <c r="QH8" s="34" t="str">
        <f>'5 - Project Outputs'!C245</f>
        <v>Project 7: Not Applicable</v>
      </c>
      <c r="QI8" s="34" t="str">
        <f>'5 - Project Outputs'!C252</f>
        <v># of temporary FT jobs supported</v>
      </c>
      <c r="QJ8" s="34" t="str">
        <f>'5 - Project Outputs'!D252</f>
        <v>Number</v>
      </c>
      <c r="QK8" s="34">
        <f>'5 - Project Outputs'!E252</f>
        <v>0</v>
      </c>
      <c r="QL8" s="34">
        <f>'5 - Project Outputs'!F252</f>
        <v>0</v>
      </c>
      <c r="QM8" s="34">
        <f>'5 - Project Outputs'!G252</f>
        <v>0</v>
      </c>
      <c r="QN8" s="34">
        <f>'5 - Project Outputs'!H252</f>
        <v>0</v>
      </c>
      <c r="QO8" s="34">
        <f>'5 - Project Outputs'!I252</f>
        <v>0</v>
      </c>
      <c r="QP8" s="34">
        <f>'5 - Project Outputs'!J252</f>
        <v>0</v>
      </c>
      <c r="QQ8" s="34">
        <f>'5 - Project Outputs'!K252</f>
        <v>0</v>
      </c>
      <c r="QR8" s="34">
        <f>'5 - Project Outputs'!L252</f>
        <v>0</v>
      </c>
      <c r="QS8" s="34">
        <f>'5 - Project Outputs'!M252</f>
        <v>0</v>
      </c>
      <c r="QT8" s="34">
        <f>'5 - Project Outputs'!N252</f>
        <v>0</v>
      </c>
      <c r="QU8" s="34">
        <f>'5 - Project Outputs'!O252</f>
        <v>0</v>
      </c>
      <c r="QV8" s="34">
        <f>'5 - Project Outputs'!P252</f>
        <v>0</v>
      </c>
      <c r="QW8" s="34">
        <f>'5 - Project Outputs'!Q252</f>
        <v>0</v>
      </c>
      <c r="QX8" s="34">
        <f>'5 - Project Outputs'!R252</f>
        <v>0</v>
      </c>
      <c r="QY8" s="34">
        <f>'5 - Project Outputs'!S252</f>
        <v>0</v>
      </c>
      <c r="QZ8" s="34">
        <f>'5 - Project Outputs'!T252</f>
        <v>0</v>
      </c>
      <c r="RA8" s="34">
        <f>'5 - Project Outputs'!U252</f>
        <v>0</v>
      </c>
      <c r="RB8" s="34">
        <f>'5 - Project Outputs'!V252</f>
        <v>0</v>
      </c>
      <c r="RC8" s="34">
        <f>'5 - Project Outputs'!W252</f>
        <v>0</v>
      </c>
      <c r="RD8" s="34">
        <f>'5 - Project Outputs'!X252</f>
        <v>0</v>
      </c>
      <c r="RE8" s="34" t="str">
        <f>'5 - Project Outputs'!C253</f>
        <v># of full-time equivalent (FTE) permanent jobs created through the project</v>
      </c>
      <c r="RF8" s="34" t="str">
        <f>'5 - Project Outputs'!D253</f>
        <v>Number of FTE jobs</v>
      </c>
      <c r="RG8" s="34">
        <f>'5 - Project Outputs'!E253</f>
        <v>0</v>
      </c>
      <c r="RH8" s="34">
        <f>'5 - Project Outputs'!F253</f>
        <v>0</v>
      </c>
      <c r="RI8" s="34">
        <f>'5 - Project Outputs'!G253</f>
        <v>0</v>
      </c>
      <c r="RJ8" s="34">
        <f>'5 - Project Outputs'!H253</f>
        <v>0</v>
      </c>
      <c r="RK8" s="34">
        <f>'5 - Project Outputs'!I253</f>
        <v>0</v>
      </c>
      <c r="RL8" s="34">
        <f>'5 - Project Outputs'!J253</f>
        <v>0</v>
      </c>
      <c r="RM8" s="34">
        <f>'5 - Project Outputs'!K253</f>
        <v>0</v>
      </c>
      <c r="RN8" s="34">
        <f>'5 - Project Outputs'!L253</f>
        <v>0</v>
      </c>
      <c r="RO8" s="34">
        <f>'5 - Project Outputs'!M253</f>
        <v>0</v>
      </c>
      <c r="RP8" s="34">
        <f>'5 - Project Outputs'!N253</f>
        <v>0</v>
      </c>
      <c r="RQ8" s="34">
        <f>'5 - Project Outputs'!O253</f>
        <v>0</v>
      </c>
      <c r="RR8" s="34">
        <f>'5 - Project Outputs'!P253</f>
        <v>0</v>
      </c>
      <c r="RS8" s="34">
        <f>'5 - Project Outputs'!Q253</f>
        <v>0</v>
      </c>
      <c r="RT8" s="34">
        <f>'5 - Project Outputs'!R253</f>
        <v>0</v>
      </c>
      <c r="RU8" s="34">
        <f>'5 - Project Outputs'!S253</f>
        <v>0</v>
      </c>
      <c r="RV8" s="34">
        <f>'5 - Project Outputs'!T253</f>
        <v>0</v>
      </c>
      <c r="RW8" s="34">
        <f>'5 - Project Outputs'!U253</f>
        <v>0</v>
      </c>
      <c r="RX8" s="34">
        <f>'5 - Project Outputs'!V253</f>
        <v>0</v>
      </c>
      <c r="RY8" s="34">
        <f>'5 - Project Outputs'!W253</f>
        <v>0</v>
      </c>
      <c r="RZ8" s="34">
        <f>'5 - Project Outputs'!X253</f>
        <v>0</v>
      </c>
      <c r="SA8" s="34" t="str">
        <f>'5 - Project Outputs'!C254</f>
        <v># of full-time equivalent (FTE) permanent jobs safeguarded through the project</v>
      </c>
      <c r="SB8" s="34" t="str">
        <f>'5 - Project Outputs'!D254</f>
        <v>Number of FTE jobs</v>
      </c>
      <c r="SC8" s="34">
        <f>'5 - Project Outputs'!E254</f>
        <v>0</v>
      </c>
      <c r="SD8" s="34">
        <f>'5 - Project Outputs'!F254</f>
        <v>0</v>
      </c>
      <c r="SE8" s="34">
        <f>'5 - Project Outputs'!G254</f>
        <v>0</v>
      </c>
      <c r="SF8" s="34">
        <f>'5 - Project Outputs'!H254</f>
        <v>0</v>
      </c>
      <c r="SG8" s="34">
        <f>'5 - Project Outputs'!I254</f>
        <v>0</v>
      </c>
      <c r="SH8" s="34">
        <f>'5 - Project Outputs'!J254</f>
        <v>0</v>
      </c>
      <c r="SI8" s="34">
        <f>'5 - Project Outputs'!K254</f>
        <v>0</v>
      </c>
      <c r="SJ8" s="34">
        <f>'5 - Project Outputs'!L254</f>
        <v>0</v>
      </c>
      <c r="SK8" s="34">
        <f>'5 - Project Outputs'!M254</f>
        <v>0</v>
      </c>
      <c r="SL8" s="34">
        <f>'5 - Project Outputs'!N254</f>
        <v>0</v>
      </c>
      <c r="SM8" s="34">
        <f>'5 - Project Outputs'!O254</f>
        <v>0</v>
      </c>
      <c r="SN8" s="34">
        <f>'5 - Project Outputs'!P254</f>
        <v>0</v>
      </c>
      <c r="SO8" s="34">
        <f>'5 - Project Outputs'!Q254</f>
        <v>0</v>
      </c>
      <c r="SP8" s="34">
        <f>'5 - Project Outputs'!R254</f>
        <v>0</v>
      </c>
      <c r="SQ8" s="34">
        <f>'5 - Project Outputs'!S254</f>
        <v>0</v>
      </c>
      <c r="SR8" s="34">
        <f>'5 - Project Outputs'!T254</f>
        <v>0</v>
      </c>
      <c r="SS8" s="34">
        <f>'5 - Project Outputs'!U254</f>
        <v>0</v>
      </c>
      <c r="ST8" s="34">
        <f>'5 - Project Outputs'!V254</f>
        <v>0</v>
      </c>
      <c r="SU8" s="34">
        <f>'5 - Project Outputs'!W254</f>
        <v>0</v>
      </c>
      <c r="SV8" s="34">
        <f>'5 - Project Outputs'!X254</f>
        <v>0</v>
      </c>
      <c r="SW8" s="34" t="str">
        <f>'5 - Project Outputs'!C256</f>
        <v>&lt; Select &gt;</v>
      </c>
      <c r="SX8" s="34" t="str">
        <f>'5 - Project Outputs'!D256</f>
        <v>N/A</v>
      </c>
      <c r="SY8" s="34">
        <f>'5 - Project Outputs'!E256</f>
        <v>0</v>
      </c>
      <c r="SZ8" s="34">
        <f>'5 - Project Outputs'!F256</f>
        <v>0</v>
      </c>
      <c r="TA8" s="34">
        <f>'5 - Project Outputs'!G256</f>
        <v>0</v>
      </c>
      <c r="TB8" s="34">
        <f>'5 - Project Outputs'!H256</f>
        <v>0</v>
      </c>
      <c r="TC8" s="34">
        <f>'5 - Project Outputs'!I256</f>
        <v>0</v>
      </c>
      <c r="TD8" s="34">
        <f>'5 - Project Outputs'!J256</f>
        <v>0</v>
      </c>
      <c r="TE8" s="34">
        <f>'5 - Project Outputs'!K256</f>
        <v>0</v>
      </c>
      <c r="TF8" s="34">
        <f>'5 - Project Outputs'!L256</f>
        <v>0</v>
      </c>
      <c r="TG8" s="34">
        <f>'5 - Project Outputs'!M256</f>
        <v>0</v>
      </c>
      <c r="TH8" s="34">
        <f>'5 - Project Outputs'!N256</f>
        <v>0</v>
      </c>
      <c r="TI8" s="34">
        <f>'5 - Project Outputs'!O256</f>
        <v>0</v>
      </c>
      <c r="TJ8" s="34">
        <f>'5 - Project Outputs'!P256</f>
        <v>0</v>
      </c>
      <c r="TK8" s="34">
        <f>'5 - Project Outputs'!Q256</f>
        <v>0</v>
      </c>
      <c r="TL8" s="34">
        <f>'5 - Project Outputs'!R256</f>
        <v>0</v>
      </c>
      <c r="TM8" s="34">
        <f>'5 - Project Outputs'!S256</f>
        <v>0</v>
      </c>
      <c r="TN8" s="34">
        <f>'5 - Project Outputs'!T256</f>
        <v>0</v>
      </c>
      <c r="TO8" s="34">
        <f>'5 - Project Outputs'!U256</f>
        <v>0</v>
      </c>
      <c r="TP8" s="34">
        <f>'5 - Project Outputs'!V256</f>
        <v>0</v>
      </c>
      <c r="TQ8" s="34">
        <f>'5 - Project Outputs'!W256</f>
        <v>0</v>
      </c>
      <c r="TR8" s="34">
        <f>'5 - Project Outputs'!X256</f>
        <v>0</v>
      </c>
      <c r="TS8" s="34">
        <f>'5 - Project Outputs'!Y256</f>
        <v>0</v>
      </c>
      <c r="TT8" s="34" t="str">
        <f>'5 - Project Outputs'!C257</f>
        <v>&lt; Select &gt;</v>
      </c>
      <c r="TU8" s="34" t="str">
        <f>'5 - Project Outputs'!D257</f>
        <v>N/A</v>
      </c>
      <c r="TV8" s="34">
        <f>'5 - Project Outputs'!E257</f>
        <v>0</v>
      </c>
      <c r="TW8" s="34">
        <f>'5 - Project Outputs'!F257</f>
        <v>0</v>
      </c>
      <c r="TX8" s="34">
        <f>'5 - Project Outputs'!G257</f>
        <v>0</v>
      </c>
      <c r="TY8" s="34">
        <f>'5 - Project Outputs'!H257</f>
        <v>0</v>
      </c>
      <c r="TZ8" s="34">
        <f>'5 - Project Outputs'!I257</f>
        <v>0</v>
      </c>
      <c r="UA8" s="34">
        <f>'5 - Project Outputs'!J257</f>
        <v>0</v>
      </c>
      <c r="UB8" s="34">
        <f>'5 - Project Outputs'!K257</f>
        <v>0</v>
      </c>
      <c r="UC8" s="34">
        <f>'5 - Project Outputs'!L257</f>
        <v>0</v>
      </c>
      <c r="UD8" s="34">
        <f>'5 - Project Outputs'!M257</f>
        <v>0</v>
      </c>
      <c r="UE8" s="34">
        <f>'5 - Project Outputs'!N257</f>
        <v>0</v>
      </c>
      <c r="UF8" s="34">
        <f>'5 - Project Outputs'!O257</f>
        <v>0</v>
      </c>
      <c r="UG8" s="34">
        <f>'5 - Project Outputs'!P257</f>
        <v>0</v>
      </c>
      <c r="UH8" s="34">
        <f>'5 - Project Outputs'!Q257</f>
        <v>0</v>
      </c>
      <c r="UI8" s="34">
        <f>'5 - Project Outputs'!R257</f>
        <v>0</v>
      </c>
      <c r="UJ8" s="34">
        <f>'5 - Project Outputs'!S257</f>
        <v>0</v>
      </c>
      <c r="UK8" s="34">
        <f>'5 - Project Outputs'!T257</f>
        <v>0</v>
      </c>
      <c r="UL8" s="34">
        <f>'5 - Project Outputs'!U257</f>
        <v>0</v>
      </c>
      <c r="UM8" s="34">
        <f>'5 - Project Outputs'!V257</f>
        <v>0</v>
      </c>
      <c r="UN8" s="34">
        <f>'5 - Project Outputs'!W257</f>
        <v>0</v>
      </c>
      <c r="UO8" s="34">
        <f>'5 - Project Outputs'!X257</f>
        <v>0</v>
      </c>
      <c r="UP8" s="34">
        <f>'5 - Project Outputs'!Y257</f>
        <v>0</v>
      </c>
      <c r="UQ8" s="34" t="str">
        <f>'5 - Project Outputs'!C258</f>
        <v>&lt; Select &gt;</v>
      </c>
      <c r="UR8" s="34" t="str">
        <f>'5 - Project Outputs'!D258</f>
        <v>N/A</v>
      </c>
      <c r="US8" s="34">
        <f>'5 - Project Outputs'!E258</f>
        <v>0</v>
      </c>
      <c r="UT8" s="34">
        <f>'5 - Project Outputs'!F258</f>
        <v>0</v>
      </c>
      <c r="UU8" s="34">
        <f>'5 - Project Outputs'!G258</f>
        <v>0</v>
      </c>
      <c r="UV8" s="34">
        <f>'5 - Project Outputs'!H258</f>
        <v>0</v>
      </c>
      <c r="UW8" s="34">
        <f>'5 - Project Outputs'!I258</f>
        <v>0</v>
      </c>
      <c r="UX8" s="34">
        <f>'5 - Project Outputs'!J258</f>
        <v>0</v>
      </c>
      <c r="UY8" s="34">
        <f>'5 - Project Outputs'!K258</f>
        <v>0</v>
      </c>
      <c r="UZ8" s="34">
        <f>'5 - Project Outputs'!L258</f>
        <v>0</v>
      </c>
      <c r="VA8" s="34">
        <f>'5 - Project Outputs'!M258</f>
        <v>0</v>
      </c>
      <c r="VB8" s="34">
        <f>'5 - Project Outputs'!N258</f>
        <v>0</v>
      </c>
      <c r="VC8" s="34">
        <f>'5 - Project Outputs'!O258</f>
        <v>0</v>
      </c>
      <c r="VD8" s="34">
        <f>'5 - Project Outputs'!P258</f>
        <v>0</v>
      </c>
      <c r="VE8" s="34">
        <f>'5 - Project Outputs'!Q258</f>
        <v>0</v>
      </c>
      <c r="VF8" s="34">
        <f>'5 - Project Outputs'!R258</f>
        <v>0</v>
      </c>
      <c r="VG8" s="34">
        <f>'5 - Project Outputs'!S258</f>
        <v>0</v>
      </c>
      <c r="VH8" s="34">
        <f>'5 - Project Outputs'!T258</f>
        <v>0</v>
      </c>
      <c r="VI8" s="34">
        <f>'5 - Project Outputs'!U258</f>
        <v>0</v>
      </c>
      <c r="VJ8" s="34">
        <f>'5 - Project Outputs'!V258</f>
        <v>0</v>
      </c>
      <c r="VK8" s="34">
        <f>'5 - Project Outputs'!W258</f>
        <v>0</v>
      </c>
      <c r="VL8" s="34">
        <f>'5 - Project Outputs'!X258</f>
        <v>0</v>
      </c>
      <c r="VM8" s="34">
        <f>'5 - Project Outputs'!Y258</f>
        <v>0</v>
      </c>
      <c r="VN8" s="34" t="str">
        <f>'5 - Project Outputs'!C259</f>
        <v>&lt; Select &gt;</v>
      </c>
      <c r="VO8" s="34" t="str">
        <f>'5 - Project Outputs'!D259</f>
        <v>N/A</v>
      </c>
      <c r="VP8" s="34">
        <f>'5 - Project Outputs'!E259</f>
        <v>0</v>
      </c>
      <c r="VQ8" s="34">
        <f>'5 - Project Outputs'!F259</f>
        <v>0</v>
      </c>
      <c r="VR8" s="34">
        <f>'5 - Project Outputs'!G259</f>
        <v>0</v>
      </c>
      <c r="VS8" s="34">
        <f>'5 - Project Outputs'!H259</f>
        <v>0</v>
      </c>
      <c r="VT8" s="34">
        <f>'5 - Project Outputs'!I259</f>
        <v>0</v>
      </c>
      <c r="VU8" s="34">
        <f>'5 - Project Outputs'!J259</f>
        <v>0</v>
      </c>
      <c r="VV8" s="34">
        <f>'5 - Project Outputs'!K259</f>
        <v>0</v>
      </c>
      <c r="VW8" s="34">
        <f>'5 - Project Outputs'!L259</f>
        <v>0</v>
      </c>
      <c r="VX8" s="34">
        <f>'5 - Project Outputs'!M259</f>
        <v>0</v>
      </c>
      <c r="VY8" s="34">
        <f>'5 - Project Outputs'!N259</f>
        <v>0</v>
      </c>
      <c r="VZ8" s="34">
        <f>'5 - Project Outputs'!O259</f>
        <v>0</v>
      </c>
      <c r="WA8" s="34">
        <f>'5 - Project Outputs'!P259</f>
        <v>0</v>
      </c>
      <c r="WB8" s="34">
        <f>'5 - Project Outputs'!Q259</f>
        <v>0</v>
      </c>
      <c r="WC8" s="34">
        <f>'5 - Project Outputs'!R259</f>
        <v>0</v>
      </c>
      <c r="WD8" s="34">
        <f>'5 - Project Outputs'!S259</f>
        <v>0</v>
      </c>
      <c r="WE8" s="34">
        <f>'5 - Project Outputs'!T259</f>
        <v>0</v>
      </c>
      <c r="WF8" s="34">
        <f>'5 - Project Outputs'!U259</f>
        <v>0</v>
      </c>
      <c r="WG8" s="34">
        <f>'5 - Project Outputs'!V259</f>
        <v>0</v>
      </c>
      <c r="WH8" s="34">
        <f>'5 - Project Outputs'!W259</f>
        <v>0</v>
      </c>
      <c r="WI8" s="34">
        <f>'5 - Project Outputs'!X259</f>
        <v>0</v>
      </c>
      <c r="WJ8" s="34">
        <f>'5 - Project Outputs'!Y259</f>
        <v>0</v>
      </c>
      <c r="WK8" s="34" t="str">
        <f>'5 - Project Outputs'!C260</f>
        <v>&lt; Select &gt;</v>
      </c>
      <c r="WL8" s="34" t="str">
        <f>'5 - Project Outputs'!D260</f>
        <v>N/A</v>
      </c>
      <c r="WM8" s="34">
        <f>'5 - Project Outputs'!E260</f>
        <v>0</v>
      </c>
      <c r="WN8" s="34">
        <f>'5 - Project Outputs'!F260</f>
        <v>0</v>
      </c>
      <c r="WO8" s="34">
        <f>'5 - Project Outputs'!G260</f>
        <v>0</v>
      </c>
      <c r="WP8" s="34">
        <f>'5 - Project Outputs'!H260</f>
        <v>0</v>
      </c>
      <c r="WQ8" s="34">
        <f>'5 - Project Outputs'!I260</f>
        <v>0</v>
      </c>
      <c r="WR8" s="34">
        <f>'5 - Project Outputs'!J260</f>
        <v>0</v>
      </c>
      <c r="WS8" s="34">
        <f>'5 - Project Outputs'!K260</f>
        <v>0</v>
      </c>
      <c r="WT8" s="34">
        <f>'5 - Project Outputs'!L260</f>
        <v>0</v>
      </c>
      <c r="WU8" s="34">
        <f>'5 - Project Outputs'!M260</f>
        <v>0</v>
      </c>
      <c r="WV8" s="34">
        <f>'5 - Project Outputs'!N260</f>
        <v>0</v>
      </c>
      <c r="WW8" s="34">
        <f>'5 - Project Outputs'!O260</f>
        <v>0</v>
      </c>
      <c r="WX8" s="34">
        <f>'5 - Project Outputs'!P260</f>
        <v>0</v>
      </c>
      <c r="WY8" s="34">
        <f>'5 - Project Outputs'!Q260</f>
        <v>0</v>
      </c>
      <c r="WZ8" s="34">
        <f>'5 - Project Outputs'!R260</f>
        <v>0</v>
      </c>
      <c r="XA8" s="34">
        <f>'5 - Project Outputs'!S260</f>
        <v>0</v>
      </c>
      <c r="XB8" s="34">
        <f>'5 - Project Outputs'!T260</f>
        <v>0</v>
      </c>
      <c r="XC8" s="34">
        <f>'5 - Project Outputs'!U260</f>
        <v>0</v>
      </c>
      <c r="XD8" s="34">
        <f>'5 - Project Outputs'!V260</f>
        <v>0</v>
      </c>
      <c r="XE8" s="34">
        <f>'5 - Project Outputs'!W260</f>
        <v>0</v>
      </c>
      <c r="XF8" s="34">
        <f>'5 - Project Outputs'!X260</f>
        <v>0</v>
      </c>
      <c r="XG8" s="34">
        <f>'5 - Project Outputs'!Y260</f>
        <v>0</v>
      </c>
      <c r="XH8" s="34" t="str">
        <f>'5 - Project Outputs'!C261</f>
        <v>&lt; Select &gt;</v>
      </c>
      <c r="XI8" s="34" t="str">
        <f>'5 - Project Outputs'!D261</f>
        <v>N/A</v>
      </c>
      <c r="XJ8" s="34">
        <f>'5 - Project Outputs'!E261</f>
        <v>0</v>
      </c>
      <c r="XK8" s="34">
        <f>'5 - Project Outputs'!F261</f>
        <v>0</v>
      </c>
      <c r="XL8" s="34">
        <f>'5 - Project Outputs'!G261</f>
        <v>0</v>
      </c>
      <c r="XM8" s="34">
        <f>'5 - Project Outputs'!H261</f>
        <v>0</v>
      </c>
      <c r="XN8" s="34">
        <f>'5 - Project Outputs'!I261</f>
        <v>0</v>
      </c>
      <c r="XO8" s="34">
        <f>'5 - Project Outputs'!J261</f>
        <v>0</v>
      </c>
      <c r="XP8" s="34">
        <f>'5 - Project Outputs'!K261</f>
        <v>0</v>
      </c>
      <c r="XQ8" s="34">
        <f>'5 - Project Outputs'!L261</f>
        <v>0</v>
      </c>
      <c r="XR8" s="34">
        <f>'5 - Project Outputs'!M261</f>
        <v>0</v>
      </c>
      <c r="XS8" s="34">
        <f>'5 - Project Outputs'!N261</f>
        <v>0</v>
      </c>
      <c r="XT8" s="34">
        <f>'5 - Project Outputs'!O261</f>
        <v>0</v>
      </c>
      <c r="XU8" s="34">
        <f>'5 - Project Outputs'!P261</f>
        <v>0</v>
      </c>
      <c r="XV8" s="34">
        <f>'5 - Project Outputs'!Q261</f>
        <v>0</v>
      </c>
      <c r="XW8" s="34">
        <f>'5 - Project Outputs'!R261</f>
        <v>0</v>
      </c>
      <c r="XX8" s="34">
        <f>'5 - Project Outputs'!S261</f>
        <v>0</v>
      </c>
      <c r="XY8" s="34">
        <f>'5 - Project Outputs'!T261</f>
        <v>0</v>
      </c>
      <c r="XZ8" s="34">
        <f>'5 - Project Outputs'!U261</f>
        <v>0</v>
      </c>
      <c r="YA8" s="34">
        <f>'5 - Project Outputs'!V261</f>
        <v>0</v>
      </c>
      <c r="YB8" s="34">
        <f>'5 - Project Outputs'!W261</f>
        <v>0</v>
      </c>
      <c r="YC8" s="34">
        <f>'5 - Project Outputs'!X261</f>
        <v>0</v>
      </c>
      <c r="YD8" s="34">
        <f>'5 - Project Outputs'!Y261</f>
        <v>0</v>
      </c>
      <c r="YE8" s="34" t="str">
        <f>'5 - Project Outputs'!C262</f>
        <v>&lt; Select &gt;</v>
      </c>
      <c r="YF8" s="34" t="str">
        <f>'5 - Project Outputs'!D262</f>
        <v>N/A</v>
      </c>
      <c r="YG8" s="34">
        <f>'5 - Project Outputs'!E262</f>
        <v>0</v>
      </c>
      <c r="YH8" s="34">
        <f>'5 - Project Outputs'!F262</f>
        <v>0</v>
      </c>
      <c r="YI8" s="34">
        <f>'5 - Project Outputs'!G262</f>
        <v>0</v>
      </c>
      <c r="YJ8" s="34">
        <f>'5 - Project Outputs'!H262</f>
        <v>0</v>
      </c>
      <c r="YK8" s="34">
        <f>'5 - Project Outputs'!I262</f>
        <v>0</v>
      </c>
      <c r="YL8" s="34">
        <f>'5 - Project Outputs'!J262</f>
        <v>0</v>
      </c>
      <c r="YM8" s="34">
        <f>'5 - Project Outputs'!K262</f>
        <v>0</v>
      </c>
      <c r="YN8" s="34">
        <f>'5 - Project Outputs'!L262</f>
        <v>0</v>
      </c>
      <c r="YO8" s="34">
        <f>'5 - Project Outputs'!M262</f>
        <v>0</v>
      </c>
      <c r="YP8" s="34">
        <f>'5 - Project Outputs'!N262</f>
        <v>0</v>
      </c>
      <c r="YQ8" s="34">
        <f>'5 - Project Outputs'!O262</f>
        <v>0</v>
      </c>
      <c r="YR8" s="34">
        <f>'5 - Project Outputs'!P262</f>
        <v>0</v>
      </c>
      <c r="YS8" s="34">
        <f>'5 - Project Outputs'!Q262</f>
        <v>0</v>
      </c>
      <c r="YT8" s="34">
        <f>'5 - Project Outputs'!R262</f>
        <v>0</v>
      </c>
      <c r="YU8" s="34">
        <f>'5 - Project Outputs'!S262</f>
        <v>0</v>
      </c>
      <c r="YV8" s="34">
        <f>'5 - Project Outputs'!T262</f>
        <v>0</v>
      </c>
      <c r="YW8" s="34">
        <f>'5 - Project Outputs'!U262</f>
        <v>0</v>
      </c>
      <c r="YX8" s="34">
        <f>'5 - Project Outputs'!V262</f>
        <v>0</v>
      </c>
      <c r="YY8" s="34">
        <f>'5 - Project Outputs'!W262</f>
        <v>0</v>
      </c>
      <c r="YZ8" s="34">
        <f>'5 - Project Outputs'!X262</f>
        <v>0</v>
      </c>
      <c r="ZA8" s="34">
        <f>'5 - Project Outputs'!Y262</f>
        <v>0</v>
      </c>
      <c r="ZB8" s="34" t="str">
        <f>'5 - Project Outputs'!C263</f>
        <v>&lt; Select &gt;</v>
      </c>
      <c r="ZC8" s="34" t="str">
        <f>'5 - Project Outputs'!D263</f>
        <v>N/A</v>
      </c>
      <c r="ZD8" s="34">
        <f>'5 - Project Outputs'!E263</f>
        <v>0</v>
      </c>
      <c r="ZE8" s="34">
        <f>'5 - Project Outputs'!F263</f>
        <v>0</v>
      </c>
      <c r="ZF8" s="34">
        <f>'5 - Project Outputs'!G263</f>
        <v>0</v>
      </c>
      <c r="ZG8" s="34">
        <f>'5 - Project Outputs'!H263</f>
        <v>0</v>
      </c>
      <c r="ZH8" s="34">
        <f>'5 - Project Outputs'!I263</f>
        <v>0</v>
      </c>
      <c r="ZI8" s="34">
        <f>'5 - Project Outputs'!J263</f>
        <v>0</v>
      </c>
      <c r="ZJ8" s="34">
        <f>'5 - Project Outputs'!K263</f>
        <v>0</v>
      </c>
      <c r="ZK8" s="34">
        <f>'5 - Project Outputs'!L263</f>
        <v>0</v>
      </c>
      <c r="ZL8" s="34">
        <f>'5 - Project Outputs'!M263</f>
        <v>0</v>
      </c>
      <c r="ZM8" s="34">
        <f>'5 - Project Outputs'!N263</f>
        <v>0</v>
      </c>
      <c r="ZN8" s="34">
        <f>'5 - Project Outputs'!O263</f>
        <v>0</v>
      </c>
      <c r="ZO8" s="34">
        <f>'5 - Project Outputs'!P263</f>
        <v>0</v>
      </c>
      <c r="ZP8" s="34">
        <f>'5 - Project Outputs'!Q263</f>
        <v>0</v>
      </c>
      <c r="ZQ8" s="34">
        <f>'5 - Project Outputs'!R263</f>
        <v>0</v>
      </c>
      <c r="ZR8" s="34">
        <f>'5 - Project Outputs'!S263</f>
        <v>0</v>
      </c>
      <c r="ZS8" s="34">
        <f>'5 - Project Outputs'!T263</f>
        <v>0</v>
      </c>
      <c r="ZT8" s="34">
        <f>'5 - Project Outputs'!U263</f>
        <v>0</v>
      </c>
      <c r="ZU8" s="34">
        <f>'5 - Project Outputs'!V263</f>
        <v>0</v>
      </c>
      <c r="ZV8" s="34">
        <f>'5 - Project Outputs'!W263</f>
        <v>0</v>
      </c>
      <c r="ZW8" s="34">
        <f>'5 - Project Outputs'!X263</f>
        <v>0</v>
      </c>
      <c r="ZX8" s="34">
        <f>'5 - Project Outputs'!Y263</f>
        <v>0</v>
      </c>
      <c r="ZY8" s="34" t="str">
        <f>'5 - Project Outputs'!C264</f>
        <v>&lt; Select &gt;</v>
      </c>
      <c r="ZZ8" s="34" t="str">
        <f>'5 - Project Outputs'!D264</f>
        <v>N/A</v>
      </c>
      <c r="AAA8" s="34">
        <f>'5 - Project Outputs'!E264</f>
        <v>0</v>
      </c>
      <c r="AAB8" s="34">
        <f>'5 - Project Outputs'!F264</f>
        <v>0</v>
      </c>
      <c r="AAC8" s="34">
        <f>'5 - Project Outputs'!G264</f>
        <v>0</v>
      </c>
      <c r="AAD8" s="34">
        <f>'5 - Project Outputs'!H264</f>
        <v>0</v>
      </c>
      <c r="AAE8" s="34">
        <f>'5 - Project Outputs'!I264</f>
        <v>0</v>
      </c>
      <c r="AAF8" s="34">
        <f>'5 - Project Outputs'!J264</f>
        <v>0</v>
      </c>
      <c r="AAG8" s="34">
        <f>'5 - Project Outputs'!K264</f>
        <v>0</v>
      </c>
      <c r="AAH8" s="34">
        <f>'5 - Project Outputs'!L264</f>
        <v>0</v>
      </c>
      <c r="AAI8" s="34">
        <f>'5 - Project Outputs'!M264</f>
        <v>0</v>
      </c>
      <c r="AAJ8" s="34">
        <f>'5 - Project Outputs'!N264</f>
        <v>0</v>
      </c>
      <c r="AAK8" s="34">
        <f>'5 - Project Outputs'!O264</f>
        <v>0</v>
      </c>
      <c r="AAL8" s="34">
        <f>'5 - Project Outputs'!P264</f>
        <v>0</v>
      </c>
      <c r="AAM8" s="34">
        <f>'5 - Project Outputs'!Q264</f>
        <v>0</v>
      </c>
      <c r="AAN8" s="34">
        <f>'5 - Project Outputs'!R264</f>
        <v>0</v>
      </c>
      <c r="AAO8" s="34">
        <f>'5 - Project Outputs'!S264</f>
        <v>0</v>
      </c>
      <c r="AAP8" s="34">
        <f>'5 - Project Outputs'!T264</f>
        <v>0</v>
      </c>
      <c r="AAQ8" s="34">
        <f>'5 - Project Outputs'!U264</f>
        <v>0</v>
      </c>
      <c r="AAR8" s="34">
        <f>'5 - Project Outputs'!V264</f>
        <v>0</v>
      </c>
      <c r="AAS8" s="34">
        <f>'5 - Project Outputs'!W264</f>
        <v>0</v>
      </c>
      <c r="AAT8" s="34">
        <f>'5 - Project Outputs'!X264</f>
        <v>0</v>
      </c>
      <c r="AAU8" s="34">
        <f>'5 - Project Outputs'!Y264</f>
        <v>0</v>
      </c>
      <c r="AAV8" s="34" t="str">
        <f>'5 - Project Outputs'!C265</f>
        <v>&lt; Select &gt;</v>
      </c>
      <c r="AAW8" s="34" t="str">
        <f>'5 - Project Outputs'!D265</f>
        <v>N/A</v>
      </c>
      <c r="AAX8" s="34">
        <f>'5 - Project Outputs'!E265</f>
        <v>0</v>
      </c>
      <c r="AAY8" s="34">
        <f>'5 - Project Outputs'!F265</f>
        <v>0</v>
      </c>
      <c r="AAZ8" s="34">
        <f>'5 - Project Outputs'!G265</f>
        <v>0</v>
      </c>
      <c r="ABA8" s="34">
        <f>'5 - Project Outputs'!H265</f>
        <v>0</v>
      </c>
      <c r="ABB8" s="34">
        <f>'5 - Project Outputs'!I265</f>
        <v>0</v>
      </c>
      <c r="ABC8" s="34">
        <f>'5 - Project Outputs'!J265</f>
        <v>0</v>
      </c>
      <c r="ABD8" s="34">
        <f>'5 - Project Outputs'!K265</f>
        <v>0</v>
      </c>
      <c r="ABE8" s="34">
        <f>'5 - Project Outputs'!L265</f>
        <v>0</v>
      </c>
      <c r="ABF8" s="34">
        <f>'5 - Project Outputs'!M265</f>
        <v>0</v>
      </c>
      <c r="ABG8" s="34">
        <f>'5 - Project Outputs'!N265</f>
        <v>0</v>
      </c>
      <c r="ABH8" s="34">
        <f>'5 - Project Outputs'!O265</f>
        <v>0</v>
      </c>
      <c r="ABI8" s="34">
        <f>'5 - Project Outputs'!P265</f>
        <v>0</v>
      </c>
      <c r="ABJ8" s="34">
        <f>'5 - Project Outputs'!Q265</f>
        <v>0</v>
      </c>
      <c r="ABK8" s="34">
        <f>'5 - Project Outputs'!R265</f>
        <v>0</v>
      </c>
      <c r="ABL8" s="34">
        <f>'5 - Project Outputs'!S265</f>
        <v>0</v>
      </c>
      <c r="ABM8" s="34">
        <f>'5 - Project Outputs'!T265</f>
        <v>0</v>
      </c>
      <c r="ABN8" s="34">
        <f>'5 - Project Outputs'!U265</f>
        <v>0</v>
      </c>
      <c r="ABO8" s="34">
        <f>'5 - Project Outputs'!V265</f>
        <v>0</v>
      </c>
      <c r="ABP8" s="34">
        <f>'5 - Project Outputs'!W265</f>
        <v>0</v>
      </c>
      <c r="ABQ8" s="34">
        <f>'5 - Project Outputs'!X265</f>
        <v>0</v>
      </c>
      <c r="ABR8" s="34">
        <f>'5 - Project Outputs'!Y265</f>
        <v>0</v>
      </c>
      <c r="ABS8" s="34" t="str">
        <f>'5 - Project Outputs'!C266</f>
        <v>&lt; Select &gt;</v>
      </c>
      <c r="ABT8" s="34" t="str">
        <f>'5 - Project Outputs'!D266</f>
        <v>N/A</v>
      </c>
      <c r="ABU8" s="34">
        <f>'5 - Project Outputs'!E266</f>
        <v>0</v>
      </c>
      <c r="ABV8" s="34">
        <f>'5 - Project Outputs'!F266</f>
        <v>0</v>
      </c>
      <c r="ABW8" s="34">
        <f>'5 - Project Outputs'!G266</f>
        <v>0</v>
      </c>
      <c r="ABX8" s="34">
        <f>'5 - Project Outputs'!H266</f>
        <v>0</v>
      </c>
      <c r="ABY8" s="34">
        <f>'5 - Project Outputs'!I266</f>
        <v>0</v>
      </c>
      <c r="ABZ8" s="34">
        <f>'5 - Project Outputs'!J266</f>
        <v>0</v>
      </c>
      <c r="ACA8" s="34">
        <f>'5 - Project Outputs'!K266</f>
        <v>0</v>
      </c>
      <c r="ACB8" s="34">
        <f>'5 - Project Outputs'!L266</f>
        <v>0</v>
      </c>
      <c r="ACC8" s="34">
        <f>'5 - Project Outputs'!M266</f>
        <v>0</v>
      </c>
      <c r="ACD8" s="34">
        <f>'5 - Project Outputs'!N266</f>
        <v>0</v>
      </c>
      <c r="ACE8" s="34">
        <f>'5 - Project Outputs'!O266</f>
        <v>0</v>
      </c>
      <c r="ACF8" s="34">
        <f>'5 - Project Outputs'!P266</f>
        <v>0</v>
      </c>
      <c r="ACG8" s="34">
        <f>'5 - Project Outputs'!Q266</f>
        <v>0</v>
      </c>
      <c r="ACH8" s="34">
        <f>'5 - Project Outputs'!R266</f>
        <v>0</v>
      </c>
      <c r="ACI8" s="34">
        <f>'5 - Project Outputs'!S266</f>
        <v>0</v>
      </c>
      <c r="ACJ8" s="34">
        <f>'5 - Project Outputs'!T266</f>
        <v>0</v>
      </c>
      <c r="ACK8" s="34">
        <f>'5 - Project Outputs'!U266</f>
        <v>0</v>
      </c>
      <c r="ACL8" s="34">
        <f>'5 - Project Outputs'!V266</f>
        <v>0</v>
      </c>
      <c r="ACM8" s="34">
        <f>'5 - Project Outputs'!W266</f>
        <v>0</v>
      </c>
      <c r="ACN8" s="34">
        <f>'5 - Project Outputs'!X266</f>
        <v>0</v>
      </c>
      <c r="ACO8" s="34">
        <f>'5 - Project Outputs'!Y266</f>
        <v>0</v>
      </c>
      <c r="ACP8" s="34" t="str">
        <f>'5 - Project Outputs'!C267</f>
        <v>&lt; Select &gt;</v>
      </c>
      <c r="ACQ8" s="34" t="str">
        <f>'5 - Project Outputs'!D267</f>
        <v>N/A</v>
      </c>
      <c r="ACR8" s="34">
        <f>'5 - Project Outputs'!E267</f>
        <v>0</v>
      </c>
      <c r="ACS8" s="34">
        <f>'5 - Project Outputs'!F267</f>
        <v>0</v>
      </c>
      <c r="ACT8" s="34">
        <f>'5 - Project Outputs'!G267</f>
        <v>0</v>
      </c>
      <c r="ACU8" s="34">
        <f>'5 - Project Outputs'!H267</f>
        <v>0</v>
      </c>
      <c r="ACV8" s="34">
        <f>'5 - Project Outputs'!I267</f>
        <v>0</v>
      </c>
      <c r="ACW8" s="34">
        <f>'5 - Project Outputs'!J267</f>
        <v>0</v>
      </c>
      <c r="ACX8" s="34">
        <f>'5 - Project Outputs'!K267</f>
        <v>0</v>
      </c>
      <c r="ACY8" s="34">
        <f>'5 - Project Outputs'!L267</f>
        <v>0</v>
      </c>
      <c r="ACZ8" s="34">
        <f>'5 - Project Outputs'!M267</f>
        <v>0</v>
      </c>
      <c r="ADA8" s="34">
        <f>'5 - Project Outputs'!N267</f>
        <v>0</v>
      </c>
      <c r="ADB8" s="34">
        <f>'5 - Project Outputs'!O267</f>
        <v>0</v>
      </c>
      <c r="ADC8" s="34">
        <f>'5 - Project Outputs'!P267</f>
        <v>0</v>
      </c>
      <c r="ADD8" s="34">
        <f>'5 - Project Outputs'!Q267</f>
        <v>0</v>
      </c>
      <c r="ADE8" s="34">
        <f>'5 - Project Outputs'!R267</f>
        <v>0</v>
      </c>
      <c r="ADF8" s="34">
        <f>'5 - Project Outputs'!S267</f>
        <v>0</v>
      </c>
      <c r="ADG8" s="34">
        <f>'5 - Project Outputs'!T267</f>
        <v>0</v>
      </c>
      <c r="ADH8" s="34">
        <f>'5 - Project Outputs'!U267</f>
        <v>0</v>
      </c>
      <c r="ADI8" s="34">
        <f>'5 - Project Outputs'!V267</f>
        <v>0</v>
      </c>
      <c r="ADJ8" s="34">
        <f>'5 - Project Outputs'!W267</f>
        <v>0</v>
      </c>
      <c r="ADK8" s="34">
        <f>'5 - Project Outputs'!X267</f>
        <v>0</v>
      </c>
      <c r="ADL8" s="34">
        <f>'5 - Project Outputs'!Y267</f>
        <v>0</v>
      </c>
      <c r="ADM8" s="34" t="str">
        <f>'5 - Project Outputs'!C268</f>
        <v>&lt; Select &gt;</v>
      </c>
      <c r="ADN8" s="34" t="str">
        <f>'5 - Project Outputs'!D268</f>
        <v>N/A</v>
      </c>
      <c r="ADO8" s="34">
        <f>'5 - Project Outputs'!E268</f>
        <v>0</v>
      </c>
      <c r="ADP8" s="34">
        <f>'5 - Project Outputs'!F268</f>
        <v>0</v>
      </c>
      <c r="ADQ8" s="34">
        <f>'5 - Project Outputs'!G268</f>
        <v>0</v>
      </c>
      <c r="ADR8" s="34">
        <f>'5 - Project Outputs'!H268</f>
        <v>0</v>
      </c>
      <c r="ADS8" s="34">
        <f>'5 - Project Outputs'!I268</f>
        <v>0</v>
      </c>
      <c r="ADT8" s="34">
        <f>'5 - Project Outputs'!J268</f>
        <v>0</v>
      </c>
      <c r="ADU8" s="34">
        <f>'5 - Project Outputs'!K268</f>
        <v>0</v>
      </c>
      <c r="ADV8" s="34">
        <f>'5 - Project Outputs'!L268</f>
        <v>0</v>
      </c>
      <c r="ADW8" s="34">
        <f>'5 - Project Outputs'!M268</f>
        <v>0</v>
      </c>
      <c r="ADX8" s="34">
        <f>'5 - Project Outputs'!N268</f>
        <v>0</v>
      </c>
      <c r="ADY8" s="34">
        <f>'5 - Project Outputs'!O268</f>
        <v>0</v>
      </c>
      <c r="ADZ8" s="34">
        <f>'5 - Project Outputs'!P268</f>
        <v>0</v>
      </c>
      <c r="AEA8" s="34">
        <f>'5 - Project Outputs'!Q268</f>
        <v>0</v>
      </c>
      <c r="AEB8" s="34">
        <f>'5 - Project Outputs'!R268</f>
        <v>0</v>
      </c>
      <c r="AEC8" s="34">
        <f>'5 - Project Outputs'!S268</f>
        <v>0</v>
      </c>
      <c r="AED8" s="34">
        <f>'5 - Project Outputs'!T268</f>
        <v>0</v>
      </c>
      <c r="AEE8" s="34">
        <f>'5 - Project Outputs'!U268</f>
        <v>0</v>
      </c>
      <c r="AEF8" s="34">
        <f>'5 - Project Outputs'!V268</f>
        <v>0</v>
      </c>
      <c r="AEG8" s="34">
        <f>'5 - Project Outputs'!W268</f>
        <v>0</v>
      </c>
      <c r="AEH8" s="34">
        <f>'5 - Project Outputs'!X268</f>
        <v>0</v>
      </c>
      <c r="AEI8" s="34">
        <f>'5 - Project Outputs'!Y268</f>
        <v>0</v>
      </c>
      <c r="AEJ8" s="34" t="str">
        <f>'5 - Project Outputs'!C269</f>
        <v>&lt; Select &gt;</v>
      </c>
      <c r="AEK8" s="34" t="str">
        <f>'5 - Project Outputs'!D269</f>
        <v>N/A</v>
      </c>
      <c r="AEL8" s="34">
        <f>'5 - Project Outputs'!E269</f>
        <v>0</v>
      </c>
      <c r="AEM8" s="34">
        <f>'5 - Project Outputs'!F269</f>
        <v>0</v>
      </c>
      <c r="AEN8" s="34">
        <f>'5 - Project Outputs'!G269</f>
        <v>0</v>
      </c>
      <c r="AEO8" s="34">
        <f>'5 - Project Outputs'!H269</f>
        <v>0</v>
      </c>
      <c r="AEP8" s="34">
        <f>'5 - Project Outputs'!I269</f>
        <v>0</v>
      </c>
      <c r="AEQ8" s="34">
        <f>'5 - Project Outputs'!J269</f>
        <v>0</v>
      </c>
      <c r="AER8" s="34">
        <f>'5 - Project Outputs'!K269</f>
        <v>0</v>
      </c>
      <c r="AES8" s="34">
        <f>'5 - Project Outputs'!L269</f>
        <v>0</v>
      </c>
      <c r="AET8" s="34">
        <f>'5 - Project Outputs'!M269</f>
        <v>0</v>
      </c>
      <c r="AEU8" s="34">
        <f>'5 - Project Outputs'!N269</f>
        <v>0</v>
      </c>
      <c r="AEV8" s="34">
        <f>'5 - Project Outputs'!O269</f>
        <v>0</v>
      </c>
      <c r="AEW8" s="34">
        <f>'5 - Project Outputs'!P269</f>
        <v>0</v>
      </c>
      <c r="AEX8" s="34">
        <f>'5 - Project Outputs'!Q269</f>
        <v>0</v>
      </c>
      <c r="AEY8" s="34">
        <f>'5 - Project Outputs'!R269</f>
        <v>0</v>
      </c>
      <c r="AEZ8" s="34">
        <f>'5 - Project Outputs'!S269</f>
        <v>0</v>
      </c>
      <c r="AFA8" s="34">
        <f>'5 - Project Outputs'!T269</f>
        <v>0</v>
      </c>
      <c r="AFB8" s="34">
        <f>'5 - Project Outputs'!U269</f>
        <v>0</v>
      </c>
      <c r="AFC8" s="34">
        <f>'5 - Project Outputs'!V269</f>
        <v>0</v>
      </c>
      <c r="AFD8" s="34">
        <f>'5 - Project Outputs'!W269</f>
        <v>0</v>
      </c>
      <c r="AFE8" s="34">
        <f>'5 - Project Outputs'!X269</f>
        <v>0</v>
      </c>
      <c r="AFF8" s="34">
        <f>'5 - Project Outputs'!Y269</f>
        <v>0</v>
      </c>
      <c r="AFG8" s="34" t="str">
        <f>'5 - Project Outputs'!C270</f>
        <v>&lt; Select &gt;</v>
      </c>
      <c r="AFH8" s="34" t="str">
        <f>'5 - Project Outputs'!D270</f>
        <v>N/A</v>
      </c>
      <c r="AFI8" s="34">
        <f>'5 - Project Outputs'!E270</f>
        <v>0</v>
      </c>
      <c r="AFJ8" s="34">
        <f>'5 - Project Outputs'!F270</f>
        <v>0</v>
      </c>
      <c r="AFK8" s="34">
        <f>'5 - Project Outputs'!G270</f>
        <v>0</v>
      </c>
      <c r="AFL8" s="34">
        <f>'5 - Project Outputs'!H270</f>
        <v>0</v>
      </c>
      <c r="AFM8" s="34">
        <f>'5 - Project Outputs'!I270</f>
        <v>0</v>
      </c>
      <c r="AFN8" s="34">
        <f>'5 - Project Outputs'!J270</f>
        <v>0</v>
      </c>
      <c r="AFO8" s="34">
        <f>'5 - Project Outputs'!K270</f>
        <v>0</v>
      </c>
      <c r="AFP8" s="34">
        <f>'5 - Project Outputs'!L270</f>
        <v>0</v>
      </c>
      <c r="AFQ8" s="34">
        <f>'5 - Project Outputs'!M270</f>
        <v>0</v>
      </c>
      <c r="AFR8" s="34">
        <f>'5 - Project Outputs'!N270</f>
        <v>0</v>
      </c>
      <c r="AFS8" s="34">
        <f>'5 - Project Outputs'!O270</f>
        <v>0</v>
      </c>
      <c r="AFT8" s="34">
        <f>'5 - Project Outputs'!P270</f>
        <v>0</v>
      </c>
      <c r="AFU8" s="34">
        <f>'5 - Project Outputs'!Q270</f>
        <v>0</v>
      </c>
      <c r="AFV8" s="34">
        <f>'5 - Project Outputs'!R270</f>
        <v>0</v>
      </c>
      <c r="AFW8" s="34">
        <f>'5 - Project Outputs'!S270</f>
        <v>0</v>
      </c>
      <c r="AFX8" s="34">
        <f>'5 - Project Outputs'!T270</f>
        <v>0</v>
      </c>
      <c r="AFY8" s="34">
        <f>'5 - Project Outputs'!U270</f>
        <v>0</v>
      </c>
      <c r="AFZ8" s="34">
        <f>'5 - Project Outputs'!V270</f>
        <v>0</v>
      </c>
      <c r="AGA8" s="34">
        <f>'5 - Project Outputs'!W270</f>
        <v>0</v>
      </c>
      <c r="AGB8" s="34">
        <f>'5 - Project Outputs'!X270</f>
        <v>0</v>
      </c>
      <c r="AGC8" s="34">
        <f>'5 - Project Outputs'!Y270</f>
        <v>0</v>
      </c>
      <c r="AGD8" s="34">
        <f>'5 - Project Outputs'!C272</f>
        <v>0</v>
      </c>
      <c r="AGE8" s="34">
        <f>'5 - Project Outputs'!D272</f>
        <v>0</v>
      </c>
      <c r="AGF8" s="34">
        <f>'5 - Project Outputs'!E272</f>
        <v>0</v>
      </c>
      <c r="AGG8" s="34">
        <f>'5 - Project Outputs'!F272</f>
        <v>0</v>
      </c>
      <c r="AGH8" s="34">
        <f>'5 - Project Outputs'!G272</f>
        <v>0</v>
      </c>
      <c r="AGI8" s="34">
        <f>'5 - Project Outputs'!H272</f>
        <v>0</v>
      </c>
      <c r="AGJ8" s="34">
        <f>'5 - Project Outputs'!I272</f>
        <v>0</v>
      </c>
      <c r="AGK8" s="34">
        <f>'5 - Project Outputs'!J272</f>
        <v>0</v>
      </c>
      <c r="AGL8" s="34">
        <f>'5 - Project Outputs'!K272</f>
        <v>0</v>
      </c>
      <c r="AGM8" s="34">
        <f>'5 - Project Outputs'!L272</f>
        <v>0</v>
      </c>
      <c r="AGN8" s="34">
        <f>'5 - Project Outputs'!M272</f>
        <v>0</v>
      </c>
      <c r="AGO8" s="34">
        <f>'5 - Project Outputs'!N272</f>
        <v>0</v>
      </c>
      <c r="AGP8" s="34">
        <f>'5 - Project Outputs'!O272</f>
        <v>0</v>
      </c>
      <c r="AGQ8" s="34">
        <f>'5 - Project Outputs'!P272</f>
        <v>0</v>
      </c>
      <c r="AGR8" s="34">
        <f>'5 - Project Outputs'!Q272</f>
        <v>0</v>
      </c>
      <c r="AGS8" s="34">
        <f>'5 - Project Outputs'!R272</f>
        <v>0</v>
      </c>
      <c r="AGT8" s="34">
        <f>'5 - Project Outputs'!S272</f>
        <v>0</v>
      </c>
      <c r="AGU8" s="34">
        <f>'5 - Project Outputs'!T272</f>
        <v>0</v>
      </c>
      <c r="AGV8" s="34">
        <f>'5 - Project Outputs'!U272</f>
        <v>0</v>
      </c>
      <c r="AGW8" s="34">
        <f>'5 - Project Outputs'!V272</f>
        <v>0</v>
      </c>
      <c r="AGX8" s="34">
        <f>'5 - Project Outputs'!W272</f>
        <v>0</v>
      </c>
      <c r="AGY8" s="34">
        <f>'5 - Project Outputs'!X272</f>
        <v>0</v>
      </c>
      <c r="AGZ8" s="34">
        <f>'5 - Project Outputs'!C273</f>
        <v>0</v>
      </c>
      <c r="AHA8" s="34">
        <f>'5 - Project Outputs'!D273</f>
        <v>0</v>
      </c>
      <c r="AHB8" s="34">
        <f>'5 - Project Outputs'!E273</f>
        <v>0</v>
      </c>
      <c r="AHC8" s="34">
        <f>'5 - Project Outputs'!F273</f>
        <v>0</v>
      </c>
      <c r="AHD8" s="34">
        <f>'5 - Project Outputs'!G273</f>
        <v>0</v>
      </c>
      <c r="AHE8" s="34">
        <f>'5 - Project Outputs'!H273</f>
        <v>0</v>
      </c>
      <c r="AHF8" s="34">
        <f>'5 - Project Outputs'!I273</f>
        <v>0</v>
      </c>
      <c r="AHG8" s="34">
        <f>'5 - Project Outputs'!J273</f>
        <v>0</v>
      </c>
      <c r="AHH8" s="34">
        <f>'5 - Project Outputs'!K273</f>
        <v>0</v>
      </c>
      <c r="AHI8" s="34">
        <f>'5 - Project Outputs'!L273</f>
        <v>0</v>
      </c>
      <c r="AHJ8" s="34">
        <f>'5 - Project Outputs'!M273</f>
        <v>0</v>
      </c>
      <c r="AHK8" s="34">
        <f>'5 - Project Outputs'!N273</f>
        <v>0</v>
      </c>
      <c r="AHL8" s="34">
        <f>'5 - Project Outputs'!O273</f>
        <v>0</v>
      </c>
      <c r="AHM8" s="34">
        <f>'5 - Project Outputs'!P273</f>
        <v>0</v>
      </c>
      <c r="AHN8" s="34">
        <f>'5 - Project Outputs'!Q273</f>
        <v>0</v>
      </c>
      <c r="AHO8" s="34">
        <f>'5 - Project Outputs'!R273</f>
        <v>0</v>
      </c>
      <c r="AHP8" s="34">
        <f>'5 - Project Outputs'!S273</f>
        <v>0</v>
      </c>
      <c r="AHQ8" s="34">
        <f>'5 - Project Outputs'!T273</f>
        <v>0</v>
      </c>
      <c r="AHR8" s="34">
        <f>'5 - Project Outputs'!U273</f>
        <v>0</v>
      </c>
      <c r="AHS8" s="34">
        <f>'5 - Project Outputs'!V273</f>
        <v>0</v>
      </c>
      <c r="AHT8" s="34">
        <f>'5 - Project Outputs'!W273</f>
        <v>0</v>
      </c>
      <c r="AHU8" s="34">
        <f>'5 - Project Outputs'!X273</f>
        <v>0</v>
      </c>
      <c r="AHV8" s="34">
        <f>'5 - Project Outputs'!C274</f>
        <v>0</v>
      </c>
      <c r="AHW8" s="34">
        <f>'5 - Project Outputs'!D274</f>
        <v>0</v>
      </c>
      <c r="AHX8" s="34">
        <f>'5 - Project Outputs'!E274</f>
        <v>0</v>
      </c>
      <c r="AHY8" s="34">
        <f>'5 - Project Outputs'!F274</f>
        <v>0</v>
      </c>
      <c r="AHZ8" s="34">
        <f>'5 - Project Outputs'!G274</f>
        <v>0</v>
      </c>
      <c r="AIA8" s="34">
        <f>'5 - Project Outputs'!H274</f>
        <v>0</v>
      </c>
      <c r="AIB8" s="34">
        <f>'5 - Project Outputs'!I274</f>
        <v>0</v>
      </c>
      <c r="AIC8" s="34">
        <f>'5 - Project Outputs'!J274</f>
        <v>0</v>
      </c>
      <c r="AID8" s="34">
        <f>'5 - Project Outputs'!K274</f>
        <v>0</v>
      </c>
      <c r="AIE8" s="34">
        <f>'5 - Project Outputs'!L274</f>
        <v>0</v>
      </c>
      <c r="AIF8" s="34">
        <f>'5 - Project Outputs'!M274</f>
        <v>0</v>
      </c>
      <c r="AIG8" s="34">
        <f>'5 - Project Outputs'!N274</f>
        <v>0</v>
      </c>
      <c r="AIH8" s="34">
        <f>'5 - Project Outputs'!O274</f>
        <v>0</v>
      </c>
      <c r="AII8" s="34">
        <f>'5 - Project Outputs'!P274</f>
        <v>0</v>
      </c>
      <c r="AIJ8" s="34">
        <f>'5 - Project Outputs'!Q274</f>
        <v>0</v>
      </c>
      <c r="AIK8" s="34">
        <f>'5 - Project Outputs'!R274</f>
        <v>0</v>
      </c>
      <c r="AIL8" s="34">
        <f>'5 - Project Outputs'!S274</f>
        <v>0</v>
      </c>
      <c r="AIM8" s="34">
        <f>'5 - Project Outputs'!T274</f>
        <v>0</v>
      </c>
      <c r="AIN8" s="34">
        <f>'5 - Project Outputs'!U274</f>
        <v>0</v>
      </c>
      <c r="AIO8" s="34">
        <f>'5 - Project Outputs'!V274</f>
        <v>0</v>
      </c>
      <c r="AIP8" s="34">
        <f>'5 - Project Outputs'!W274</f>
        <v>0</v>
      </c>
      <c r="AIQ8" s="34">
        <f>'5 - Project Outputs'!X274</f>
        <v>0</v>
      </c>
      <c r="AIR8" s="34">
        <f>'5 - Project Outputs'!C275</f>
        <v>0</v>
      </c>
      <c r="AIS8" s="34">
        <f>'5 - Project Outputs'!D275</f>
        <v>0</v>
      </c>
      <c r="AIT8" s="34">
        <f>'5 - Project Outputs'!E275</f>
        <v>0</v>
      </c>
      <c r="AIU8" s="34">
        <f>'5 - Project Outputs'!F275</f>
        <v>0</v>
      </c>
      <c r="AIV8" s="34">
        <f>'5 - Project Outputs'!G275</f>
        <v>0</v>
      </c>
      <c r="AIW8" s="34">
        <f>'5 - Project Outputs'!H275</f>
        <v>0</v>
      </c>
      <c r="AIX8" s="34">
        <f>'5 - Project Outputs'!I275</f>
        <v>0</v>
      </c>
      <c r="AIY8" s="34">
        <f>'5 - Project Outputs'!J275</f>
        <v>0</v>
      </c>
      <c r="AIZ8" s="34">
        <f>'5 - Project Outputs'!K275</f>
        <v>0</v>
      </c>
      <c r="AJA8" s="34">
        <f>'5 - Project Outputs'!L275</f>
        <v>0</v>
      </c>
      <c r="AJB8" s="34">
        <f>'5 - Project Outputs'!M275</f>
        <v>0</v>
      </c>
      <c r="AJC8" s="34">
        <f>'5 - Project Outputs'!N275</f>
        <v>0</v>
      </c>
      <c r="AJD8" s="34">
        <f>'5 - Project Outputs'!O275</f>
        <v>0</v>
      </c>
      <c r="AJE8" s="34">
        <f>'5 - Project Outputs'!P275</f>
        <v>0</v>
      </c>
      <c r="AJF8" s="34">
        <f>'5 - Project Outputs'!Q275</f>
        <v>0</v>
      </c>
      <c r="AJG8" s="34">
        <f>'5 - Project Outputs'!R275</f>
        <v>0</v>
      </c>
      <c r="AJH8" s="34">
        <f>'5 - Project Outputs'!S275</f>
        <v>0</v>
      </c>
      <c r="AJI8" s="34">
        <f>'5 - Project Outputs'!T275</f>
        <v>0</v>
      </c>
      <c r="AJJ8" s="34">
        <f>'5 - Project Outputs'!U275</f>
        <v>0</v>
      </c>
      <c r="AJK8" s="34">
        <f>'5 - Project Outputs'!V275</f>
        <v>0</v>
      </c>
      <c r="AJL8" s="34">
        <f>'5 - Project Outputs'!W275</f>
        <v>0</v>
      </c>
      <c r="AJM8" s="34">
        <f>'5 - Project Outputs'!X275</f>
        <v>0</v>
      </c>
      <c r="AJN8" s="34">
        <f>'5 - Project Outputs'!C276</f>
        <v>0</v>
      </c>
      <c r="AJO8" s="34">
        <f>'5 - Project Outputs'!D276</f>
        <v>0</v>
      </c>
      <c r="AJP8" s="34">
        <f>'5 - Project Outputs'!E276</f>
        <v>0</v>
      </c>
      <c r="AJQ8" s="34">
        <f>'5 - Project Outputs'!F276</f>
        <v>0</v>
      </c>
      <c r="AJR8" s="34">
        <f>'5 - Project Outputs'!G276</f>
        <v>0</v>
      </c>
      <c r="AJS8" s="34">
        <f>'5 - Project Outputs'!H276</f>
        <v>0</v>
      </c>
      <c r="AJT8" s="34">
        <f>'5 - Project Outputs'!I276</f>
        <v>0</v>
      </c>
      <c r="AJU8" s="34">
        <f>'5 - Project Outputs'!J276</f>
        <v>0</v>
      </c>
      <c r="AJV8" s="34">
        <f>'5 - Project Outputs'!K276</f>
        <v>0</v>
      </c>
      <c r="AJW8" s="34">
        <f>'5 - Project Outputs'!L276</f>
        <v>0</v>
      </c>
      <c r="AJX8" s="34">
        <f>'5 - Project Outputs'!M276</f>
        <v>0</v>
      </c>
      <c r="AJY8" s="34">
        <f>'5 - Project Outputs'!N276</f>
        <v>0</v>
      </c>
      <c r="AJZ8" s="34">
        <f>'5 - Project Outputs'!O276</f>
        <v>0</v>
      </c>
      <c r="AKA8" s="34">
        <f>'5 - Project Outputs'!P276</f>
        <v>0</v>
      </c>
      <c r="AKB8" s="34">
        <f>'5 - Project Outputs'!Q276</f>
        <v>0</v>
      </c>
      <c r="AKC8" s="34">
        <f>'5 - Project Outputs'!R276</f>
        <v>0</v>
      </c>
      <c r="AKD8" s="34">
        <f>'5 - Project Outputs'!S276</f>
        <v>0</v>
      </c>
      <c r="AKE8" s="34">
        <f>'5 - Project Outputs'!T276</f>
        <v>0</v>
      </c>
      <c r="AKF8" s="34">
        <f>'5 - Project Outputs'!U276</f>
        <v>0</v>
      </c>
      <c r="AKG8" s="34">
        <f>'5 - Project Outputs'!V276</f>
        <v>0</v>
      </c>
      <c r="AKH8" s="34">
        <f>'5 - Project Outputs'!W276</f>
        <v>0</v>
      </c>
      <c r="AKI8" s="34">
        <f>'5 - Project Outputs'!X276</f>
        <v>0</v>
      </c>
      <c r="AKJ8" s="34">
        <f>'5 - Project Outputs'!C277</f>
        <v>0</v>
      </c>
      <c r="AKK8" s="34">
        <f>'5 - Project Outputs'!D277</f>
        <v>0</v>
      </c>
      <c r="AKL8" s="34">
        <f>'5 - Project Outputs'!E277</f>
        <v>0</v>
      </c>
      <c r="AKM8" s="34">
        <f>'5 - Project Outputs'!F277</f>
        <v>0</v>
      </c>
      <c r="AKN8" s="34">
        <f>'5 - Project Outputs'!G277</f>
        <v>0</v>
      </c>
      <c r="AKO8" s="34">
        <f>'5 - Project Outputs'!H277</f>
        <v>0</v>
      </c>
      <c r="AKP8" s="34">
        <f>'5 - Project Outputs'!I277</f>
        <v>0</v>
      </c>
      <c r="AKQ8" s="34">
        <f>'5 - Project Outputs'!J277</f>
        <v>0</v>
      </c>
      <c r="AKR8" s="34">
        <f>'5 - Project Outputs'!K277</f>
        <v>0</v>
      </c>
      <c r="AKS8" s="34">
        <f>'5 - Project Outputs'!L277</f>
        <v>0</v>
      </c>
      <c r="AKT8" s="34">
        <f>'5 - Project Outputs'!M277</f>
        <v>0</v>
      </c>
      <c r="AKU8" s="34">
        <f>'5 - Project Outputs'!N277</f>
        <v>0</v>
      </c>
      <c r="AKV8" s="34">
        <f>'5 - Project Outputs'!O277</f>
        <v>0</v>
      </c>
      <c r="AKW8" s="34">
        <f>'5 - Project Outputs'!P277</f>
        <v>0</v>
      </c>
      <c r="AKX8" s="34">
        <f>'5 - Project Outputs'!Q277</f>
        <v>0</v>
      </c>
      <c r="AKY8" s="34">
        <f>'5 - Project Outputs'!R277</f>
        <v>0</v>
      </c>
      <c r="AKZ8" s="34">
        <f>'5 - Project Outputs'!S277</f>
        <v>0</v>
      </c>
      <c r="ALA8" s="34">
        <f>'5 - Project Outputs'!T277</f>
        <v>0</v>
      </c>
      <c r="ALB8" s="34">
        <f>'5 - Project Outputs'!U277</f>
        <v>0</v>
      </c>
      <c r="ALC8" s="34">
        <f>'5 - Project Outputs'!V277</f>
        <v>0</v>
      </c>
      <c r="ALD8" s="34">
        <f>'5 - Project Outputs'!W277</f>
        <v>0</v>
      </c>
      <c r="ALE8" s="34">
        <f>'5 - Project Outputs'!X277</f>
        <v>0</v>
      </c>
      <c r="ALF8" s="34">
        <f>'5 - Project Outputs'!C278</f>
        <v>0</v>
      </c>
      <c r="ALG8" s="34">
        <f>'5 - Project Outputs'!D278</f>
        <v>0</v>
      </c>
      <c r="ALH8" s="34">
        <f>'5 - Project Outputs'!E278</f>
        <v>0</v>
      </c>
      <c r="ALI8" s="34">
        <f>'5 - Project Outputs'!F278</f>
        <v>0</v>
      </c>
      <c r="ALJ8" s="34">
        <f>'5 - Project Outputs'!G278</f>
        <v>0</v>
      </c>
      <c r="ALK8" s="34">
        <f>'5 - Project Outputs'!H278</f>
        <v>0</v>
      </c>
      <c r="ALL8" s="34">
        <f>'5 - Project Outputs'!I278</f>
        <v>0</v>
      </c>
      <c r="ALM8" s="34">
        <f>'5 - Project Outputs'!J278</f>
        <v>0</v>
      </c>
      <c r="ALN8" s="34">
        <f>'5 - Project Outputs'!K278</f>
        <v>0</v>
      </c>
      <c r="ALO8" s="34">
        <f>'5 - Project Outputs'!L278</f>
        <v>0</v>
      </c>
      <c r="ALP8" s="34">
        <f>'5 - Project Outputs'!M278</f>
        <v>0</v>
      </c>
      <c r="ALQ8" s="34">
        <f>'5 - Project Outputs'!N278</f>
        <v>0</v>
      </c>
      <c r="ALR8" s="34">
        <f>'5 - Project Outputs'!O278</f>
        <v>0</v>
      </c>
      <c r="ALS8" s="34">
        <f>'5 - Project Outputs'!P278</f>
        <v>0</v>
      </c>
      <c r="ALT8" s="34">
        <f>'5 - Project Outputs'!Q278</f>
        <v>0</v>
      </c>
      <c r="ALU8" s="34">
        <f>'5 - Project Outputs'!R278</f>
        <v>0</v>
      </c>
      <c r="ALV8" s="34">
        <f>'5 - Project Outputs'!S278</f>
        <v>0</v>
      </c>
      <c r="ALW8" s="34">
        <f>'5 - Project Outputs'!T278</f>
        <v>0</v>
      </c>
      <c r="ALX8" s="34">
        <f>'5 - Project Outputs'!U278</f>
        <v>0</v>
      </c>
      <c r="ALY8" s="34">
        <f>'5 - Project Outputs'!V278</f>
        <v>0</v>
      </c>
      <c r="ALZ8" s="34">
        <f>'5 - Project Outputs'!W278</f>
        <v>0</v>
      </c>
      <c r="AMA8" s="34">
        <f>'5 - Project Outputs'!X278</f>
        <v>0</v>
      </c>
      <c r="AMB8" s="34">
        <f>'5 - Project Outputs'!C279</f>
        <v>0</v>
      </c>
      <c r="AMC8" s="34">
        <f>'5 - Project Outputs'!D279</f>
        <v>0</v>
      </c>
      <c r="AMD8" s="34">
        <f>'5 - Project Outputs'!E279</f>
        <v>0</v>
      </c>
      <c r="AME8" s="34">
        <f>'5 - Project Outputs'!F279</f>
        <v>0</v>
      </c>
      <c r="AMF8" s="34">
        <f>'5 - Project Outputs'!G279</f>
        <v>0</v>
      </c>
      <c r="AMG8" s="34">
        <f>'5 - Project Outputs'!H279</f>
        <v>0</v>
      </c>
      <c r="AMH8" s="34">
        <f>'5 - Project Outputs'!I279</f>
        <v>0</v>
      </c>
      <c r="AMI8" s="34">
        <f>'5 - Project Outputs'!J279</f>
        <v>0</v>
      </c>
      <c r="AMJ8" s="34">
        <f>'5 - Project Outputs'!K279</f>
        <v>0</v>
      </c>
      <c r="AMK8" s="34">
        <f>'5 - Project Outputs'!L279</f>
        <v>0</v>
      </c>
      <c r="AML8" s="34">
        <f>'5 - Project Outputs'!M279</f>
        <v>0</v>
      </c>
      <c r="AMM8" s="34">
        <f>'5 - Project Outputs'!N279</f>
        <v>0</v>
      </c>
      <c r="AMN8" s="34">
        <f>'5 - Project Outputs'!O279</f>
        <v>0</v>
      </c>
      <c r="AMO8" s="34">
        <f>'5 - Project Outputs'!P279</f>
        <v>0</v>
      </c>
      <c r="AMP8" s="34">
        <f>'5 - Project Outputs'!Q279</f>
        <v>0</v>
      </c>
      <c r="AMQ8" s="34">
        <f>'5 - Project Outputs'!R279</f>
        <v>0</v>
      </c>
      <c r="AMR8" s="34">
        <f>'5 - Project Outputs'!S279</f>
        <v>0</v>
      </c>
      <c r="AMS8" s="34">
        <f>'5 - Project Outputs'!T279</f>
        <v>0</v>
      </c>
      <c r="AMT8" s="34">
        <f>'5 - Project Outputs'!U279</f>
        <v>0</v>
      </c>
      <c r="AMU8" s="34">
        <f>'5 - Project Outputs'!V279</f>
        <v>0</v>
      </c>
      <c r="AMV8" s="34">
        <f>'5 - Project Outputs'!W279</f>
        <v>0</v>
      </c>
      <c r="AMW8" s="34">
        <f>'5 - Project Outputs'!X279</f>
        <v>0</v>
      </c>
      <c r="AMX8" s="34">
        <f>'5 - Project Outputs'!C280</f>
        <v>0</v>
      </c>
      <c r="AMY8" s="34">
        <f>'5 - Project Outputs'!D280</f>
        <v>0</v>
      </c>
      <c r="AMZ8" s="34">
        <f>'5 - Project Outputs'!E280</f>
        <v>0</v>
      </c>
      <c r="ANA8" s="34">
        <f>'5 - Project Outputs'!F280</f>
        <v>0</v>
      </c>
      <c r="ANB8" s="34">
        <f>'5 - Project Outputs'!G280</f>
        <v>0</v>
      </c>
      <c r="ANC8" s="34">
        <f>'5 - Project Outputs'!H280</f>
        <v>0</v>
      </c>
      <c r="AND8" s="34">
        <f>'5 - Project Outputs'!I280</f>
        <v>0</v>
      </c>
      <c r="ANE8" s="34">
        <f>'5 - Project Outputs'!J280</f>
        <v>0</v>
      </c>
      <c r="ANF8" s="34">
        <f>'5 - Project Outputs'!K280</f>
        <v>0</v>
      </c>
      <c r="ANG8" s="34">
        <f>'5 - Project Outputs'!L280</f>
        <v>0</v>
      </c>
      <c r="ANH8" s="34">
        <f>'5 - Project Outputs'!M280</f>
        <v>0</v>
      </c>
      <c r="ANI8" s="34">
        <f>'5 - Project Outputs'!N280</f>
        <v>0</v>
      </c>
      <c r="ANJ8" s="34">
        <f>'5 - Project Outputs'!O280</f>
        <v>0</v>
      </c>
      <c r="ANK8" s="34">
        <f>'5 - Project Outputs'!P280</f>
        <v>0</v>
      </c>
      <c r="ANL8" s="34">
        <f>'5 - Project Outputs'!Q280</f>
        <v>0</v>
      </c>
      <c r="ANM8" s="34">
        <f>'5 - Project Outputs'!R280</f>
        <v>0</v>
      </c>
      <c r="ANN8" s="34">
        <f>'5 - Project Outputs'!S280</f>
        <v>0</v>
      </c>
      <c r="ANO8" s="34">
        <f>'5 - Project Outputs'!T280</f>
        <v>0</v>
      </c>
      <c r="ANP8" s="34">
        <f>'5 - Project Outputs'!U280</f>
        <v>0</v>
      </c>
      <c r="ANQ8" s="34">
        <f>'5 - Project Outputs'!V280</f>
        <v>0</v>
      </c>
      <c r="ANR8" s="34">
        <f>'5 - Project Outputs'!W280</f>
        <v>0</v>
      </c>
      <c r="ANS8" s="34">
        <f>'5 - Project Outputs'!X280</f>
        <v>0</v>
      </c>
      <c r="ANT8" s="34">
        <f>'5 - Project Outputs'!C281</f>
        <v>0</v>
      </c>
      <c r="ANU8" s="34">
        <f>'5 - Project Outputs'!D281</f>
        <v>0</v>
      </c>
      <c r="ANV8" s="34">
        <f>'5 - Project Outputs'!E281</f>
        <v>0</v>
      </c>
      <c r="ANW8" s="34">
        <f>'5 - Project Outputs'!F281</f>
        <v>0</v>
      </c>
      <c r="ANX8" s="34">
        <f>'5 - Project Outputs'!G281</f>
        <v>0</v>
      </c>
      <c r="ANY8" s="34">
        <f>'5 - Project Outputs'!H281</f>
        <v>0</v>
      </c>
      <c r="ANZ8" s="34">
        <f>'5 - Project Outputs'!I281</f>
        <v>0</v>
      </c>
      <c r="AOA8" s="34">
        <f>'5 - Project Outputs'!J281</f>
        <v>0</v>
      </c>
      <c r="AOB8" s="34">
        <f>'5 - Project Outputs'!K281</f>
        <v>0</v>
      </c>
      <c r="AOC8" s="34">
        <f>'5 - Project Outputs'!L281</f>
        <v>0</v>
      </c>
      <c r="AOD8" s="34">
        <f>'5 - Project Outputs'!M281</f>
        <v>0</v>
      </c>
      <c r="AOE8" s="34">
        <f>'5 - Project Outputs'!N281</f>
        <v>0</v>
      </c>
      <c r="AOF8" s="34">
        <f>'5 - Project Outputs'!O281</f>
        <v>0</v>
      </c>
      <c r="AOG8" s="34">
        <f>'5 - Project Outputs'!P281</f>
        <v>0</v>
      </c>
      <c r="AOH8" s="34">
        <f>'5 - Project Outputs'!Q281</f>
        <v>0</v>
      </c>
      <c r="AOI8" s="34">
        <f>'5 - Project Outputs'!R281</f>
        <v>0</v>
      </c>
      <c r="AOJ8" s="34">
        <f>'5 - Project Outputs'!S281</f>
        <v>0</v>
      </c>
      <c r="AOK8" s="34">
        <f>'5 - Project Outputs'!T281</f>
        <v>0</v>
      </c>
      <c r="AOL8" s="34">
        <f>'5 - Project Outputs'!U281</f>
        <v>0</v>
      </c>
      <c r="AOM8" s="34">
        <f>'5 - Project Outputs'!V281</f>
        <v>0</v>
      </c>
      <c r="AON8" s="34">
        <f>'5 - Project Outputs'!W281</f>
        <v>0</v>
      </c>
      <c r="AOO8" s="34">
        <f>'5 - Project Outputs'!X281</f>
        <v>0</v>
      </c>
      <c r="CZK8" s="34">
        <f>'7 - Risk Register'!C72</f>
        <v>0</v>
      </c>
      <c r="CZL8" s="34">
        <f>'7 - Risk Register'!D72</f>
        <v>0</v>
      </c>
      <c r="CZM8" s="34">
        <f>'7 - Risk Register'!E72</f>
        <v>0</v>
      </c>
      <c r="CZN8" s="34">
        <f>'7 - Risk Register'!F72</f>
        <v>0</v>
      </c>
      <c r="CZO8" s="34">
        <f>'7 - Risk Register'!G72</f>
        <v>0</v>
      </c>
      <c r="CZP8" s="34">
        <f>'7 - Risk Register'!H72</f>
        <v>0</v>
      </c>
      <c r="CZQ8" s="34">
        <f>'7 - Risk Register'!I72</f>
        <v>0</v>
      </c>
      <c r="CZR8" s="34" t="str">
        <f>'7 - Risk Register'!J72</f>
        <v/>
      </c>
      <c r="CZS8" s="34">
        <f>'7 - Risk Register'!K72</f>
        <v>0</v>
      </c>
      <c r="CZT8" s="34">
        <f>'7 - Risk Register'!L72</f>
        <v>0</v>
      </c>
      <c r="CZU8" s="34">
        <f>'7 - Risk Register'!M72</f>
        <v>0</v>
      </c>
      <c r="CZV8" s="34" t="str">
        <f>'7 - Risk Register'!N72</f>
        <v/>
      </c>
      <c r="CZW8" s="34">
        <f>'7 - Risk Register'!O72</f>
        <v>0</v>
      </c>
      <c r="CZX8" s="34">
        <f>'7 - Risk Register'!P72</f>
        <v>0</v>
      </c>
      <c r="CZY8" s="34">
        <f>'7 - Risk Register'!C73</f>
        <v>0</v>
      </c>
      <c r="CZZ8" s="34">
        <f>'7 - Risk Register'!D73</f>
        <v>0</v>
      </c>
      <c r="DAA8" s="34">
        <f>'7 - Risk Register'!E73</f>
        <v>0</v>
      </c>
      <c r="DAB8" s="34">
        <f>'7 - Risk Register'!F73</f>
        <v>0</v>
      </c>
      <c r="DAC8" s="34">
        <f>'7 - Risk Register'!G73</f>
        <v>0</v>
      </c>
      <c r="DAD8" s="34">
        <f>'7 - Risk Register'!H73</f>
        <v>0</v>
      </c>
      <c r="DAE8" s="34">
        <f>'7 - Risk Register'!I73</f>
        <v>0</v>
      </c>
      <c r="DAF8" s="34" t="str">
        <f>'7 - Risk Register'!J73</f>
        <v/>
      </c>
      <c r="DAG8" s="34">
        <f>'7 - Risk Register'!K73</f>
        <v>0</v>
      </c>
      <c r="DAH8" s="34">
        <f>'7 - Risk Register'!L73</f>
        <v>0</v>
      </c>
      <c r="DAI8" s="34">
        <f>'7 - Risk Register'!M73</f>
        <v>0</v>
      </c>
      <c r="DAJ8" s="34" t="str">
        <f>'7 - Risk Register'!N73</f>
        <v/>
      </c>
      <c r="DAK8" s="34">
        <f>'7 - Risk Register'!O73</f>
        <v>0</v>
      </c>
      <c r="DAL8" s="34">
        <f>'7 - Risk Register'!P73</f>
        <v>0</v>
      </c>
      <c r="DAM8" s="34">
        <f>'7 - Risk Register'!C74</f>
        <v>0</v>
      </c>
      <c r="DAN8" s="34">
        <f>'7 - Risk Register'!D74</f>
        <v>0</v>
      </c>
      <c r="DAO8" s="34">
        <f>'7 - Risk Register'!E74</f>
        <v>0</v>
      </c>
      <c r="DAP8" s="34">
        <f>'7 - Risk Register'!F74</f>
        <v>0</v>
      </c>
      <c r="DAQ8" s="34">
        <f>'7 - Risk Register'!G74</f>
        <v>0</v>
      </c>
      <c r="DAR8" s="34">
        <f>'7 - Risk Register'!H74</f>
        <v>0</v>
      </c>
      <c r="DAS8" s="34">
        <f>'7 - Risk Register'!I74</f>
        <v>0</v>
      </c>
      <c r="DAT8" s="34" t="str">
        <f>'7 - Risk Register'!J74</f>
        <v/>
      </c>
      <c r="DAU8" s="34">
        <f>'7 - Risk Register'!K74</f>
        <v>0</v>
      </c>
      <c r="DAV8" s="34">
        <f>'7 - Risk Register'!L74</f>
        <v>0</v>
      </c>
      <c r="DAW8" s="34">
        <f>'7 - Risk Register'!M74</f>
        <v>0</v>
      </c>
      <c r="DAX8" s="34" t="str">
        <f>'7 - Risk Register'!N74</f>
        <v/>
      </c>
      <c r="DAY8" s="34">
        <f>'7 - Risk Register'!O74</f>
        <v>0</v>
      </c>
      <c r="DAZ8" s="34">
        <f>'7 - Risk Register'!P74</f>
        <v>0</v>
      </c>
    </row>
    <row r="9" spans="1:2762" s="34" customFormat="1">
      <c r="A9" s="460" t="s">
        <v>3526</v>
      </c>
      <c r="R9" s="466" t="str">
        <f>'Project Lookup'!$C$10</f>
        <v/>
      </c>
      <c r="S9" s="34" t="str">
        <f>'Project Lookup'!$E$10</f>
        <v/>
      </c>
      <c r="T9" s="34" t="str">
        <f>'2 - Project Admin'!F34</f>
        <v>&lt; Select &gt;</v>
      </c>
      <c r="U9" s="34" t="str">
        <f>'2 - Project Admin'!G34</f>
        <v>&lt; Select &gt;</v>
      </c>
      <c r="V9" s="34">
        <f>'2 - Project Admin'!H34</f>
        <v>0</v>
      </c>
      <c r="W9" s="34">
        <f>'2 - Project Admin'!I34</f>
        <v>0</v>
      </c>
      <c r="X9" s="34" t="str">
        <f>'2 - Project Admin'!J34</f>
        <v>&lt; Select &gt;</v>
      </c>
      <c r="Y9" s="34">
        <f>'2 - Project Admin'!K34</f>
        <v>0</v>
      </c>
      <c r="Z9" s="34">
        <f>'2 - Project Admin'!L34</f>
        <v>0</v>
      </c>
      <c r="AJ9" s="468">
        <f>'3 - Programme Progress'!D27</f>
        <v>0</v>
      </c>
      <c r="AK9" s="34">
        <f>'3 - Programme Progress'!E27</f>
        <v>0</v>
      </c>
      <c r="AL9" s="34" t="e">
        <f>'3 - Programme Progress'!#REF!</f>
        <v>#REF!</v>
      </c>
      <c r="AM9" s="34" t="str">
        <f>'3 - Programme Progress'!F27</f>
        <v>&lt; Select &gt;</v>
      </c>
      <c r="AN9" s="34" t="str">
        <f>'3 - Programme Progress'!J27</f>
        <v>&lt; Select &gt;</v>
      </c>
      <c r="AO9" s="34" t="str">
        <f>'3 - Programme Progress'!K27</f>
        <v>&lt; Select &gt;</v>
      </c>
      <c r="AP9" s="34" t="str">
        <f>'3 - Programme Progress'!L27</f>
        <v>&lt; Select &gt;</v>
      </c>
      <c r="AQ9" s="34">
        <f>'3 - Programme Progress'!M27</f>
        <v>0</v>
      </c>
      <c r="AR9" s="34">
        <f>'3 - Programme Progress'!N27</f>
        <v>0</v>
      </c>
      <c r="AS9" s="34">
        <f>'3 - Programme Progress'!O27</f>
        <v>0</v>
      </c>
      <c r="AU9" s="469"/>
      <c r="AV9" s="469"/>
      <c r="AW9" s="469"/>
      <c r="AX9" s="469"/>
      <c r="AY9" s="469"/>
      <c r="AZ9" s="469"/>
      <c r="BA9" s="469"/>
      <c r="BB9" s="469"/>
      <c r="BC9" s="469"/>
      <c r="BD9" s="469"/>
      <c r="BE9" s="469"/>
      <c r="BF9" s="469"/>
      <c r="BG9" s="469"/>
      <c r="BH9" s="469"/>
      <c r="BI9" s="469"/>
      <c r="BJ9" s="469"/>
      <c r="BK9" s="469"/>
      <c r="BS9" s="34">
        <f>'4a - Funding Profiles'!F234</f>
        <v>0</v>
      </c>
      <c r="BT9" s="34">
        <f>'4a - Funding Profiles'!G234</f>
        <v>0</v>
      </c>
      <c r="BU9" s="34">
        <f>'4a - Funding Profiles'!H234</f>
        <v>0</v>
      </c>
      <c r="BV9" s="34">
        <f>'4a - Funding Profiles'!I234</f>
        <v>0</v>
      </c>
      <c r="BW9" s="34">
        <f>'4a - Funding Profiles'!J234</f>
        <v>0</v>
      </c>
      <c r="BX9" s="34">
        <f>'4a - Funding Profiles'!K234</f>
        <v>0</v>
      </c>
      <c r="BY9" s="34">
        <f>'4a - Funding Profiles'!L234</f>
        <v>0</v>
      </c>
      <c r="BZ9" s="34">
        <f>'4a - Funding Profiles'!M234</f>
        <v>0</v>
      </c>
      <c r="CA9" s="34">
        <f>'4a - Funding Profiles'!N234</f>
        <v>0</v>
      </c>
      <c r="CB9" s="34">
        <f>'4a - Funding Profiles'!O234</f>
        <v>0</v>
      </c>
      <c r="CC9" s="34">
        <f>'4a - Funding Profiles'!P234</f>
        <v>0</v>
      </c>
      <c r="CD9" s="34">
        <f>'4a - Funding Profiles'!Q234</f>
        <v>0</v>
      </c>
      <c r="CE9" s="34">
        <f>'4a - Funding Profiles'!R234</f>
        <v>0</v>
      </c>
      <c r="CF9" s="34">
        <f>'4a - Funding Profiles'!S234</f>
        <v>0</v>
      </c>
      <c r="CG9" s="34">
        <f>'4a - Funding Profiles'!T234</f>
        <v>0</v>
      </c>
      <c r="CH9" s="34">
        <f>'4a - Funding Profiles'!U234</f>
        <v>0</v>
      </c>
      <c r="CI9" s="34">
        <f>'4a - Funding Profiles'!V234</f>
        <v>0</v>
      </c>
      <c r="CJ9" s="34">
        <f>'4a - Funding Profiles'!W234</f>
        <v>0</v>
      </c>
      <c r="CK9" s="34">
        <f>'4a - Funding Profiles'!X234</f>
        <v>0</v>
      </c>
      <c r="CL9" s="34">
        <f>'4a - Funding Profiles'!Y234</f>
        <v>0</v>
      </c>
      <c r="CM9" s="34">
        <f>'4a - Funding Profiles'!Z234</f>
        <v>0</v>
      </c>
      <c r="CN9" s="34">
        <f>'4a - Funding Profiles'!F235</f>
        <v>0</v>
      </c>
      <c r="CO9" s="34">
        <f>'4a - Funding Profiles'!G235</f>
        <v>0</v>
      </c>
      <c r="CP9" s="34">
        <f>'4a - Funding Profiles'!H235</f>
        <v>0</v>
      </c>
      <c r="CQ9" s="34">
        <f>'4a - Funding Profiles'!I235</f>
        <v>0</v>
      </c>
      <c r="CR9" s="34">
        <f>'4a - Funding Profiles'!J235</f>
        <v>0</v>
      </c>
      <c r="CS9" s="34">
        <f>'4a - Funding Profiles'!K235</f>
        <v>0</v>
      </c>
      <c r="CT9" s="34">
        <f>'4a - Funding Profiles'!L235</f>
        <v>0</v>
      </c>
      <c r="CU9" s="34">
        <f>'4a - Funding Profiles'!M235</f>
        <v>0</v>
      </c>
      <c r="CV9" s="34">
        <f>'4a - Funding Profiles'!N235</f>
        <v>0</v>
      </c>
      <c r="CW9" s="34">
        <f>'4a - Funding Profiles'!O235</f>
        <v>0</v>
      </c>
      <c r="CX9" s="34">
        <f>'4a - Funding Profiles'!P235</f>
        <v>0</v>
      </c>
      <c r="CY9" s="34">
        <f>'4a - Funding Profiles'!Q235</f>
        <v>0</v>
      </c>
      <c r="CZ9" s="34">
        <f>'4a - Funding Profiles'!R235</f>
        <v>0</v>
      </c>
      <c r="DA9" s="34">
        <f>'4a - Funding Profiles'!S235</f>
        <v>0</v>
      </c>
      <c r="DB9" s="34">
        <f>'4a - Funding Profiles'!T235</f>
        <v>0</v>
      </c>
      <c r="DC9" s="34">
        <f>'4a - Funding Profiles'!U235</f>
        <v>0</v>
      </c>
      <c r="DD9" s="34">
        <f>'4a - Funding Profiles'!V235</f>
        <v>0</v>
      </c>
      <c r="DE9" s="34">
        <f>'4a - Funding Profiles'!W235</f>
        <v>0</v>
      </c>
      <c r="DF9" s="34">
        <f>'4a - Funding Profiles'!X235</f>
        <v>0</v>
      </c>
      <c r="DG9" s="34">
        <f>'4a - Funding Profiles'!Y235</f>
        <v>0</v>
      </c>
      <c r="DH9" s="34">
        <f>'4a - Funding Profiles'!Z235</f>
        <v>0</v>
      </c>
      <c r="DI9" s="34">
        <f>'4a - Funding Profiles'!F236</f>
        <v>0</v>
      </c>
      <c r="DJ9" s="34">
        <f>'4a - Funding Profiles'!G236</f>
        <v>0</v>
      </c>
      <c r="DK9" s="34">
        <f>'4a - Funding Profiles'!H236</f>
        <v>0</v>
      </c>
      <c r="DL9" s="34">
        <f>'4a - Funding Profiles'!I236</f>
        <v>0</v>
      </c>
      <c r="DM9" s="34">
        <f>'4a - Funding Profiles'!J236</f>
        <v>0</v>
      </c>
      <c r="DN9" s="34">
        <f>'4a - Funding Profiles'!K236</f>
        <v>0</v>
      </c>
      <c r="DO9" s="34">
        <f>'4a - Funding Profiles'!L236</f>
        <v>0</v>
      </c>
      <c r="DP9" s="34">
        <f>'4a - Funding Profiles'!M236</f>
        <v>0</v>
      </c>
      <c r="DQ9" s="34">
        <f>'4a - Funding Profiles'!N236</f>
        <v>0</v>
      </c>
      <c r="DR9" s="34">
        <f>'4a - Funding Profiles'!O236</f>
        <v>0</v>
      </c>
      <c r="DS9" s="34">
        <f>'4a - Funding Profiles'!P236</f>
        <v>0</v>
      </c>
      <c r="DT9" s="34">
        <f>'4a - Funding Profiles'!Q236</f>
        <v>0</v>
      </c>
      <c r="DU9" s="34">
        <f>'4a - Funding Profiles'!R236</f>
        <v>0</v>
      </c>
      <c r="DV9" s="34">
        <f>'4a - Funding Profiles'!S236</f>
        <v>0</v>
      </c>
      <c r="DW9" s="34">
        <f>'4a - Funding Profiles'!T236</f>
        <v>0</v>
      </c>
      <c r="DX9" s="34">
        <f>'4a - Funding Profiles'!U236</f>
        <v>0</v>
      </c>
      <c r="DY9" s="34">
        <f>'4a - Funding Profiles'!V236</f>
        <v>0</v>
      </c>
      <c r="DZ9" s="34">
        <f>'4a - Funding Profiles'!W236</f>
        <v>0</v>
      </c>
      <c r="EA9" s="34">
        <f>'4a - Funding Profiles'!X236</f>
        <v>0</v>
      </c>
      <c r="EB9" s="34">
        <f>'4a - Funding Profiles'!Y236</f>
        <v>0</v>
      </c>
      <c r="EC9" s="34">
        <f>'4a - Funding Profiles'!Z236</f>
        <v>0</v>
      </c>
      <c r="ED9" s="34">
        <f>'4a - Funding Profiles'!F237</f>
        <v>0</v>
      </c>
      <c r="EE9" s="34">
        <f>'4a - Funding Profiles'!G237</f>
        <v>0</v>
      </c>
      <c r="EF9" s="34">
        <f>'4a - Funding Profiles'!H237</f>
        <v>0</v>
      </c>
      <c r="EG9" s="34">
        <f>'4a - Funding Profiles'!I237</f>
        <v>0</v>
      </c>
      <c r="EH9" s="34">
        <f>'4a - Funding Profiles'!J237</f>
        <v>0</v>
      </c>
      <c r="EI9" s="34">
        <f>'4a - Funding Profiles'!K237</f>
        <v>0</v>
      </c>
      <c r="EJ9" s="34">
        <f>'4a - Funding Profiles'!L237</f>
        <v>0</v>
      </c>
      <c r="EK9" s="34">
        <f>'4a - Funding Profiles'!M237</f>
        <v>0</v>
      </c>
      <c r="EL9" s="34">
        <f>'4a - Funding Profiles'!N237</f>
        <v>0</v>
      </c>
      <c r="EM9" s="34">
        <f>'4a - Funding Profiles'!O237</f>
        <v>0</v>
      </c>
      <c r="EN9" s="34">
        <f>'4a - Funding Profiles'!P237</f>
        <v>0</v>
      </c>
      <c r="EO9" s="34">
        <f>'4a - Funding Profiles'!Q237</f>
        <v>0</v>
      </c>
      <c r="EP9" s="34">
        <f>'4a - Funding Profiles'!R237</f>
        <v>0</v>
      </c>
      <c r="EQ9" s="34">
        <f>'4a - Funding Profiles'!S237</f>
        <v>0</v>
      </c>
      <c r="ER9" s="34">
        <f>'4a - Funding Profiles'!T237</f>
        <v>0</v>
      </c>
      <c r="ES9" s="34">
        <f>'4a - Funding Profiles'!U237</f>
        <v>0</v>
      </c>
      <c r="ET9" s="34">
        <f>'4a - Funding Profiles'!V237</f>
        <v>0</v>
      </c>
      <c r="EU9" s="34">
        <f>'4a - Funding Profiles'!W237</f>
        <v>0</v>
      </c>
      <c r="EV9" s="34">
        <f>'4a - Funding Profiles'!X237</f>
        <v>0</v>
      </c>
      <c r="EW9" s="34">
        <f>'4a - Funding Profiles'!Y237</f>
        <v>0</v>
      </c>
      <c r="EX9" s="34">
        <f>'4a - Funding Profiles'!Z237</f>
        <v>0</v>
      </c>
      <c r="EY9" s="34">
        <f>'4a - Funding Profiles'!F238</f>
        <v>0</v>
      </c>
      <c r="EZ9" s="34">
        <f>'4a - Funding Profiles'!G238</f>
        <v>0</v>
      </c>
      <c r="FA9" s="34">
        <f>'4a - Funding Profiles'!H238</f>
        <v>0</v>
      </c>
      <c r="FB9" s="34">
        <f>'4a - Funding Profiles'!I238</f>
        <v>0</v>
      </c>
      <c r="FC9" s="34">
        <f>'4a - Funding Profiles'!J238</f>
        <v>0</v>
      </c>
      <c r="FD9" s="34">
        <f>'4a - Funding Profiles'!K238</f>
        <v>0</v>
      </c>
      <c r="FE9" s="34">
        <f>'4a - Funding Profiles'!L238</f>
        <v>0</v>
      </c>
      <c r="FF9" s="34">
        <f>'4a - Funding Profiles'!M238</f>
        <v>0</v>
      </c>
      <c r="FG9" s="34">
        <f>'4a - Funding Profiles'!N238</f>
        <v>0</v>
      </c>
      <c r="FH9" s="34">
        <f>'4a - Funding Profiles'!O238</f>
        <v>0</v>
      </c>
      <c r="FI9" s="34">
        <f>'4a - Funding Profiles'!P238</f>
        <v>0</v>
      </c>
      <c r="FJ9" s="34">
        <f>'4a - Funding Profiles'!Q238</f>
        <v>0</v>
      </c>
      <c r="FK9" s="34">
        <f>'4a - Funding Profiles'!R238</f>
        <v>0</v>
      </c>
      <c r="FL9" s="34">
        <f>'4a - Funding Profiles'!S238</f>
        <v>0</v>
      </c>
      <c r="FM9" s="34">
        <f>'4a - Funding Profiles'!T238</f>
        <v>0</v>
      </c>
      <c r="FN9" s="34">
        <f>'4a - Funding Profiles'!U238</f>
        <v>0</v>
      </c>
      <c r="FO9" s="34">
        <f>'4a - Funding Profiles'!V238</f>
        <v>0</v>
      </c>
      <c r="FP9" s="34">
        <f>'4a - Funding Profiles'!W238</f>
        <v>0</v>
      </c>
      <c r="FQ9" s="34">
        <f>'4a - Funding Profiles'!X238</f>
        <v>0</v>
      </c>
      <c r="FR9" s="34">
        <f>'4a - Funding Profiles'!Y238</f>
        <v>0</v>
      </c>
      <c r="FS9" s="34">
        <f>'4a - Funding Profiles'!Z238</f>
        <v>0</v>
      </c>
      <c r="FT9" s="34">
        <f>'4a - Funding Profiles'!F239</f>
        <v>0</v>
      </c>
      <c r="FU9" s="34">
        <f>'4a - Funding Profiles'!G239</f>
        <v>0</v>
      </c>
      <c r="FV9" s="34">
        <f>'4a - Funding Profiles'!H239</f>
        <v>0</v>
      </c>
      <c r="FW9" s="34">
        <f>'4a - Funding Profiles'!I239</f>
        <v>0</v>
      </c>
      <c r="FX9" s="34">
        <f>'4a - Funding Profiles'!J239</f>
        <v>0</v>
      </c>
      <c r="FY9" s="34">
        <f>'4a - Funding Profiles'!K239</f>
        <v>0</v>
      </c>
      <c r="FZ9" s="34">
        <f>'4a - Funding Profiles'!L239</f>
        <v>0</v>
      </c>
      <c r="GA9" s="34">
        <f>'4a - Funding Profiles'!M239</f>
        <v>0</v>
      </c>
      <c r="GB9" s="34">
        <f>'4a - Funding Profiles'!N239</f>
        <v>0</v>
      </c>
      <c r="GC9" s="34">
        <f>'4a - Funding Profiles'!O239</f>
        <v>0</v>
      </c>
      <c r="GD9" s="34">
        <f>'4a - Funding Profiles'!P239</f>
        <v>0</v>
      </c>
      <c r="GE9" s="34">
        <f>'4a - Funding Profiles'!Q239</f>
        <v>0</v>
      </c>
      <c r="GF9" s="34">
        <f>'4a - Funding Profiles'!R239</f>
        <v>0</v>
      </c>
      <c r="GG9" s="34">
        <f>'4a - Funding Profiles'!S239</f>
        <v>0</v>
      </c>
      <c r="GH9" s="34">
        <f>'4a - Funding Profiles'!T239</f>
        <v>0</v>
      </c>
      <c r="GI9" s="34">
        <f>'4a - Funding Profiles'!U239</f>
        <v>0</v>
      </c>
      <c r="GJ9" s="34">
        <f>'4a - Funding Profiles'!V239</f>
        <v>0</v>
      </c>
      <c r="GK9" s="34">
        <f>'4a - Funding Profiles'!W239</f>
        <v>0</v>
      </c>
      <c r="GL9" s="34">
        <f>'4a - Funding Profiles'!X239</f>
        <v>0</v>
      </c>
      <c r="GM9" s="34">
        <f>'4a - Funding Profiles'!Y239</f>
        <v>0</v>
      </c>
      <c r="GN9" s="34">
        <f>'4a - Funding Profiles'!Z239</f>
        <v>0</v>
      </c>
      <c r="GO9" s="34">
        <f>'4a - Funding Profiles'!F240</f>
        <v>0</v>
      </c>
      <c r="GP9" s="34">
        <f>'4a - Funding Profiles'!G240</f>
        <v>0</v>
      </c>
      <c r="GQ9" s="34">
        <f>'4a - Funding Profiles'!H240</f>
        <v>0</v>
      </c>
      <c r="GR9" s="34">
        <f>'4a - Funding Profiles'!I240</f>
        <v>0</v>
      </c>
      <c r="GS9" s="34">
        <f>'4a - Funding Profiles'!J240</f>
        <v>0</v>
      </c>
      <c r="GT9" s="34">
        <f>'4a - Funding Profiles'!K240</f>
        <v>0</v>
      </c>
      <c r="GU9" s="34">
        <f>'4a - Funding Profiles'!L240</f>
        <v>0</v>
      </c>
      <c r="GV9" s="34">
        <f>'4a - Funding Profiles'!M240</f>
        <v>0</v>
      </c>
      <c r="GW9" s="34">
        <f>'4a - Funding Profiles'!N240</f>
        <v>0</v>
      </c>
      <c r="GX9" s="34">
        <f>'4a - Funding Profiles'!O240</f>
        <v>0</v>
      </c>
      <c r="GY9" s="34">
        <f>'4a - Funding Profiles'!P240</f>
        <v>0</v>
      </c>
      <c r="GZ9" s="34">
        <f>'4a - Funding Profiles'!Q240</f>
        <v>0</v>
      </c>
      <c r="HA9" s="34">
        <f>'4a - Funding Profiles'!R240</f>
        <v>0</v>
      </c>
      <c r="HB9" s="34">
        <f>'4a - Funding Profiles'!S240</f>
        <v>0</v>
      </c>
      <c r="HC9" s="34">
        <f>'4a - Funding Profiles'!T240</f>
        <v>0</v>
      </c>
      <c r="HD9" s="34">
        <f>'4a - Funding Profiles'!U240</f>
        <v>0</v>
      </c>
      <c r="HE9" s="34">
        <f>'4a - Funding Profiles'!V240</f>
        <v>0</v>
      </c>
      <c r="HF9" s="34">
        <f>'4a - Funding Profiles'!W240</f>
        <v>0</v>
      </c>
      <c r="HG9" s="34">
        <f>'4a - Funding Profiles'!X240</f>
        <v>0</v>
      </c>
      <c r="HH9" s="34">
        <f>'4a - Funding Profiles'!Y240</f>
        <v>0</v>
      </c>
      <c r="HI9" s="34">
        <f>'4a - Funding Profiles'!Z240</f>
        <v>0</v>
      </c>
      <c r="HJ9" s="34">
        <f>'4a - Funding Profiles'!F241</f>
        <v>0</v>
      </c>
      <c r="HK9" s="34">
        <f>'4a - Funding Profiles'!G241</f>
        <v>0</v>
      </c>
      <c r="HL9" s="34">
        <f>'4a - Funding Profiles'!H241</f>
        <v>0</v>
      </c>
      <c r="HM9" s="34">
        <f>'4a - Funding Profiles'!I241</f>
        <v>0</v>
      </c>
      <c r="HN9" s="34">
        <f>'4a - Funding Profiles'!J241</f>
        <v>0</v>
      </c>
      <c r="HO9" s="34">
        <f>'4a - Funding Profiles'!K241</f>
        <v>0</v>
      </c>
      <c r="HP9" s="34">
        <f>'4a - Funding Profiles'!L241</f>
        <v>0</v>
      </c>
      <c r="HQ9" s="34">
        <f>'4a - Funding Profiles'!M241</f>
        <v>0</v>
      </c>
      <c r="HR9" s="34">
        <f>'4a - Funding Profiles'!N241</f>
        <v>0</v>
      </c>
      <c r="HS9" s="34">
        <f>'4a - Funding Profiles'!O241</f>
        <v>0</v>
      </c>
      <c r="HT9" s="34">
        <f>'4a - Funding Profiles'!P241</f>
        <v>0</v>
      </c>
      <c r="HU9" s="34">
        <f>'4a - Funding Profiles'!Q241</f>
        <v>0</v>
      </c>
      <c r="HV9" s="34">
        <f>'4a - Funding Profiles'!R241</f>
        <v>0</v>
      </c>
      <c r="HW9" s="34">
        <f>'4a - Funding Profiles'!S241</f>
        <v>0</v>
      </c>
      <c r="HX9" s="34">
        <f>'4a - Funding Profiles'!T241</f>
        <v>0</v>
      </c>
      <c r="HY9" s="34">
        <f>'4a - Funding Profiles'!U241</f>
        <v>0</v>
      </c>
      <c r="HZ9" s="34">
        <f>'4a - Funding Profiles'!V241</f>
        <v>0</v>
      </c>
      <c r="IA9" s="34">
        <f>'4a - Funding Profiles'!W241</f>
        <v>0</v>
      </c>
      <c r="IB9" s="34">
        <f>'4a - Funding Profiles'!X241</f>
        <v>0</v>
      </c>
      <c r="IC9" s="34">
        <f>'4a - Funding Profiles'!Y241</f>
        <v>0</v>
      </c>
      <c r="ID9" s="34">
        <f>'4a - Funding Profiles'!Z241</f>
        <v>0</v>
      </c>
      <c r="KP9" s="34">
        <f>'4a - Funding Profiles'!C246</f>
        <v>0</v>
      </c>
      <c r="KQ9" s="34">
        <f>'4a - Funding Profiles'!D246</f>
        <v>0</v>
      </c>
      <c r="KR9" s="34">
        <f>'4a - Funding Profiles'!E246</f>
        <v>0</v>
      </c>
      <c r="KS9" s="34">
        <f>'4a - Funding Profiles'!F246</f>
        <v>0</v>
      </c>
      <c r="KT9" s="34">
        <f>'4a - Funding Profiles'!G246</f>
        <v>0</v>
      </c>
      <c r="KU9" s="34">
        <f>'4a - Funding Profiles'!H246</f>
        <v>0</v>
      </c>
      <c r="KV9" s="34">
        <f>'4a - Funding Profiles'!I246</f>
        <v>0</v>
      </c>
      <c r="KW9" s="34">
        <f>'4a - Funding Profiles'!J246</f>
        <v>0</v>
      </c>
      <c r="KX9" s="34">
        <f>'4a - Funding Profiles'!K246</f>
        <v>0</v>
      </c>
      <c r="KY9" s="34">
        <f>'4a - Funding Profiles'!L246</f>
        <v>0</v>
      </c>
      <c r="KZ9" s="34">
        <f>'4a - Funding Profiles'!M246</f>
        <v>0</v>
      </c>
      <c r="LA9" s="34">
        <f>'4a - Funding Profiles'!N246</f>
        <v>0</v>
      </c>
      <c r="LB9" s="34">
        <f>'4a - Funding Profiles'!O246</f>
        <v>0</v>
      </c>
      <c r="LC9" s="34">
        <f>'4a - Funding Profiles'!P246</f>
        <v>0</v>
      </c>
      <c r="LD9" s="34">
        <f>'4a - Funding Profiles'!Q246</f>
        <v>0</v>
      </c>
      <c r="LE9" s="34">
        <f>'4a - Funding Profiles'!R246</f>
        <v>0</v>
      </c>
      <c r="LF9" s="34">
        <f>'4a - Funding Profiles'!S246</f>
        <v>0</v>
      </c>
      <c r="LG9" s="34">
        <f>'4a - Funding Profiles'!T246</f>
        <v>0</v>
      </c>
      <c r="LH9" s="34">
        <f>'4a - Funding Profiles'!U246</f>
        <v>0</v>
      </c>
      <c r="LI9" s="34">
        <f>'4a - Funding Profiles'!V246</f>
        <v>0</v>
      </c>
      <c r="LJ9" s="34">
        <f>'4a - Funding Profiles'!W246</f>
        <v>0</v>
      </c>
      <c r="LK9" s="34">
        <f>'4a - Funding Profiles'!X246</f>
        <v>0</v>
      </c>
      <c r="LL9" s="34">
        <f>'4a - Funding Profiles'!Y246</f>
        <v>0</v>
      </c>
      <c r="LM9" s="34">
        <f>'4a - Funding Profiles'!Z246</f>
        <v>0</v>
      </c>
      <c r="LN9" s="34">
        <f>'4a - Funding Profiles'!C247</f>
        <v>0</v>
      </c>
      <c r="LO9" s="34">
        <f>'4a - Funding Profiles'!D247</f>
        <v>0</v>
      </c>
      <c r="LP9" s="34">
        <f>'4a - Funding Profiles'!E247</f>
        <v>0</v>
      </c>
      <c r="LQ9" s="34">
        <f>'4a - Funding Profiles'!F247</f>
        <v>0</v>
      </c>
      <c r="LR9" s="34">
        <f>'4a - Funding Profiles'!G247</f>
        <v>0</v>
      </c>
      <c r="LS9" s="34">
        <f>'4a - Funding Profiles'!H247</f>
        <v>0</v>
      </c>
      <c r="LT9" s="34">
        <f>'4a - Funding Profiles'!I247</f>
        <v>0</v>
      </c>
      <c r="LU9" s="34">
        <f>'4a - Funding Profiles'!J247</f>
        <v>0</v>
      </c>
      <c r="LV9" s="34">
        <f>'4a - Funding Profiles'!K247</f>
        <v>0</v>
      </c>
      <c r="LW9" s="34">
        <f>'4a - Funding Profiles'!L247</f>
        <v>0</v>
      </c>
      <c r="LX9" s="34">
        <f>'4a - Funding Profiles'!M247</f>
        <v>0</v>
      </c>
      <c r="LY9" s="34">
        <f>'4a - Funding Profiles'!N247</f>
        <v>0</v>
      </c>
      <c r="LZ9" s="34">
        <f>'4a - Funding Profiles'!O247</f>
        <v>0</v>
      </c>
      <c r="MA9" s="34">
        <f>'4a - Funding Profiles'!P247</f>
        <v>0</v>
      </c>
      <c r="MB9" s="34">
        <f>'4a - Funding Profiles'!Q247</f>
        <v>0</v>
      </c>
      <c r="MC9" s="34">
        <f>'4a - Funding Profiles'!R247</f>
        <v>0</v>
      </c>
      <c r="MD9" s="34">
        <f>'4a - Funding Profiles'!S247</f>
        <v>0</v>
      </c>
      <c r="ME9" s="34">
        <f>'4a - Funding Profiles'!T247</f>
        <v>0</v>
      </c>
      <c r="MF9" s="34">
        <f>'4a - Funding Profiles'!U247</f>
        <v>0</v>
      </c>
      <c r="MG9" s="34">
        <f>'4a - Funding Profiles'!V247</f>
        <v>0</v>
      </c>
      <c r="MH9" s="34">
        <f>'4a - Funding Profiles'!W247</f>
        <v>0</v>
      </c>
      <c r="MI9" s="34">
        <f>'4a - Funding Profiles'!X247</f>
        <v>0</v>
      </c>
      <c r="MJ9" s="34">
        <f>'4a - Funding Profiles'!Y247</f>
        <v>0</v>
      </c>
      <c r="MK9" s="34">
        <f>'4a - Funding Profiles'!Z247</f>
        <v>0</v>
      </c>
      <c r="ML9" s="34">
        <f>'4a - Funding Profiles'!C248</f>
        <v>0</v>
      </c>
      <c r="MM9" s="34">
        <f>'4a - Funding Profiles'!D248</f>
        <v>0</v>
      </c>
      <c r="MN9" s="34">
        <f>'4a - Funding Profiles'!E248</f>
        <v>0</v>
      </c>
      <c r="MO9" s="34">
        <f>'4a - Funding Profiles'!F248</f>
        <v>0</v>
      </c>
      <c r="MP9" s="34">
        <f>'4a - Funding Profiles'!G248</f>
        <v>0</v>
      </c>
      <c r="MQ9" s="34">
        <f>'4a - Funding Profiles'!H248</f>
        <v>0</v>
      </c>
      <c r="MR9" s="34">
        <f>'4a - Funding Profiles'!I248</f>
        <v>0</v>
      </c>
      <c r="MS9" s="34">
        <f>'4a - Funding Profiles'!J248</f>
        <v>0</v>
      </c>
      <c r="MT9" s="34">
        <f>'4a - Funding Profiles'!K248</f>
        <v>0</v>
      </c>
      <c r="MU9" s="34">
        <f>'4a - Funding Profiles'!L248</f>
        <v>0</v>
      </c>
      <c r="MV9" s="34">
        <f>'4a - Funding Profiles'!M248</f>
        <v>0</v>
      </c>
      <c r="MW9" s="34">
        <f>'4a - Funding Profiles'!N248</f>
        <v>0</v>
      </c>
      <c r="MX9" s="34">
        <f>'4a - Funding Profiles'!O248</f>
        <v>0</v>
      </c>
      <c r="MY9" s="34">
        <f>'4a - Funding Profiles'!P248</f>
        <v>0</v>
      </c>
      <c r="MZ9" s="34">
        <f>'4a - Funding Profiles'!Q248</f>
        <v>0</v>
      </c>
      <c r="NA9" s="34">
        <f>'4a - Funding Profiles'!R248</f>
        <v>0</v>
      </c>
      <c r="NB9" s="34">
        <f>'4a - Funding Profiles'!S248</f>
        <v>0</v>
      </c>
      <c r="NC9" s="34">
        <f>'4a - Funding Profiles'!T248</f>
        <v>0</v>
      </c>
      <c r="ND9" s="34">
        <f>'4a - Funding Profiles'!U248</f>
        <v>0</v>
      </c>
      <c r="NE9" s="34">
        <f>'4a - Funding Profiles'!V248</f>
        <v>0</v>
      </c>
      <c r="NF9" s="34">
        <f>'4a - Funding Profiles'!W248</f>
        <v>0</v>
      </c>
      <c r="NG9" s="34">
        <f>'4a - Funding Profiles'!X248</f>
        <v>0</v>
      </c>
      <c r="NH9" s="34">
        <f>'4a - Funding Profiles'!Y248</f>
        <v>0</v>
      </c>
      <c r="NI9" s="34">
        <f>'4a - Funding Profiles'!Z248</f>
        <v>0</v>
      </c>
      <c r="NJ9" s="34">
        <f>'4a - Funding Profiles'!C249</f>
        <v>0</v>
      </c>
      <c r="NK9" s="34">
        <f>'4a - Funding Profiles'!D249</f>
        <v>0</v>
      </c>
      <c r="NL9" s="34">
        <f>'4a - Funding Profiles'!E249</f>
        <v>0</v>
      </c>
      <c r="NM9" s="34">
        <f>'4a - Funding Profiles'!F249</f>
        <v>0</v>
      </c>
      <c r="NN9" s="34">
        <f>'4a - Funding Profiles'!G249</f>
        <v>0</v>
      </c>
      <c r="NO9" s="34">
        <f>'4a - Funding Profiles'!H249</f>
        <v>0</v>
      </c>
      <c r="NP9" s="34">
        <f>'4a - Funding Profiles'!I249</f>
        <v>0</v>
      </c>
      <c r="NQ9" s="34">
        <f>'4a - Funding Profiles'!J249</f>
        <v>0</v>
      </c>
      <c r="NR9" s="34">
        <f>'4a - Funding Profiles'!K249</f>
        <v>0</v>
      </c>
      <c r="NS9" s="34">
        <f>'4a - Funding Profiles'!L249</f>
        <v>0</v>
      </c>
      <c r="NT9" s="34">
        <f>'4a - Funding Profiles'!M249</f>
        <v>0</v>
      </c>
      <c r="NU9" s="34">
        <f>'4a - Funding Profiles'!N249</f>
        <v>0</v>
      </c>
      <c r="NV9" s="34">
        <f>'4a - Funding Profiles'!O249</f>
        <v>0</v>
      </c>
      <c r="NW9" s="34">
        <f>'4a - Funding Profiles'!P249</f>
        <v>0</v>
      </c>
      <c r="NX9" s="34">
        <f>'4a - Funding Profiles'!Q249</f>
        <v>0</v>
      </c>
      <c r="NY9" s="34">
        <f>'4a - Funding Profiles'!R249</f>
        <v>0</v>
      </c>
      <c r="NZ9" s="34">
        <f>'4a - Funding Profiles'!S249</f>
        <v>0</v>
      </c>
      <c r="OA9" s="34">
        <f>'4a - Funding Profiles'!T249</f>
        <v>0</v>
      </c>
      <c r="OB9" s="34">
        <f>'4a - Funding Profiles'!U249</f>
        <v>0</v>
      </c>
      <c r="OC9" s="34">
        <f>'4a - Funding Profiles'!V249</f>
        <v>0</v>
      </c>
      <c r="OD9" s="34">
        <f>'4a - Funding Profiles'!W249</f>
        <v>0</v>
      </c>
      <c r="OE9" s="34">
        <f>'4a - Funding Profiles'!X249</f>
        <v>0</v>
      </c>
      <c r="OF9" s="34">
        <f>'4a - Funding Profiles'!Y249</f>
        <v>0</v>
      </c>
      <c r="OG9" s="34">
        <f>'4a - Funding Profiles'!Z249</f>
        <v>0</v>
      </c>
      <c r="OH9" s="34">
        <f>'4a - Funding Profiles'!C250</f>
        <v>0</v>
      </c>
      <c r="OI9" s="34">
        <f>'4a - Funding Profiles'!D250</f>
        <v>0</v>
      </c>
      <c r="OJ9" s="34">
        <f>'4a - Funding Profiles'!E250</f>
        <v>0</v>
      </c>
      <c r="OK9" s="34">
        <f>'4a - Funding Profiles'!F250</f>
        <v>0</v>
      </c>
      <c r="OL9" s="34">
        <f>'4a - Funding Profiles'!G250</f>
        <v>0</v>
      </c>
      <c r="OM9" s="34">
        <f>'4a - Funding Profiles'!H250</f>
        <v>0</v>
      </c>
      <c r="ON9" s="34">
        <f>'4a - Funding Profiles'!I250</f>
        <v>0</v>
      </c>
      <c r="OO9" s="34">
        <f>'4a - Funding Profiles'!J250</f>
        <v>0</v>
      </c>
      <c r="OP9" s="34">
        <f>'4a - Funding Profiles'!K250</f>
        <v>0</v>
      </c>
      <c r="OQ9" s="34">
        <f>'4a - Funding Profiles'!L250</f>
        <v>0</v>
      </c>
      <c r="OR9" s="34">
        <f>'4a - Funding Profiles'!M250</f>
        <v>0</v>
      </c>
      <c r="OS9" s="34">
        <f>'4a - Funding Profiles'!N250</f>
        <v>0</v>
      </c>
      <c r="OT9" s="34">
        <f>'4a - Funding Profiles'!O250</f>
        <v>0</v>
      </c>
      <c r="OU9" s="34">
        <f>'4a - Funding Profiles'!P250</f>
        <v>0</v>
      </c>
      <c r="OV9" s="34">
        <f>'4a - Funding Profiles'!Q250</f>
        <v>0</v>
      </c>
      <c r="OW9" s="34">
        <f>'4a - Funding Profiles'!R250</f>
        <v>0</v>
      </c>
      <c r="OX9" s="34">
        <f>'4a - Funding Profiles'!S250</f>
        <v>0</v>
      </c>
      <c r="OY9" s="34">
        <f>'4a - Funding Profiles'!T250</f>
        <v>0</v>
      </c>
      <c r="OZ9" s="34">
        <f>'4a - Funding Profiles'!U250</f>
        <v>0</v>
      </c>
      <c r="PA9" s="34">
        <f>'4a - Funding Profiles'!V250</f>
        <v>0</v>
      </c>
      <c r="PB9" s="34">
        <f>'4a - Funding Profiles'!W250</f>
        <v>0</v>
      </c>
      <c r="PC9" s="34">
        <f>'4a - Funding Profiles'!X250</f>
        <v>0</v>
      </c>
      <c r="PD9" s="34">
        <f>'4a - Funding Profiles'!Y250</f>
        <v>0</v>
      </c>
      <c r="PE9" s="34">
        <f>'4a - Funding Profiles'!Z250</f>
        <v>0</v>
      </c>
      <c r="PF9" s="34">
        <f>'4a - Funding Profiles'!F251</f>
        <v>0</v>
      </c>
      <c r="QA9" s="34">
        <f>'4a - Funding Profiles'!C255</f>
        <v>0</v>
      </c>
      <c r="QB9" s="34">
        <f>'4b - PSI'!E20</f>
        <v>0</v>
      </c>
      <c r="QC9" s="34">
        <f>'4b - PSI'!F20</f>
        <v>0</v>
      </c>
      <c r="QD9" s="34">
        <f>'4b - PSI'!G20</f>
        <v>0</v>
      </c>
      <c r="QE9" s="34">
        <f>'4b - PSI'!H20</f>
        <v>0</v>
      </c>
      <c r="QF9" s="34">
        <f>'4b - PSI'!I20</f>
        <v>0</v>
      </c>
      <c r="QG9" s="34">
        <f>'4b - PSI'!J20</f>
        <v>0</v>
      </c>
      <c r="QH9" s="34" t="str">
        <f>'5 - Project Outputs'!C283</f>
        <v>Project 8: Not Applicable</v>
      </c>
      <c r="QI9" s="34" t="str">
        <f>'5 - Project Outputs'!C290</f>
        <v># of temporary FT jobs supported</v>
      </c>
      <c r="QJ9" s="34" t="str">
        <f>'5 - Project Outputs'!D290</f>
        <v>Number</v>
      </c>
      <c r="QK9" s="34">
        <f>'5 - Project Outputs'!E290</f>
        <v>0</v>
      </c>
      <c r="QL9" s="34">
        <f>'5 - Project Outputs'!F290</f>
        <v>0</v>
      </c>
      <c r="QM9" s="34">
        <f>'5 - Project Outputs'!G290</f>
        <v>0</v>
      </c>
      <c r="QN9" s="34">
        <f>'5 - Project Outputs'!H290</f>
        <v>0</v>
      </c>
      <c r="QO9" s="34">
        <f>'5 - Project Outputs'!I290</f>
        <v>0</v>
      </c>
      <c r="QP9" s="34">
        <f>'5 - Project Outputs'!J290</f>
        <v>0</v>
      </c>
      <c r="QQ9" s="34">
        <f>'5 - Project Outputs'!K290</f>
        <v>0</v>
      </c>
      <c r="QR9" s="34">
        <f>'5 - Project Outputs'!L290</f>
        <v>0</v>
      </c>
      <c r="QS9" s="34">
        <f>'5 - Project Outputs'!M290</f>
        <v>0</v>
      </c>
      <c r="QT9" s="34">
        <f>'5 - Project Outputs'!N290</f>
        <v>0</v>
      </c>
      <c r="QU9" s="34">
        <f>'5 - Project Outputs'!O290</f>
        <v>0</v>
      </c>
      <c r="QV9" s="34">
        <f>'5 - Project Outputs'!P290</f>
        <v>0</v>
      </c>
      <c r="QW9" s="34">
        <f>'5 - Project Outputs'!Q290</f>
        <v>0</v>
      </c>
      <c r="QX9" s="34">
        <f>'5 - Project Outputs'!R290</f>
        <v>0</v>
      </c>
      <c r="QY9" s="34">
        <f>'5 - Project Outputs'!S290</f>
        <v>0</v>
      </c>
      <c r="QZ9" s="34">
        <f>'5 - Project Outputs'!T290</f>
        <v>0</v>
      </c>
      <c r="RA9" s="34">
        <f>'5 - Project Outputs'!U290</f>
        <v>0</v>
      </c>
      <c r="RB9" s="34">
        <f>'5 - Project Outputs'!V290</f>
        <v>0</v>
      </c>
      <c r="RC9" s="34">
        <f>'5 - Project Outputs'!W290</f>
        <v>0</v>
      </c>
      <c r="RD9" s="34">
        <f>'5 - Project Outputs'!X290</f>
        <v>0</v>
      </c>
      <c r="RE9" s="34" t="str">
        <f>'5 - Project Outputs'!C291</f>
        <v># of full-time equivalent (FTE) permanent jobs created through the project</v>
      </c>
      <c r="RF9" s="34" t="str">
        <f>'5 - Project Outputs'!D291</f>
        <v>Number of FTE jobs</v>
      </c>
      <c r="RG9" s="34">
        <f>'5 - Project Outputs'!E291</f>
        <v>0</v>
      </c>
      <c r="RH9" s="34">
        <f>'5 - Project Outputs'!F291</f>
        <v>0</v>
      </c>
      <c r="RI9" s="34">
        <f>'5 - Project Outputs'!G291</f>
        <v>0</v>
      </c>
      <c r="RJ9" s="34">
        <f>'5 - Project Outputs'!H291</f>
        <v>0</v>
      </c>
      <c r="RK9" s="34">
        <f>'5 - Project Outputs'!I291</f>
        <v>0</v>
      </c>
      <c r="RL9" s="34">
        <f>'5 - Project Outputs'!J291</f>
        <v>0</v>
      </c>
      <c r="RM9" s="34">
        <f>'5 - Project Outputs'!K291</f>
        <v>0</v>
      </c>
      <c r="RN9" s="34">
        <f>'5 - Project Outputs'!L291</f>
        <v>0</v>
      </c>
      <c r="RO9" s="34">
        <f>'5 - Project Outputs'!M291</f>
        <v>0</v>
      </c>
      <c r="RP9" s="34">
        <f>'5 - Project Outputs'!N291</f>
        <v>0</v>
      </c>
      <c r="RQ9" s="34">
        <f>'5 - Project Outputs'!O291</f>
        <v>0</v>
      </c>
      <c r="RR9" s="34">
        <f>'5 - Project Outputs'!P291</f>
        <v>0</v>
      </c>
      <c r="RS9" s="34">
        <f>'5 - Project Outputs'!Q291</f>
        <v>0</v>
      </c>
      <c r="RT9" s="34">
        <f>'5 - Project Outputs'!R291</f>
        <v>0</v>
      </c>
      <c r="RU9" s="34">
        <f>'5 - Project Outputs'!S291</f>
        <v>0</v>
      </c>
      <c r="RV9" s="34">
        <f>'5 - Project Outputs'!T291</f>
        <v>0</v>
      </c>
      <c r="RW9" s="34">
        <f>'5 - Project Outputs'!U291</f>
        <v>0</v>
      </c>
      <c r="RX9" s="34">
        <f>'5 - Project Outputs'!V291</f>
        <v>0</v>
      </c>
      <c r="RY9" s="34">
        <f>'5 - Project Outputs'!W291</f>
        <v>0</v>
      </c>
      <c r="RZ9" s="34">
        <f>'5 - Project Outputs'!X291</f>
        <v>0</v>
      </c>
      <c r="SA9" s="34" t="str">
        <f>'5 - Project Outputs'!C292</f>
        <v># of full-time equivalent (FTE) permanent jobs safeguarded through the project</v>
      </c>
      <c r="SB9" s="34" t="str">
        <f>'5 - Project Outputs'!D292</f>
        <v>Number of FTE jobs</v>
      </c>
      <c r="SC9" s="34">
        <f>'5 - Project Outputs'!E292</f>
        <v>0</v>
      </c>
      <c r="SD9" s="34">
        <f>'5 - Project Outputs'!F292</f>
        <v>0</v>
      </c>
      <c r="SE9" s="34">
        <f>'5 - Project Outputs'!G292</f>
        <v>0</v>
      </c>
      <c r="SF9" s="34">
        <f>'5 - Project Outputs'!H292</f>
        <v>0</v>
      </c>
      <c r="SG9" s="34">
        <f>'5 - Project Outputs'!I292</f>
        <v>0</v>
      </c>
      <c r="SH9" s="34">
        <f>'5 - Project Outputs'!J292</f>
        <v>0</v>
      </c>
      <c r="SI9" s="34">
        <f>'5 - Project Outputs'!K292</f>
        <v>0</v>
      </c>
      <c r="SJ9" s="34">
        <f>'5 - Project Outputs'!L292</f>
        <v>0</v>
      </c>
      <c r="SK9" s="34">
        <f>'5 - Project Outputs'!M292</f>
        <v>0</v>
      </c>
      <c r="SL9" s="34">
        <f>'5 - Project Outputs'!N292</f>
        <v>0</v>
      </c>
      <c r="SM9" s="34">
        <f>'5 - Project Outputs'!O292</f>
        <v>0</v>
      </c>
      <c r="SN9" s="34">
        <f>'5 - Project Outputs'!P292</f>
        <v>0</v>
      </c>
      <c r="SO9" s="34">
        <f>'5 - Project Outputs'!Q292</f>
        <v>0</v>
      </c>
      <c r="SP9" s="34">
        <f>'5 - Project Outputs'!R292</f>
        <v>0</v>
      </c>
      <c r="SQ9" s="34">
        <f>'5 - Project Outputs'!S292</f>
        <v>0</v>
      </c>
      <c r="SR9" s="34">
        <f>'5 - Project Outputs'!T292</f>
        <v>0</v>
      </c>
      <c r="SS9" s="34">
        <f>'5 - Project Outputs'!U292</f>
        <v>0</v>
      </c>
      <c r="ST9" s="34">
        <f>'5 - Project Outputs'!V292</f>
        <v>0</v>
      </c>
      <c r="SU9" s="34">
        <f>'5 - Project Outputs'!W292</f>
        <v>0</v>
      </c>
      <c r="SV9" s="34">
        <f>'5 - Project Outputs'!X292</f>
        <v>0</v>
      </c>
      <c r="SW9" s="34" t="str">
        <f>'5 - Project Outputs'!C294</f>
        <v>&lt; Select &gt;</v>
      </c>
      <c r="SX9" s="34" t="str">
        <f>'5 - Project Outputs'!D294</f>
        <v>N/A</v>
      </c>
      <c r="SY9" s="34">
        <f>'5 - Project Outputs'!E294</f>
        <v>0</v>
      </c>
      <c r="SZ9" s="34">
        <f>'5 - Project Outputs'!F294</f>
        <v>0</v>
      </c>
      <c r="TA9" s="34">
        <f>'5 - Project Outputs'!G294</f>
        <v>0</v>
      </c>
      <c r="TB9" s="34">
        <f>'5 - Project Outputs'!H294</f>
        <v>0</v>
      </c>
      <c r="TC9" s="34">
        <f>'5 - Project Outputs'!I294</f>
        <v>0</v>
      </c>
      <c r="TD9" s="34">
        <f>'5 - Project Outputs'!J294</f>
        <v>0</v>
      </c>
      <c r="TE9" s="34">
        <f>'5 - Project Outputs'!K294</f>
        <v>0</v>
      </c>
      <c r="TF9" s="34">
        <f>'5 - Project Outputs'!L294</f>
        <v>0</v>
      </c>
      <c r="TG9" s="34">
        <f>'5 - Project Outputs'!M294</f>
        <v>0</v>
      </c>
      <c r="TH9" s="34">
        <f>'5 - Project Outputs'!N294</f>
        <v>0</v>
      </c>
      <c r="TI9" s="34">
        <f>'5 - Project Outputs'!O294</f>
        <v>0</v>
      </c>
      <c r="TJ9" s="34">
        <f>'5 - Project Outputs'!P294</f>
        <v>0</v>
      </c>
      <c r="TK9" s="34">
        <f>'5 - Project Outputs'!Q294</f>
        <v>0</v>
      </c>
      <c r="TL9" s="34">
        <f>'5 - Project Outputs'!R294</f>
        <v>0</v>
      </c>
      <c r="TM9" s="34">
        <f>'5 - Project Outputs'!S294</f>
        <v>0</v>
      </c>
      <c r="TN9" s="34">
        <f>'5 - Project Outputs'!T294</f>
        <v>0</v>
      </c>
      <c r="TO9" s="34">
        <f>'5 - Project Outputs'!U294</f>
        <v>0</v>
      </c>
      <c r="TP9" s="34">
        <f>'5 - Project Outputs'!V294</f>
        <v>0</v>
      </c>
      <c r="TQ9" s="34">
        <f>'5 - Project Outputs'!W294</f>
        <v>0</v>
      </c>
      <c r="TR9" s="34">
        <f>'5 - Project Outputs'!X294</f>
        <v>0</v>
      </c>
      <c r="TS9" s="34">
        <f>'5 - Project Outputs'!Y294</f>
        <v>0</v>
      </c>
      <c r="TT9" s="34" t="str">
        <f>'5 - Project Outputs'!C295</f>
        <v>&lt; Select &gt;</v>
      </c>
      <c r="TU9" s="34" t="str">
        <f>'5 - Project Outputs'!D295</f>
        <v>N/A</v>
      </c>
      <c r="TV9" s="34">
        <f>'5 - Project Outputs'!E295</f>
        <v>0</v>
      </c>
      <c r="TW9" s="34">
        <f>'5 - Project Outputs'!F295</f>
        <v>0</v>
      </c>
      <c r="TX9" s="34">
        <f>'5 - Project Outputs'!G295</f>
        <v>0</v>
      </c>
      <c r="TY9" s="34">
        <f>'5 - Project Outputs'!H295</f>
        <v>0</v>
      </c>
      <c r="TZ9" s="34">
        <f>'5 - Project Outputs'!I295</f>
        <v>0</v>
      </c>
      <c r="UA9" s="34">
        <f>'5 - Project Outputs'!J295</f>
        <v>0</v>
      </c>
      <c r="UB9" s="34">
        <f>'5 - Project Outputs'!K295</f>
        <v>0</v>
      </c>
      <c r="UC9" s="34">
        <f>'5 - Project Outputs'!L295</f>
        <v>0</v>
      </c>
      <c r="UD9" s="34">
        <f>'5 - Project Outputs'!M295</f>
        <v>0</v>
      </c>
      <c r="UE9" s="34">
        <f>'5 - Project Outputs'!N295</f>
        <v>0</v>
      </c>
      <c r="UF9" s="34">
        <f>'5 - Project Outputs'!O295</f>
        <v>0</v>
      </c>
      <c r="UG9" s="34">
        <f>'5 - Project Outputs'!P295</f>
        <v>0</v>
      </c>
      <c r="UH9" s="34">
        <f>'5 - Project Outputs'!Q295</f>
        <v>0</v>
      </c>
      <c r="UI9" s="34">
        <f>'5 - Project Outputs'!R295</f>
        <v>0</v>
      </c>
      <c r="UJ9" s="34">
        <f>'5 - Project Outputs'!S295</f>
        <v>0</v>
      </c>
      <c r="UK9" s="34">
        <f>'5 - Project Outputs'!T295</f>
        <v>0</v>
      </c>
      <c r="UL9" s="34">
        <f>'5 - Project Outputs'!U295</f>
        <v>0</v>
      </c>
      <c r="UM9" s="34">
        <f>'5 - Project Outputs'!V295</f>
        <v>0</v>
      </c>
      <c r="UN9" s="34">
        <f>'5 - Project Outputs'!W295</f>
        <v>0</v>
      </c>
      <c r="UO9" s="34">
        <f>'5 - Project Outputs'!X295</f>
        <v>0</v>
      </c>
      <c r="UP9" s="34">
        <f>'5 - Project Outputs'!Y295</f>
        <v>0</v>
      </c>
      <c r="UQ9" s="34" t="str">
        <f>'5 - Project Outputs'!C296</f>
        <v>&lt; Select &gt;</v>
      </c>
      <c r="UR9" s="34" t="str">
        <f>'5 - Project Outputs'!D296</f>
        <v>N/A</v>
      </c>
      <c r="US9" s="34">
        <f>'5 - Project Outputs'!E296</f>
        <v>0</v>
      </c>
      <c r="UT9" s="34">
        <f>'5 - Project Outputs'!F296</f>
        <v>0</v>
      </c>
      <c r="UU9" s="34">
        <f>'5 - Project Outputs'!G296</f>
        <v>0</v>
      </c>
      <c r="UV9" s="34">
        <f>'5 - Project Outputs'!H296</f>
        <v>0</v>
      </c>
      <c r="UW9" s="34">
        <f>'5 - Project Outputs'!I296</f>
        <v>0</v>
      </c>
      <c r="UX9" s="34">
        <f>'5 - Project Outputs'!J296</f>
        <v>0</v>
      </c>
      <c r="UY9" s="34">
        <f>'5 - Project Outputs'!K296</f>
        <v>0</v>
      </c>
      <c r="UZ9" s="34">
        <f>'5 - Project Outputs'!L296</f>
        <v>0</v>
      </c>
      <c r="VA9" s="34">
        <f>'5 - Project Outputs'!M296</f>
        <v>0</v>
      </c>
      <c r="VB9" s="34">
        <f>'5 - Project Outputs'!N296</f>
        <v>0</v>
      </c>
      <c r="VC9" s="34">
        <f>'5 - Project Outputs'!O296</f>
        <v>0</v>
      </c>
      <c r="VD9" s="34">
        <f>'5 - Project Outputs'!P296</f>
        <v>0</v>
      </c>
      <c r="VE9" s="34">
        <f>'5 - Project Outputs'!Q296</f>
        <v>0</v>
      </c>
      <c r="VF9" s="34">
        <f>'5 - Project Outputs'!R296</f>
        <v>0</v>
      </c>
      <c r="VG9" s="34">
        <f>'5 - Project Outputs'!S296</f>
        <v>0</v>
      </c>
      <c r="VH9" s="34">
        <f>'5 - Project Outputs'!T296</f>
        <v>0</v>
      </c>
      <c r="VI9" s="34">
        <f>'5 - Project Outputs'!U296</f>
        <v>0</v>
      </c>
      <c r="VJ9" s="34">
        <f>'5 - Project Outputs'!V296</f>
        <v>0</v>
      </c>
      <c r="VK9" s="34">
        <f>'5 - Project Outputs'!W296</f>
        <v>0</v>
      </c>
      <c r="VL9" s="34">
        <f>'5 - Project Outputs'!X296</f>
        <v>0</v>
      </c>
      <c r="VM9" s="34">
        <f>'5 - Project Outputs'!Y296</f>
        <v>0</v>
      </c>
      <c r="VN9" s="34" t="str">
        <f>'5 - Project Outputs'!C297</f>
        <v>&lt; Select &gt;</v>
      </c>
      <c r="VO9" s="34" t="str">
        <f>'5 - Project Outputs'!D297</f>
        <v>N/A</v>
      </c>
      <c r="VP9" s="34">
        <f>'5 - Project Outputs'!E297</f>
        <v>0</v>
      </c>
      <c r="VQ9" s="34">
        <f>'5 - Project Outputs'!F297</f>
        <v>0</v>
      </c>
      <c r="VR9" s="34">
        <f>'5 - Project Outputs'!G297</f>
        <v>0</v>
      </c>
      <c r="VS9" s="34">
        <f>'5 - Project Outputs'!H297</f>
        <v>0</v>
      </c>
      <c r="VT9" s="34">
        <f>'5 - Project Outputs'!I297</f>
        <v>0</v>
      </c>
      <c r="VU9" s="34">
        <f>'5 - Project Outputs'!J297</f>
        <v>0</v>
      </c>
      <c r="VV9" s="34">
        <f>'5 - Project Outputs'!K297</f>
        <v>0</v>
      </c>
      <c r="VW9" s="34">
        <f>'5 - Project Outputs'!L297</f>
        <v>0</v>
      </c>
      <c r="VX9" s="34">
        <f>'5 - Project Outputs'!M297</f>
        <v>0</v>
      </c>
      <c r="VY9" s="34">
        <f>'5 - Project Outputs'!N297</f>
        <v>0</v>
      </c>
      <c r="VZ9" s="34">
        <f>'5 - Project Outputs'!O297</f>
        <v>0</v>
      </c>
      <c r="WA9" s="34">
        <f>'5 - Project Outputs'!P297</f>
        <v>0</v>
      </c>
      <c r="WB9" s="34">
        <f>'5 - Project Outputs'!Q297</f>
        <v>0</v>
      </c>
      <c r="WC9" s="34">
        <f>'5 - Project Outputs'!R297</f>
        <v>0</v>
      </c>
      <c r="WD9" s="34">
        <f>'5 - Project Outputs'!S297</f>
        <v>0</v>
      </c>
      <c r="WE9" s="34">
        <f>'5 - Project Outputs'!T297</f>
        <v>0</v>
      </c>
      <c r="WF9" s="34">
        <f>'5 - Project Outputs'!U297</f>
        <v>0</v>
      </c>
      <c r="WG9" s="34">
        <f>'5 - Project Outputs'!V297</f>
        <v>0</v>
      </c>
      <c r="WH9" s="34">
        <f>'5 - Project Outputs'!W297</f>
        <v>0</v>
      </c>
      <c r="WI9" s="34">
        <f>'5 - Project Outputs'!X297</f>
        <v>0</v>
      </c>
      <c r="WJ9" s="34">
        <f>'5 - Project Outputs'!Y297</f>
        <v>0</v>
      </c>
      <c r="WK9" s="34" t="str">
        <f>'5 - Project Outputs'!C298</f>
        <v>&lt; Select &gt;</v>
      </c>
      <c r="WL9" s="34" t="str">
        <f>'5 - Project Outputs'!D298</f>
        <v>N/A</v>
      </c>
      <c r="WM9" s="34">
        <f>'5 - Project Outputs'!E298</f>
        <v>0</v>
      </c>
      <c r="WN9" s="34">
        <f>'5 - Project Outputs'!F298</f>
        <v>0</v>
      </c>
      <c r="WO9" s="34">
        <f>'5 - Project Outputs'!G298</f>
        <v>0</v>
      </c>
      <c r="WP9" s="34">
        <f>'5 - Project Outputs'!H298</f>
        <v>0</v>
      </c>
      <c r="WQ9" s="34">
        <f>'5 - Project Outputs'!I298</f>
        <v>0</v>
      </c>
      <c r="WR9" s="34">
        <f>'5 - Project Outputs'!J298</f>
        <v>0</v>
      </c>
      <c r="WS9" s="34">
        <f>'5 - Project Outputs'!K298</f>
        <v>0</v>
      </c>
      <c r="WT9" s="34">
        <f>'5 - Project Outputs'!L298</f>
        <v>0</v>
      </c>
      <c r="WU9" s="34">
        <f>'5 - Project Outputs'!M298</f>
        <v>0</v>
      </c>
      <c r="WV9" s="34">
        <f>'5 - Project Outputs'!N298</f>
        <v>0</v>
      </c>
      <c r="WW9" s="34">
        <f>'5 - Project Outputs'!O298</f>
        <v>0</v>
      </c>
      <c r="WX9" s="34">
        <f>'5 - Project Outputs'!P298</f>
        <v>0</v>
      </c>
      <c r="WY9" s="34">
        <f>'5 - Project Outputs'!Q298</f>
        <v>0</v>
      </c>
      <c r="WZ9" s="34">
        <f>'5 - Project Outputs'!R298</f>
        <v>0</v>
      </c>
      <c r="XA9" s="34">
        <f>'5 - Project Outputs'!S298</f>
        <v>0</v>
      </c>
      <c r="XB9" s="34">
        <f>'5 - Project Outputs'!T298</f>
        <v>0</v>
      </c>
      <c r="XC9" s="34">
        <f>'5 - Project Outputs'!U298</f>
        <v>0</v>
      </c>
      <c r="XD9" s="34">
        <f>'5 - Project Outputs'!V298</f>
        <v>0</v>
      </c>
      <c r="XE9" s="34">
        <f>'5 - Project Outputs'!W298</f>
        <v>0</v>
      </c>
      <c r="XF9" s="34">
        <f>'5 - Project Outputs'!X298</f>
        <v>0</v>
      </c>
      <c r="XG9" s="34">
        <f>'5 - Project Outputs'!Y298</f>
        <v>0</v>
      </c>
      <c r="XH9" s="34" t="str">
        <f>'5 - Project Outputs'!C299</f>
        <v>&lt; Select &gt;</v>
      </c>
      <c r="XI9" s="34" t="str">
        <f>'5 - Project Outputs'!D299</f>
        <v>N/A</v>
      </c>
      <c r="XJ9" s="34">
        <f>'5 - Project Outputs'!E299</f>
        <v>0</v>
      </c>
      <c r="XK9" s="34">
        <f>'5 - Project Outputs'!F299</f>
        <v>0</v>
      </c>
      <c r="XL9" s="34">
        <f>'5 - Project Outputs'!G299</f>
        <v>0</v>
      </c>
      <c r="XM9" s="34">
        <f>'5 - Project Outputs'!H299</f>
        <v>0</v>
      </c>
      <c r="XN9" s="34">
        <f>'5 - Project Outputs'!I299</f>
        <v>0</v>
      </c>
      <c r="XO9" s="34">
        <f>'5 - Project Outputs'!J299</f>
        <v>0</v>
      </c>
      <c r="XP9" s="34">
        <f>'5 - Project Outputs'!K299</f>
        <v>0</v>
      </c>
      <c r="XQ9" s="34">
        <f>'5 - Project Outputs'!L299</f>
        <v>0</v>
      </c>
      <c r="XR9" s="34">
        <f>'5 - Project Outputs'!M299</f>
        <v>0</v>
      </c>
      <c r="XS9" s="34">
        <f>'5 - Project Outputs'!N299</f>
        <v>0</v>
      </c>
      <c r="XT9" s="34">
        <f>'5 - Project Outputs'!O299</f>
        <v>0</v>
      </c>
      <c r="XU9" s="34">
        <f>'5 - Project Outputs'!P299</f>
        <v>0</v>
      </c>
      <c r="XV9" s="34">
        <f>'5 - Project Outputs'!Q299</f>
        <v>0</v>
      </c>
      <c r="XW9" s="34">
        <f>'5 - Project Outputs'!R299</f>
        <v>0</v>
      </c>
      <c r="XX9" s="34">
        <f>'5 - Project Outputs'!S299</f>
        <v>0</v>
      </c>
      <c r="XY9" s="34">
        <f>'5 - Project Outputs'!T299</f>
        <v>0</v>
      </c>
      <c r="XZ9" s="34">
        <f>'5 - Project Outputs'!U299</f>
        <v>0</v>
      </c>
      <c r="YA9" s="34">
        <f>'5 - Project Outputs'!V299</f>
        <v>0</v>
      </c>
      <c r="YB9" s="34">
        <f>'5 - Project Outputs'!W299</f>
        <v>0</v>
      </c>
      <c r="YC9" s="34">
        <f>'5 - Project Outputs'!X299</f>
        <v>0</v>
      </c>
      <c r="YD9" s="34">
        <f>'5 - Project Outputs'!Y299</f>
        <v>0</v>
      </c>
      <c r="YE9" s="34" t="str">
        <f>'5 - Project Outputs'!C300</f>
        <v>&lt; Select &gt;</v>
      </c>
      <c r="YF9" s="34" t="str">
        <f>'5 - Project Outputs'!D300</f>
        <v>N/A</v>
      </c>
      <c r="YG9" s="34">
        <f>'5 - Project Outputs'!E300</f>
        <v>0</v>
      </c>
      <c r="YH9" s="34">
        <f>'5 - Project Outputs'!F300</f>
        <v>0</v>
      </c>
      <c r="YI9" s="34">
        <f>'5 - Project Outputs'!G300</f>
        <v>0</v>
      </c>
      <c r="YJ9" s="34">
        <f>'5 - Project Outputs'!H300</f>
        <v>0</v>
      </c>
      <c r="YK9" s="34">
        <f>'5 - Project Outputs'!I300</f>
        <v>0</v>
      </c>
      <c r="YL9" s="34">
        <f>'5 - Project Outputs'!J300</f>
        <v>0</v>
      </c>
      <c r="YM9" s="34">
        <f>'5 - Project Outputs'!K300</f>
        <v>0</v>
      </c>
      <c r="YN9" s="34">
        <f>'5 - Project Outputs'!L300</f>
        <v>0</v>
      </c>
      <c r="YO9" s="34">
        <f>'5 - Project Outputs'!M300</f>
        <v>0</v>
      </c>
      <c r="YP9" s="34">
        <f>'5 - Project Outputs'!N300</f>
        <v>0</v>
      </c>
      <c r="YQ9" s="34">
        <f>'5 - Project Outputs'!O300</f>
        <v>0</v>
      </c>
      <c r="YR9" s="34">
        <f>'5 - Project Outputs'!P300</f>
        <v>0</v>
      </c>
      <c r="YS9" s="34">
        <f>'5 - Project Outputs'!Q300</f>
        <v>0</v>
      </c>
      <c r="YT9" s="34">
        <f>'5 - Project Outputs'!R300</f>
        <v>0</v>
      </c>
      <c r="YU9" s="34">
        <f>'5 - Project Outputs'!S300</f>
        <v>0</v>
      </c>
      <c r="YV9" s="34">
        <f>'5 - Project Outputs'!T300</f>
        <v>0</v>
      </c>
      <c r="YW9" s="34">
        <f>'5 - Project Outputs'!U300</f>
        <v>0</v>
      </c>
      <c r="YX9" s="34">
        <f>'5 - Project Outputs'!V300</f>
        <v>0</v>
      </c>
      <c r="YY9" s="34">
        <f>'5 - Project Outputs'!W300</f>
        <v>0</v>
      </c>
      <c r="YZ9" s="34">
        <f>'5 - Project Outputs'!X300</f>
        <v>0</v>
      </c>
      <c r="ZA9" s="34">
        <f>'5 - Project Outputs'!Y300</f>
        <v>0</v>
      </c>
      <c r="ZB9" s="34" t="str">
        <f>'5 - Project Outputs'!C301</f>
        <v>&lt; Select &gt;</v>
      </c>
      <c r="ZC9" s="34" t="str">
        <f>'5 - Project Outputs'!D301</f>
        <v>N/A</v>
      </c>
      <c r="ZD9" s="34">
        <f>'5 - Project Outputs'!E301</f>
        <v>0</v>
      </c>
      <c r="ZE9" s="34">
        <f>'5 - Project Outputs'!F301</f>
        <v>0</v>
      </c>
      <c r="ZF9" s="34">
        <f>'5 - Project Outputs'!G301</f>
        <v>0</v>
      </c>
      <c r="ZG9" s="34">
        <f>'5 - Project Outputs'!H301</f>
        <v>0</v>
      </c>
      <c r="ZH9" s="34">
        <f>'5 - Project Outputs'!I301</f>
        <v>0</v>
      </c>
      <c r="ZI9" s="34">
        <f>'5 - Project Outputs'!J301</f>
        <v>0</v>
      </c>
      <c r="ZJ9" s="34">
        <f>'5 - Project Outputs'!K301</f>
        <v>0</v>
      </c>
      <c r="ZK9" s="34">
        <f>'5 - Project Outputs'!L301</f>
        <v>0</v>
      </c>
      <c r="ZL9" s="34">
        <f>'5 - Project Outputs'!M301</f>
        <v>0</v>
      </c>
      <c r="ZM9" s="34">
        <f>'5 - Project Outputs'!N301</f>
        <v>0</v>
      </c>
      <c r="ZN9" s="34">
        <f>'5 - Project Outputs'!O301</f>
        <v>0</v>
      </c>
      <c r="ZO9" s="34">
        <f>'5 - Project Outputs'!P301</f>
        <v>0</v>
      </c>
      <c r="ZP9" s="34">
        <f>'5 - Project Outputs'!Q301</f>
        <v>0</v>
      </c>
      <c r="ZQ9" s="34">
        <f>'5 - Project Outputs'!R301</f>
        <v>0</v>
      </c>
      <c r="ZR9" s="34">
        <f>'5 - Project Outputs'!S301</f>
        <v>0</v>
      </c>
      <c r="ZS9" s="34">
        <f>'5 - Project Outputs'!T301</f>
        <v>0</v>
      </c>
      <c r="ZT9" s="34">
        <f>'5 - Project Outputs'!U301</f>
        <v>0</v>
      </c>
      <c r="ZU9" s="34">
        <f>'5 - Project Outputs'!V301</f>
        <v>0</v>
      </c>
      <c r="ZV9" s="34">
        <f>'5 - Project Outputs'!W301</f>
        <v>0</v>
      </c>
      <c r="ZW9" s="34">
        <f>'5 - Project Outputs'!X301</f>
        <v>0</v>
      </c>
      <c r="ZX9" s="34">
        <f>'5 - Project Outputs'!Y301</f>
        <v>0</v>
      </c>
      <c r="ZY9" s="34" t="str">
        <f>'5 - Project Outputs'!C303</f>
        <v>&lt; Select &gt;</v>
      </c>
      <c r="ZZ9" s="34" t="str">
        <f>'5 - Project Outputs'!D303</f>
        <v>N/A</v>
      </c>
      <c r="AAA9" s="34">
        <f>'5 - Project Outputs'!E303</f>
        <v>0</v>
      </c>
      <c r="AAB9" s="34">
        <f>'5 - Project Outputs'!F303</f>
        <v>0</v>
      </c>
      <c r="AAC9" s="34">
        <f>'5 - Project Outputs'!G303</f>
        <v>0</v>
      </c>
      <c r="AAD9" s="34">
        <f>'5 - Project Outputs'!H303</f>
        <v>0</v>
      </c>
      <c r="AAE9" s="34">
        <f>'5 - Project Outputs'!I303</f>
        <v>0</v>
      </c>
      <c r="AAF9" s="34">
        <f>'5 - Project Outputs'!J303</f>
        <v>0</v>
      </c>
      <c r="AAG9" s="34">
        <f>'5 - Project Outputs'!K303</f>
        <v>0</v>
      </c>
      <c r="AAH9" s="34">
        <f>'5 - Project Outputs'!L303</f>
        <v>0</v>
      </c>
      <c r="AAI9" s="34">
        <f>'5 - Project Outputs'!M303</f>
        <v>0</v>
      </c>
      <c r="AAJ9" s="34">
        <f>'5 - Project Outputs'!N303</f>
        <v>0</v>
      </c>
      <c r="AAK9" s="34">
        <f>'5 - Project Outputs'!O303</f>
        <v>0</v>
      </c>
      <c r="AAL9" s="34">
        <f>'5 - Project Outputs'!P303</f>
        <v>0</v>
      </c>
      <c r="AAM9" s="34">
        <f>'5 - Project Outputs'!Q303</f>
        <v>0</v>
      </c>
      <c r="AAN9" s="34">
        <f>'5 - Project Outputs'!R303</f>
        <v>0</v>
      </c>
      <c r="AAO9" s="34">
        <f>'5 - Project Outputs'!S303</f>
        <v>0</v>
      </c>
      <c r="AAP9" s="34">
        <f>'5 - Project Outputs'!T303</f>
        <v>0</v>
      </c>
      <c r="AAQ9" s="34">
        <f>'5 - Project Outputs'!U303</f>
        <v>0</v>
      </c>
      <c r="AAR9" s="34">
        <f>'5 - Project Outputs'!V303</f>
        <v>0</v>
      </c>
      <c r="AAS9" s="34">
        <f>'5 - Project Outputs'!W303</f>
        <v>0</v>
      </c>
      <c r="AAT9" s="34">
        <f>'5 - Project Outputs'!X303</f>
        <v>0</v>
      </c>
      <c r="AAU9" s="34">
        <f>'5 - Project Outputs'!Y303</f>
        <v>0</v>
      </c>
      <c r="AAV9" s="34" t="str">
        <f>'5 - Project Outputs'!C303</f>
        <v>&lt; Select &gt;</v>
      </c>
      <c r="AAW9" s="34" t="str">
        <f>'5 - Project Outputs'!D303</f>
        <v>N/A</v>
      </c>
      <c r="AAX9" s="34">
        <f>'5 - Project Outputs'!E303</f>
        <v>0</v>
      </c>
      <c r="AAY9" s="34">
        <f>'5 - Project Outputs'!F303</f>
        <v>0</v>
      </c>
      <c r="AAZ9" s="34">
        <f>'5 - Project Outputs'!G303</f>
        <v>0</v>
      </c>
      <c r="ABA9" s="34">
        <f>'5 - Project Outputs'!H303</f>
        <v>0</v>
      </c>
      <c r="ABB9" s="34">
        <f>'5 - Project Outputs'!I303</f>
        <v>0</v>
      </c>
      <c r="ABC9" s="34">
        <f>'5 - Project Outputs'!J303</f>
        <v>0</v>
      </c>
      <c r="ABD9" s="34">
        <f>'5 - Project Outputs'!K303</f>
        <v>0</v>
      </c>
      <c r="ABE9" s="34">
        <f>'5 - Project Outputs'!L303</f>
        <v>0</v>
      </c>
      <c r="ABF9" s="34">
        <f>'5 - Project Outputs'!M303</f>
        <v>0</v>
      </c>
      <c r="ABG9" s="34">
        <f>'5 - Project Outputs'!N303</f>
        <v>0</v>
      </c>
      <c r="ABH9" s="34">
        <f>'5 - Project Outputs'!O303</f>
        <v>0</v>
      </c>
      <c r="ABI9" s="34">
        <f>'5 - Project Outputs'!P303</f>
        <v>0</v>
      </c>
      <c r="ABJ9" s="34">
        <f>'5 - Project Outputs'!Q303</f>
        <v>0</v>
      </c>
      <c r="ABK9" s="34">
        <f>'5 - Project Outputs'!R303</f>
        <v>0</v>
      </c>
      <c r="ABL9" s="34">
        <f>'5 - Project Outputs'!S303</f>
        <v>0</v>
      </c>
      <c r="ABM9" s="34">
        <f>'5 - Project Outputs'!T303</f>
        <v>0</v>
      </c>
      <c r="ABN9" s="34">
        <f>'5 - Project Outputs'!U303</f>
        <v>0</v>
      </c>
      <c r="ABO9" s="34">
        <f>'5 - Project Outputs'!V303</f>
        <v>0</v>
      </c>
      <c r="ABP9" s="34">
        <f>'5 - Project Outputs'!W303</f>
        <v>0</v>
      </c>
      <c r="ABQ9" s="34">
        <f>'5 - Project Outputs'!X303</f>
        <v>0</v>
      </c>
      <c r="ABR9" s="34">
        <f>'5 - Project Outputs'!Y303</f>
        <v>0</v>
      </c>
      <c r="ABS9" s="34" t="str">
        <f>'5 - Project Outputs'!C304</f>
        <v>&lt; Select &gt;</v>
      </c>
      <c r="ABT9" s="34" t="str">
        <f>'5 - Project Outputs'!D304</f>
        <v>N/A</v>
      </c>
      <c r="ABU9" s="34">
        <f>'5 - Project Outputs'!E304</f>
        <v>0</v>
      </c>
      <c r="ABV9" s="34">
        <f>'5 - Project Outputs'!F304</f>
        <v>0</v>
      </c>
      <c r="ABW9" s="34">
        <f>'5 - Project Outputs'!G304</f>
        <v>0</v>
      </c>
      <c r="ABX9" s="34">
        <f>'5 - Project Outputs'!H304</f>
        <v>0</v>
      </c>
      <c r="ABY9" s="34">
        <f>'5 - Project Outputs'!I304</f>
        <v>0</v>
      </c>
      <c r="ABZ9" s="34">
        <f>'5 - Project Outputs'!J304</f>
        <v>0</v>
      </c>
      <c r="ACA9" s="34">
        <f>'5 - Project Outputs'!K304</f>
        <v>0</v>
      </c>
      <c r="ACB9" s="34">
        <f>'5 - Project Outputs'!L304</f>
        <v>0</v>
      </c>
      <c r="ACC9" s="34">
        <f>'5 - Project Outputs'!M304</f>
        <v>0</v>
      </c>
      <c r="ACD9" s="34">
        <f>'5 - Project Outputs'!N304</f>
        <v>0</v>
      </c>
      <c r="ACE9" s="34">
        <f>'5 - Project Outputs'!O304</f>
        <v>0</v>
      </c>
      <c r="ACF9" s="34">
        <f>'5 - Project Outputs'!P304</f>
        <v>0</v>
      </c>
      <c r="ACG9" s="34">
        <f>'5 - Project Outputs'!Q304</f>
        <v>0</v>
      </c>
      <c r="ACH9" s="34">
        <f>'5 - Project Outputs'!R304</f>
        <v>0</v>
      </c>
      <c r="ACI9" s="34">
        <f>'5 - Project Outputs'!S304</f>
        <v>0</v>
      </c>
      <c r="ACJ9" s="34">
        <f>'5 - Project Outputs'!T304</f>
        <v>0</v>
      </c>
      <c r="ACK9" s="34">
        <f>'5 - Project Outputs'!U304</f>
        <v>0</v>
      </c>
      <c r="ACL9" s="34">
        <f>'5 - Project Outputs'!V304</f>
        <v>0</v>
      </c>
      <c r="ACM9" s="34">
        <f>'5 - Project Outputs'!W304</f>
        <v>0</v>
      </c>
      <c r="ACN9" s="34">
        <f>'5 - Project Outputs'!X304</f>
        <v>0</v>
      </c>
      <c r="ACO9" s="34">
        <f>'5 - Project Outputs'!Y304</f>
        <v>0</v>
      </c>
      <c r="ACP9" s="34" t="str">
        <f>'5 - Project Outputs'!C305</f>
        <v>&lt; Select &gt;</v>
      </c>
      <c r="ACQ9" s="34" t="str">
        <f>'5 - Project Outputs'!D305</f>
        <v>N/A</v>
      </c>
      <c r="ACR9" s="34">
        <f>'5 - Project Outputs'!E305</f>
        <v>0</v>
      </c>
      <c r="ACS9" s="34">
        <f>'5 - Project Outputs'!F305</f>
        <v>0</v>
      </c>
      <c r="ACT9" s="34">
        <f>'5 - Project Outputs'!G305</f>
        <v>0</v>
      </c>
      <c r="ACU9" s="34">
        <f>'5 - Project Outputs'!H305</f>
        <v>0</v>
      </c>
      <c r="ACV9" s="34">
        <f>'5 - Project Outputs'!I305</f>
        <v>0</v>
      </c>
      <c r="ACW9" s="34">
        <f>'5 - Project Outputs'!J305</f>
        <v>0</v>
      </c>
      <c r="ACX9" s="34">
        <f>'5 - Project Outputs'!K305</f>
        <v>0</v>
      </c>
      <c r="ACY9" s="34">
        <f>'5 - Project Outputs'!L305</f>
        <v>0</v>
      </c>
      <c r="ACZ9" s="34">
        <f>'5 - Project Outputs'!M305</f>
        <v>0</v>
      </c>
      <c r="ADA9" s="34">
        <f>'5 - Project Outputs'!N305</f>
        <v>0</v>
      </c>
      <c r="ADB9" s="34">
        <f>'5 - Project Outputs'!O305</f>
        <v>0</v>
      </c>
      <c r="ADC9" s="34">
        <f>'5 - Project Outputs'!P305</f>
        <v>0</v>
      </c>
      <c r="ADD9" s="34">
        <f>'5 - Project Outputs'!Q305</f>
        <v>0</v>
      </c>
      <c r="ADE9" s="34">
        <f>'5 - Project Outputs'!R305</f>
        <v>0</v>
      </c>
      <c r="ADF9" s="34">
        <f>'5 - Project Outputs'!S305</f>
        <v>0</v>
      </c>
      <c r="ADG9" s="34">
        <f>'5 - Project Outputs'!T305</f>
        <v>0</v>
      </c>
      <c r="ADH9" s="34">
        <f>'5 - Project Outputs'!U305</f>
        <v>0</v>
      </c>
      <c r="ADI9" s="34">
        <f>'5 - Project Outputs'!V305</f>
        <v>0</v>
      </c>
      <c r="ADJ9" s="34">
        <f>'5 - Project Outputs'!W305</f>
        <v>0</v>
      </c>
      <c r="ADK9" s="34">
        <f>'5 - Project Outputs'!X305</f>
        <v>0</v>
      </c>
      <c r="ADL9" s="34">
        <f>'5 - Project Outputs'!Y305</f>
        <v>0</v>
      </c>
      <c r="ADM9" s="34" t="str">
        <f>'5 - Project Outputs'!C306</f>
        <v>&lt; Select &gt;</v>
      </c>
      <c r="ADN9" s="34" t="str">
        <f>'5 - Project Outputs'!D306</f>
        <v>N/A</v>
      </c>
      <c r="ADO9" s="34">
        <f>'5 - Project Outputs'!E306</f>
        <v>0</v>
      </c>
      <c r="ADP9" s="34">
        <f>'5 - Project Outputs'!F306</f>
        <v>0</v>
      </c>
      <c r="ADQ9" s="34">
        <f>'5 - Project Outputs'!G306</f>
        <v>0</v>
      </c>
      <c r="ADR9" s="34">
        <f>'5 - Project Outputs'!H306</f>
        <v>0</v>
      </c>
      <c r="ADS9" s="34">
        <f>'5 - Project Outputs'!I306</f>
        <v>0</v>
      </c>
      <c r="ADT9" s="34">
        <f>'5 - Project Outputs'!J306</f>
        <v>0</v>
      </c>
      <c r="ADU9" s="34">
        <f>'5 - Project Outputs'!K306</f>
        <v>0</v>
      </c>
      <c r="ADV9" s="34">
        <f>'5 - Project Outputs'!L306</f>
        <v>0</v>
      </c>
      <c r="ADW9" s="34">
        <f>'5 - Project Outputs'!M306</f>
        <v>0</v>
      </c>
      <c r="ADX9" s="34">
        <f>'5 - Project Outputs'!N306</f>
        <v>0</v>
      </c>
      <c r="ADY9" s="34">
        <f>'5 - Project Outputs'!O306</f>
        <v>0</v>
      </c>
      <c r="ADZ9" s="34">
        <f>'5 - Project Outputs'!P306</f>
        <v>0</v>
      </c>
      <c r="AEA9" s="34">
        <f>'5 - Project Outputs'!Q306</f>
        <v>0</v>
      </c>
      <c r="AEB9" s="34">
        <f>'5 - Project Outputs'!R306</f>
        <v>0</v>
      </c>
      <c r="AEC9" s="34">
        <f>'5 - Project Outputs'!S306</f>
        <v>0</v>
      </c>
      <c r="AED9" s="34">
        <f>'5 - Project Outputs'!T306</f>
        <v>0</v>
      </c>
      <c r="AEE9" s="34">
        <f>'5 - Project Outputs'!U306</f>
        <v>0</v>
      </c>
      <c r="AEF9" s="34">
        <f>'5 - Project Outputs'!V306</f>
        <v>0</v>
      </c>
      <c r="AEG9" s="34">
        <f>'5 - Project Outputs'!W306</f>
        <v>0</v>
      </c>
      <c r="AEH9" s="34">
        <f>'5 - Project Outputs'!X306</f>
        <v>0</v>
      </c>
      <c r="AEI9" s="34">
        <f>'5 - Project Outputs'!Y306</f>
        <v>0</v>
      </c>
      <c r="AEJ9" s="34" t="str">
        <f>'5 - Project Outputs'!C307</f>
        <v>&lt; Select &gt;</v>
      </c>
      <c r="AEK9" s="34" t="str">
        <f>'5 - Project Outputs'!D307</f>
        <v>N/A</v>
      </c>
      <c r="AEL9" s="34">
        <f>'5 - Project Outputs'!E307</f>
        <v>0</v>
      </c>
      <c r="AEM9" s="34">
        <f>'5 - Project Outputs'!F307</f>
        <v>0</v>
      </c>
      <c r="AEN9" s="34">
        <f>'5 - Project Outputs'!G307</f>
        <v>0</v>
      </c>
      <c r="AEO9" s="34">
        <f>'5 - Project Outputs'!H307</f>
        <v>0</v>
      </c>
      <c r="AEP9" s="34">
        <f>'5 - Project Outputs'!I307</f>
        <v>0</v>
      </c>
      <c r="AEQ9" s="34">
        <f>'5 - Project Outputs'!J307</f>
        <v>0</v>
      </c>
      <c r="AER9" s="34">
        <f>'5 - Project Outputs'!K307</f>
        <v>0</v>
      </c>
      <c r="AES9" s="34">
        <f>'5 - Project Outputs'!L307</f>
        <v>0</v>
      </c>
      <c r="AET9" s="34">
        <f>'5 - Project Outputs'!M307</f>
        <v>0</v>
      </c>
      <c r="AEU9" s="34">
        <f>'5 - Project Outputs'!N307</f>
        <v>0</v>
      </c>
      <c r="AEV9" s="34">
        <f>'5 - Project Outputs'!O307</f>
        <v>0</v>
      </c>
      <c r="AEW9" s="34">
        <f>'5 - Project Outputs'!P307</f>
        <v>0</v>
      </c>
      <c r="AEX9" s="34">
        <f>'5 - Project Outputs'!Q307</f>
        <v>0</v>
      </c>
      <c r="AEY9" s="34">
        <f>'5 - Project Outputs'!R307</f>
        <v>0</v>
      </c>
      <c r="AEZ9" s="34">
        <f>'5 - Project Outputs'!S307</f>
        <v>0</v>
      </c>
      <c r="AFA9" s="34">
        <f>'5 - Project Outputs'!T307</f>
        <v>0</v>
      </c>
      <c r="AFB9" s="34">
        <f>'5 - Project Outputs'!U307</f>
        <v>0</v>
      </c>
      <c r="AFC9" s="34">
        <f>'5 - Project Outputs'!V307</f>
        <v>0</v>
      </c>
      <c r="AFD9" s="34">
        <f>'5 - Project Outputs'!W307</f>
        <v>0</v>
      </c>
      <c r="AFE9" s="34">
        <f>'5 - Project Outputs'!X307</f>
        <v>0</v>
      </c>
      <c r="AFF9" s="34">
        <f>'5 - Project Outputs'!Y307</f>
        <v>0</v>
      </c>
      <c r="AFG9" s="34" t="str">
        <f>'5 - Project Outputs'!C308</f>
        <v>&lt; Select &gt;</v>
      </c>
      <c r="AFH9" s="34" t="str">
        <f>'5 - Project Outputs'!D308</f>
        <v>N/A</v>
      </c>
      <c r="AFI9" s="34">
        <f>'5 - Project Outputs'!E308</f>
        <v>0</v>
      </c>
      <c r="AFJ9" s="34">
        <f>'5 - Project Outputs'!F308</f>
        <v>0</v>
      </c>
      <c r="AFK9" s="34">
        <f>'5 - Project Outputs'!G308</f>
        <v>0</v>
      </c>
      <c r="AFL9" s="34">
        <f>'5 - Project Outputs'!H308</f>
        <v>0</v>
      </c>
      <c r="AFM9" s="34">
        <f>'5 - Project Outputs'!I308</f>
        <v>0</v>
      </c>
      <c r="AFN9" s="34">
        <f>'5 - Project Outputs'!J308</f>
        <v>0</v>
      </c>
      <c r="AFO9" s="34">
        <f>'5 - Project Outputs'!K308</f>
        <v>0</v>
      </c>
      <c r="AFP9" s="34">
        <f>'5 - Project Outputs'!L308</f>
        <v>0</v>
      </c>
      <c r="AFQ9" s="34">
        <f>'5 - Project Outputs'!M308</f>
        <v>0</v>
      </c>
      <c r="AFR9" s="34">
        <f>'5 - Project Outputs'!N308</f>
        <v>0</v>
      </c>
      <c r="AFS9" s="34">
        <f>'5 - Project Outputs'!O308</f>
        <v>0</v>
      </c>
      <c r="AFT9" s="34">
        <f>'5 - Project Outputs'!P308</f>
        <v>0</v>
      </c>
      <c r="AFU9" s="34">
        <f>'5 - Project Outputs'!Q308</f>
        <v>0</v>
      </c>
      <c r="AFV9" s="34">
        <f>'5 - Project Outputs'!R308</f>
        <v>0</v>
      </c>
      <c r="AFW9" s="34">
        <f>'5 - Project Outputs'!S308</f>
        <v>0</v>
      </c>
      <c r="AFX9" s="34">
        <f>'5 - Project Outputs'!T308</f>
        <v>0</v>
      </c>
      <c r="AFY9" s="34">
        <f>'5 - Project Outputs'!U308</f>
        <v>0</v>
      </c>
      <c r="AFZ9" s="34">
        <f>'5 - Project Outputs'!V308</f>
        <v>0</v>
      </c>
      <c r="AGA9" s="34">
        <f>'5 - Project Outputs'!W308</f>
        <v>0</v>
      </c>
      <c r="AGB9" s="34">
        <f>'5 - Project Outputs'!X308</f>
        <v>0</v>
      </c>
      <c r="AGC9" s="34">
        <f>'5 - Project Outputs'!Y308</f>
        <v>0</v>
      </c>
      <c r="AGD9" s="34">
        <f>'5 - Project Outputs'!C310</f>
        <v>0</v>
      </c>
      <c r="AGE9" s="34">
        <f>'5 - Project Outputs'!D310</f>
        <v>0</v>
      </c>
      <c r="AGF9" s="34">
        <f>'5 - Project Outputs'!E310</f>
        <v>0</v>
      </c>
      <c r="AGG9" s="34">
        <f>'5 - Project Outputs'!F310</f>
        <v>0</v>
      </c>
      <c r="AGH9" s="34">
        <f>'5 - Project Outputs'!G310</f>
        <v>0</v>
      </c>
      <c r="AGI9" s="34">
        <f>'5 - Project Outputs'!H310</f>
        <v>0</v>
      </c>
      <c r="AGJ9" s="34">
        <f>'5 - Project Outputs'!I310</f>
        <v>0</v>
      </c>
      <c r="AGK9" s="34">
        <f>'5 - Project Outputs'!J310</f>
        <v>0</v>
      </c>
      <c r="AGL9" s="34">
        <f>'5 - Project Outputs'!K310</f>
        <v>0</v>
      </c>
      <c r="AGM9" s="34">
        <f>'5 - Project Outputs'!L310</f>
        <v>0</v>
      </c>
      <c r="AGN9" s="34">
        <f>'5 - Project Outputs'!M310</f>
        <v>0</v>
      </c>
      <c r="AGO9" s="34">
        <f>'5 - Project Outputs'!N310</f>
        <v>0</v>
      </c>
      <c r="AGP9" s="34">
        <f>'5 - Project Outputs'!O310</f>
        <v>0</v>
      </c>
      <c r="AGQ9" s="34">
        <f>'5 - Project Outputs'!P310</f>
        <v>0</v>
      </c>
      <c r="AGR9" s="34">
        <f>'5 - Project Outputs'!Q310</f>
        <v>0</v>
      </c>
      <c r="AGS9" s="34">
        <f>'5 - Project Outputs'!R310</f>
        <v>0</v>
      </c>
      <c r="AGT9" s="34">
        <f>'5 - Project Outputs'!S310</f>
        <v>0</v>
      </c>
      <c r="AGU9" s="34">
        <f>'5 - Project Outputs'!T310</f>
        <v>0</v>
      </c>
      <c r="AGV9" s="34">
        <f>'5 - Project Outputs'!U310</f>
        <v>0</v>
      </c>
      <c r="AGW9" s="34">
        <f>'5 - Project Outputs'!V310</f>
        <v>0</v>
      </c>
      <c r="AGX9" s="34">
        <f>'5 - Project Outputs'!W310</f>
        <v>0</v>
      </c>
      <c r="AGY9" s="34">
        <f>'5 - Project Outputs'!X310</f>
        <v>0</v>
      </c>
      <c r="AGZ9" s="34">
        <f>'5 - Project Outputs'!C311</f>
        <v>0</v>
      </c>
      <c r="AHA9" s="34">
        <f>'5 - Project Outputs'!D311</f>
        <v>0</v>
      </c>
      <c r="AHB9" s="34">
        <f>'5 - Project Outputs'!E311</f>
        <v>0</v>
      </c>
      <c r="AHC9" s="34">
        <f>'5 - Project Outputs'!F311</f>
        <v>0</v>
      </c>
      <c r="AHD9" s="34">
        <f>'5 - Project Outputs'!G311</f>
        <v>0</v>
      </c>
      <c r="AHE9" s="34">
        <f>'5 - Project Outputs'!H311</f>
        <v>0</v>
      </c>
      <c r="AHF9" s="34">
        <f>'5 - Project Outputs'!I311</f>
        <v>0</v>
      </c>
      <c r="AHG9" s="34">
        <f>'5 - Project Outputs'!J311</f>
        <v>0</v>
      </c>
      <c r="AHH9" s="34">
        <f>'5 - Project Outputs'!K311</f>
        <v>0</v>
      </c>
      <c r="AHI9" s="34">
        <f>'5 - Project Outputs'!L311</f>
        <v>0</v>
      </c>
      <c r="AHJ9" s="34">
        <f>'5 - Project Outputs'!M311</f>
        <v>0</v>
      </c>
      <c r="AHK9" s="34">
        <f>'5 - Project Outputs'!N311</f>
        <v>0</v>
      </c>
      <c r="AHL9" s="34">
        <f>'5 - Project Outputs'!O311</f>
        <v>0</v>
      </c>
      <c r="AHM9" s="34">
        <f>'5 - Project Outputs'!P311</f>
        <v>0</v>
      </c>
      <c r="AHN9" s="34">
        <f>'5 - Project Outputs'!Q311</f>
        <v>0</v>
      </c>
      <c r="AHO9" s="34">
        <f>'5 - Project Outputs'!R311</f>
        <v>0</v>
      </c>
      <c r="AHP9" s="34">
        <f>'5 - Project Outputs'!S311</f>
        <v>0</v>
      </c>
      <c r="AHQ9" s="34">
        <f>'5 - Project Outputs'!T311</f>
        <v>0</v>
      </c>
      <c r="AHR9" s="34">
        <f>'5 - Project Outputs'!U311</f>
        <v>0</v>
      </c>
      <c r="AHS9" s="34">
        <f>'5 - Project Outputs'!V311</f>
        <v>0</v>
      </c>
      <c r="AHT9" s="34">
        <f>'5 - Project Outputs'!W311</f>
        <v>0</v>
      </c>
      <c r="AHU9" s="34">
        <f>'5 - Project Outputs'!X311</f>
        <v>0</v>
      </c>
      <c r="AHV9" s="34">
        <f>'5 - Project Outputs'!C312</f>
        <v>0</v>
      </c>
      <c r="AHW9" s="34">
        <f>'5 - Project Outputs'!D312</f>
        <v>0</v>
      </c>
      <c r="AHX9" s="34">
        <f>'5 - Project Outputs'!E312</f>
        <v>0</v>
      </c>
      <c r="AHY9" s="34">
        <f>'5 - Project Outputs'!F312</f>
        <v>0</v>
      </c>
      <c r="AHZ9" s="34">
        <f>'5 - Project Outputs'!G312</f>
        <v>0</v>
      </c>
      <c r="AIA9" s="34">
        <f>'5 - Project Outputs'!H312</f>
        <v>0</v>
      </c>
      <c r="AIB9" s="34">
        <f>'5 - Project Outputs'!I312</f>
        <v>0</v>
      </c>
      <c r="AIC9" s="34">
        <f>'5 - Project Outputs'!J312</f>
        <v>0</v>
      </c>
      <c r="AID9" s="34">
        <f>'5 - Project Outputs'!K312</f>
        <v>0</v>
      </c>
      <c r="AIE9" s="34">
        <f>'5 - Project Outputs'!L312</f>
        <v>0</v>
      </c>
      <c r="AIF9" s="34">
        <f>'5 - Project Outputs'!M312</f>
        <v>0</v>
      </c>
      <c r="AIG9" s="34">
        <f>'5 - Project Outputs'!N312</f>
        <v>0</v>
      </c>
      <c r="AIH9" s="34">
        <f>'5 - Project Outputs'!O312</f>
        <v>0</v>
      </c>
      <c r="AII9" s="34">
        <f>'5 - Project Outputs'!P312</f>
        <v>0</v>
      </c>
      <c r="AIJ9" s="34">
        <f>'5 - Project Outputs'!Q312</f>
        <v>0</v>
      </c>
      <c r="AIK9" s="34">
        <f>'5 - Project Outputs'!R312</f>
        <v>0</v>
      </c>
      <c r="AIL9" s="34">
        <f>'5 - Project Outputs'!S312</f>
        <v>0</v>
      </c>
      <c r="AIM9" s="34">
        <f>'5 - Project Outputs'!T312</f>
        <v>0</v>
      </c>
      <c r="AIN9" s="34">
        <f>'5 - Project Outputs'!U312</f>
        <v>0</v>
      </c>
      <c r="AIO9" s="34">
        <f>'5 - Project Outputs'!V312</f>
        <v>0</v>
      </c>
      <c r="AIP9" s="34">
        <f>'5 - Project Outputs'!W312</f>
        <v>0</v>
      </c>
      <c r="AIQ9" s="34">
        <f>'5 - Project Outputs'!X312</f>
        <v>0</v>
      </c>
      <c r="AIR9" s="34">
        <f>'5 - Project Outputs'!C313</f>
        <v>0</v>
      </c>
      <c r="AIS9" s="34">
        <f>'5 - Project Outputs'!D313</f>
        <v>0</v>
      </c>
      <c r="AIT9" s="34">
        <f>'5 - Project Outputs'!E313</f>
        <v>0</v>
      </c>
      <c r="AIU9" s="34">
        <f>'5 - Project Outputs'!F313</f>
        <v>0</v>
      </c>
      <c r="AIV9" s="34">
        <f>'5 - Project Outputs'!G313</f>
        <v>0</v>
      </c>
      <c r="AIW9" s="34">
        <f>'5 - Project Outputs'!H313</f>
        <v>0</v>
      </c>
      <c r="AIX9" s="34">
        <f>'5 - Project Outputs'!I313</f>
        <v>0</v>
      </c>
      <c r="AIY9" s="34">
        <f>'5 - Project Outputs'!J313</f>
        <v>0</v>
      </c>
      <c r="AIZ9" s="34">
        <f>'5 - Project Outputs'!K313</f>
        <v>0</v>
      </c>
      <c r="AJA9" s="34">
        <f>'5 - Project Outputs'!L313</f>
        <v>0</v>
      </c>
      <c r="AJB9" s="34">
        <f>'5 - Project Outputs'!M313</f>
        <v>0</v>
      </c>
      <c r="AJC9" s="34">
        <f>'5 - Project Outputs'!N313</f>
        <v>0</v>
      </c>
      <c r="AJD9" s="34">
        <f>'5 - Project Outputs'!O313</f>
        <v>0</v>
      </c>
      <c r="AJE9" s="34">
        <f>'5 - Project Outputs'!P313</f>
        <v>0</v>
      </c>
      <c r="AJF9" s="34">
        <f>'5 - Project Outputs'!Q313</f>
        <v>0</v>
      </c>
      <c r="AJG9" s="34">
        <f>'5 - Project Outputs'!R313</f>
        <v>0</v>
      </c>
      <c r="AJH9" s="34">
        <f>'5 - Project Outputs'!S313</f>
        <v>0</v>
      </c>
      <c r="AJI9" s="34">
        <f>'5 - Project Outputs'!T313</f>
        <v>0</v>
      </c>
      <c r="AJJ9" s="34">
        <f>'5 - Project Outputs'!U313</f>
        <v>0</v>
      </c>
      <c r="AJK9" s="34">
        <f>'5 - Project Outputs'!V313</f>
        <v>0</v>
      </c>
      <c r="AJL9" s="34">
        <f>'5 - Project Outputs'!W313</f>
        <v>0</v>
      </c>
      <c r="AJM9" s="34">
        <f>'5 - Project Outputs'!X313</f>
        <v>0</v>
      </c>
      <c r="AJN9" s="34">
        <f>'5 - Project Outputs'!C314</f>
        <v>0</v>
      </c>
      <c r="AJO9" s="34">
        <f>'5 - Project Outputs'!D314</f>
        <v>0</v>
      </c>
      <c r="AJP9" s="34">
        <f>'5 - Project Outputs'!E314</f>
        <v>0</v>
      </c>
      <c r="AJQ9" s="34">
        <f>'5 - Project Outputs'!F314</f>
        <v>0</v>
      </c>
      <c r="AJR9" s="34">
        <f>'5 - Project Outputs'!G314</f>
        <v>0</v>
      </c>
      <c r="AJS9" s="34">
        <f>'5 - Project Outputs'!H314</f>
        <v>0</v>
      </c>
      <c r="AJT9" s="34">
        <f>'5 - Project Outputs'!I314</f>
        <v>0</v>
      </c>
      <c r="AJU9" s="34">
        <f>'5 - Project Outputs'!J314</f>
        <v>0</v>
      </c>
      <c r="AJV9" s="34">
        <f>'5 - Project Outputs'!K314</f>
        <v>0</v>
      </c>
      <c r="AJW9" s="34">
        <f>'5 - Project Outputs'!L314</f>
        <v>0</v>
      </c>
      <c r="AJX9" s="34">
        <f>'5 - Project Outputs'!M314</f>
        <v>0</v>
      </c>
      <c r="AJY9" s="34">
        <f>'5 - Project Outputs'!N314</f>
        <v>0</v>
      </c>
      <c r="AJZ9" s="34">
        <f>'5 - Project Outputs'!O314</f>
        <v>0</v>
      </c>
      <c r="AKA9" s="34">
        <f>'5 - Project Outputs'!P314</f>
        <v>0</v>
      </c>
      <c r="AKB9" s="34">
        <f>'5 - Project Outputs'!Q314</f>
        <v>0</v>
      </c>
      <c r="AKC9" s="34">
        <f>'5 - Project Outputs'!R314</f>
        <v>0</v>
      </c>
      <c r="AKD9" s="34">
        <f>'5 - Project Outputs'!S314</f>
        <v>0</v>
      </c>
      <c r="AKE9" s="34">
        <f>'5 - Project Outputs'!T314</f>
        <v>0</v>
      </c>
      <c r="AKF9" s="34">
        <f>'5 - Project Outputs'!U314</f>
        <v>0</v>
      </c>
      <c r="AKG9" s="34">
        <f>'5 - Project Outputs'!V314</f>
        <v>0</v>
      </c>
      <c r="AKH9" s="34">
        <f>'5 - Project Outputs'!W314</f>
        <v>0</v>
      </c>
      <c r="AKI9" s="34">
        <f>'5 - Project Outputs'!X314</f>
        <v>0</v>
      </c>
      <c r="AKJ9" s="34">
        <f>'5 - Project Outputs'!C315</f>
        <v>0</v>
      </c>
      <c r="AKK9" s="34">
        <f>'5 - Project Outputs'!D315</f>
        <v>0</v>
      </c>
      <c r="AKL9" s="34">
        <f>'5 - Project Outputs'!E315</f>
        <v>0</v>
      </c>
      <c r="AKM9" s="34">
        <f>'5 - Project Outputs'!F315</f>
        <v>0</v>
      </c>
      <c r="AKN9" s="34">
        <f>'5 - Project Outputs'!G315</f>
        <v>0</v>
      </c>
      <c r="AKO9" s="34">
        <f>'5 - Project Outputs'!H315</f>
        <v>0</v>
      </c>
      <c r="AKP9" s="34">
        <f>'5 - Project Outputs'!I315</f>
        <v>0</v>
      </c>
      <c r="AKQ9" s="34">
        <f>'5 - Project Outputs'!J315</f>
        <v>0</v>
      </c>
      <c r="AKR9" s="34">
        <f>'5 - Project Outputs'!K315</f>
        <v>0</v>
      </c>
      <c r="AKS9" s="34">
        <f>'5 - Project Outputs'!L315</f>
        <v>0</v>
      </c>
      <c r="AKT9" s="34">
        <f>'5 - Project Outputs'!M315</f>
        <v>0</v>
      </c>
      <c r="AKU9" s="34">
        <f>'5 - Project Outputs'!N315</f>
        <v>0</v>
      </c>
      <c r="AKV9" s="34">
        <f>'5 - Project Outputs'!O315</f>
        <v>0</v>
      </c>
      <c r="AKW9" s="34">
        <f>'5 - Project Outputs'!P315</f>
        <v>0</v>
      </c>
      <c r="AKX9" s="34">
        <f>'5 - Project Outputs'!Q315</f>
        <v>0</v>
      </c>
      <c r="AKY9" s="34">
        <f>'5 - Project Outputs'!R315</f>
        <v>0</v>
      </c>
      <c r="AKZ9" s="34">
        <f>'5 - Project Outputs'!S315</f>
        <v>0</v>
      </c>
      <c r="ALA9" s="34">
        <f>'5 - Project Outputs'!T315</f>
        <v>0</v>
      </c>
      <c r="ALB9" s="34">
        <f>'5 - Project Outputs'!U315</f>
        <v>0</v>
      </c>
      <c r="ALC9" s="34">
        <f>'5 - Project Outputs'!V315</f>
        <v>0</v>
      </c>
      <c r="ALD9" s="34">
        <f>'5 - Project Outputs'!W315</f>
        <v>0</v>
      </c>
      <c r="ALE9" s="34">
        <f>'5 - Project Outputs'!X315</f>
        <v>0</v>
      </c>
      <c r="ALF9" s="34">
        <f>'5 - Project Outputs'!C316</f>
        <v>0</v>
      </c>
      <c r="ALG9" s="34">
        <f>'5 - Project Outputs'!D316</f>
        <v>0</v>
      </c>
      <c r="ALH9" s="34">
        <f>'5 - Project Outputs'!E316</f>
        <v>0</v>
      </c>
      <c r="ALI9" s="34">
        <f>'5 - Project Outputs'!F316</f>
        <v>0</v>
      </c>
      <c r="ALJ9" s="34">
        <f>'5 - Project Outputs'!G316</f>
        <v>0</v>
      </c>
      <c r="ALK9" s="34">
        <f>'5 - Project Outputs'!H316</f>
        <v>0</v>
      </c>
      <c r="ALL9" s="34">
        <f>'5 - Project Outputs'!I316</f>
        <v>0</v>
      </c>
      <c r="ALM9" s="34">
        <f>'5 - Project Outputs'!J316</f>
        <v>0</v>
      </c>
      <c r="ALN9" s="34">
        <f>'5 - Project Outputs'!K316</f>
        <v>0</v>
      </c>
      <c r="ALO9" s="34">
        <f>'5 - Project Outputs'!L316</f>
        <v>0</v>
      </c>
      <c r="ALP9" s="34">
        <f>'5 - Project Outputs'!M316</f>
        <v>0</v>
      </c>
      <c r="ALQ9" s="34">
        <f>'5 - Project Outputs'!N316</f>
        <v>0</v>
      </c>
      <c r="ALR9" s="34">
        <f>'5 - Project Outputs'!O316</f>
        <v>0</v>
      </c>
      <c r="ALS9" s="34">
        <f>'5 - Project Outputs'!P316</f>
        <v>0</v>
      </c>
      <c r="ALT9" s="34">
        <f>'5 - Project Outputs'!Q316</f>
        <v>0</v>
      </c>
      <c r="ALU9" s="34">
        <f>'5 - Project Outputs'!R316</f>
        <v>0</v>
      </c>
      <c r="ALV9" s="34">
        <f>'5 - Project Outputs'!S316</f>
        <v>0</v>
      </c>
      <c r="ALW9" s="34">
        <f>'5 - Project Outputs'!T316</f>
        <v>0</v>
      </c>
      <c r="ALX9" s="34">
        <f>'5 - Project Outputs'!U316</f>
        <v>0</v>
      </c>
      <c r="ALY9" s="34">
        <f>'5 - Project Outputs'!V316</f>
        <v>0</v>
      </c>
      <c r="ALZ9" s="34">
        <f>'5 - Project Outputs'!W316</f>
        <v>0</v>
      </c>
      <c r="AMA9" s="34">
        <f>'5 - Project Outputs'!X316</f>
        <v>0</v>
      </c>
      <c r="AMB9" s="34">
        <f>'5 - Project Outputs'!C317</f>
        <v>0</v>
      </c>
      <c r="AMC9" s="34">
        <f>'5 - Project Outputs'!D317</f>
        <v>0</v>
      </c>
      <c r="AMD9" s="34">
        <f>'5 - Project Outputs'!E317</f>
        <v>0</v>
      </c>
      <c r="AME9" s="34">
        <f>'5 - Project Outputs'!F317</f>
        <v>0</v>
      </c>
      <c r="AMF9" s="34">
        <f>'5 - Project Outputs'!G317</f>
        <v>0</v>
      </c>
      <c r="AMG9" s="34">
        <f>'5 - Project Outputs'!H317</f>
        <v>0</v>
      </c>
      <c r="AMH9" s="34">
        <f>'5 - Project Outputs'!I317</f>
        <v>0</v>
      </c>
      <c r="AMI9" s="34">
        <f>'5 - Project Outputs'!J317</f>
        <v>0</v>
      </c>
      <c r="AMJ9" s="34">
        <f>'5 - Project Outputs'!K317</f>
        <v>0</v>
      </c>
      <c r="AMK9" s="34">
        <f>'5 - Project Outputs'!L317</f>
        <v>0</v>
      </c>
      <c r="AML9" s="34">
        <f>'5 - Project Outputs'!M317</f>
        <v>0</v>
      </c>
      <c r="AMM9" s="34">
        <f>'5 - Project Outputs'!N317</f>
        <v>0</v>
      </c>
      <c r="AMN9" s="34">
        <f>'5 - Project Outputs'!O317</f>
        <v>0</v>
      </c>
      <c r="AMO9" s="34">
        <f>'5 - Project Outputs'!P317</f>
        <v>0</v>
      </c>
      <c r="AMP9" s="34">
        <f>'5 - Project Outputs'!Q317</f>
        <v>0</v>
      </c>
      <c r="AMQ9" s="34">
        <f>'5 - Project Outputs'!R317</f>
        <v>0</v>
      </c>
      <c r="AMR9" s="34">
        <f>'5 - Project Outputs'!S317</f>
        <v>0</v>
      </c>
      <c r="AMS9" s="34">
        <f>'5 - Project Outputs'!T317</f>
        <v>0</v>
      </c>
      <c r="AMT9" s="34">
        <f>'5 - Project Outputs'!U317</f>
        <v>0</v>
      </c>
      <c r="AMU9" s="34">
        <f>'5 - Project Outputs'!V317</f>
        <v>0</v>
      </c>
      <c r="AMV9" s="34">
        <f>'5 - Project Outputs'!W317</f>
        <v>0</v>
      </c>
      <c r="AMW9" s="34">
        <f>'5 - Project Outputs'!X317</f>
        <v>0</v>
      </c>
      <c r="AMX9" s="34">
        <f>'5 - Project Outputs'!C318</f>
        <v>0</v>
      </c>
      <c r="AMY9" s="34">
        <f>'5 - Project Outputs'!D318</f>
        <v>0</v>
      </c>
      <c r="AMZ9" s="34">
        <f>'5 - Project Outputs'!E318</f>
        <v>0</v>
      </c>
      <c r="ANA9" s="34">
        <f>'5 - Project Outputs'!F318</f>
        <v>0</v>
      </c>
      <c r="ANB9" s="34">
        <f>'5 - Project Outputs'!G318</f>
        <v>0</v>
      </c>
      <c r="ANC9" s="34">
        <f>'5 - Project Outputs'!H318</f>
        <v>0</v>
      </c>
      <c r="AND9" s="34">
        <f>'5 - Project Outputs'!I318</f>
        <v>0</v>
      </c>
      <c r="ANE9" s="34">
        <f>'5 - Project Outputs'!J318</f>
        <v>0</v>
      </c>
      <c r="ANF9" s="34">
        <f>'5 - Project Outputs'!K318</f>
        <v>0</v>
      </c>
      <c r="ANG9" s="34">
        <f>'5 - Project Outputs'!L318</f>
        <v>0</v>
      </c>
      <c r="ANH9" s="34">
        <f>'5 - Project Outputs'!M318</f>
        <v>0</v>
      </c>
      <c r="ANI9" s="34">
        <f>'5 - Project Outputs'!N318</f>
        <v>0</v>
      </c>
      <c r="ANJ9" s="34">
        <f>'5 - Project Outputs'!O318</f>
        <v>0</v>
      </c>
      <c r="ANK9" s="34">
        <f>'5 - Project Outputs'!P318</f>
        <v>0</v>
      </c>
      <c r="ANL9" s="34">
        <f>'5 - Project Outputs'!Q318</f>
        <v>0</v>
      </c>
      <c r="ANM9" s="34">
        <f>'5 - Project Outputs'!R318</f>
        <v>0</v>
      </c>
      <c r="ANN9" s="34">
        <f>'5 - Project Outputs'!S318</f>
        <v>0</v>
      </c>
      <c r="ANO9" s="34">
        <f>'5 - Project Outputs'!T318</f>
        <v>0</v>
      </c>
      <c r="ANP9" s="34">
        <f>'5 - Project Outputs'!U318</f>
        <v>0</v>
      </c>
      <c r="ANQ9" s="34">
        <f>'5 - Project Outputs'!V318</f>
        <v>0</v>
      </c>
      <c r="ANR9" s="34">
        <f>'5 - Project Outputs'!W318</f>
        <v>0</v>
      </c>
      <c r="ANS9" s="34">
        <f>'5 - Project Outputs'!X318</f>
        <v>0</v>
      </c>
      <c r="ANT9" s="34">
        <f>'5 - Project Outputs'!C319</f>
        <v>0</v>
      </c>
      <c r="ANU9" s="34">
        <f>'5 - Project Outputs'!D319</f>
        <v>0</v>
      </c>
      <c r="ANV9" s="34">
        <f>'5 - Project Outputs'!E319</f>
        <v>0</v>
      </c>
      <c r="ANW9" s="34">
        <f>'5 - Project Outputs'!F319</f>
        <v>0</v>
      </c>
      <c r="ANX9" s="34">
        <f>'5 - Project Outputs'!G319</f>
        <v>0</v>
      </c>
      <c r="ANY9" s="34">
        <f>'5 - Project Outputs'!H319</f>
        <v>0</v>
      </c>
      <c r="ANZ9" s="34">
        <f>'5 - Project Outputs'!I319</f>
        <v>0</v>
      </c>
      <c r="AOA9" s="34">
        <f>'5 - Project Outputs'!J319</f>
        <v>0</v>
      </c>
      <c r="AOB9" s="34">
        <f>'5 - Project Outputs'!K319</f>
        <v>0</v>
      </c>
      <c r="AOC9" s="34">
        <f>'5 - Project Outputs'!L319</f>
        <v>0</v>
      </c>
      <c r="AOD9" s="34">
        <f>'5 - Project Outputs'!M319</f>
        <v>0</v>
      </c>
      <c r="AOE9" s="34">
        <f>'5 - Project Outputs'!N319</f>
        <v>0</v>
      </c>
      <c r="AOF9" s="34">
        <f>'5 - Project Outputs'!O319</f>
        <v>0</v>
      </c>
      <c r="AOG9" s="34">
        <f>'5 - Project Outputs'!P319</f>
        <v>0</v>
      </c>
      <c r="AOH9" s="34">
        <f>'5 - Project Outputs'!Q319</f>
        <v>0</v>
      </c>
      <c r="AOI9" s="34">
        <f>'5 - Project Outputs'!R319</f>
        <v>0</v>
      </c>
      <c r="AOJ9" s="34">
        <f>'5 - Project Outputs'!S319</f>
        <v>0</v>
      </c>
      <c r="AOK9" s="34">
        <f>'5 - Project Outputs'!T319</f>
        <v>0</v>
      </c>
      <c r="AOL9" s="34">
        <f>'5 - Project Outputs'!U319</f>
        <v>0</v>
      </c>
      <c r="AOM9" s="34">
        <f>'5 - Project Outputs'!V319</f>
        <v>0</v>
      </c>
      <c r="AON9" s="34">
        <f>'5 - Project Outputs'!W319</f>
        <v>0</v>
      </c>
      <c r="AOO9" s="34">
        <f>'5 - Project Outputs'!X319</f>
        <v>0</v>
      </c>
      <c r="CZK9" s="34">
        <f>'7 - Risk Register'!C80</f>
        <v>0</v>
      </c>
      <c r="CZL9" s="34">
        <f>'7 - Risk Register'!D80</f>
        <v>0</v>
      </c>
      <c r="CZM9" s="34">
        <f>'7 - Risk Register'!E80</f>
        <v>0</v>
      </c>
      <c r="CZN9" s="34">
        <f>'7 - Risk Register'!F80</f>
        <v>0</v>
      </c>
      <c r="CZO9" s="34">
        <f>'7 - Risk Register'!G80</f>
        <v>0</v>
      </c>
      <c r="CZP9" s="34">
        <f>'7 - Risk Register'!H80</f>
        <v>0</v>
      </c>
      <c r="CZQ9" s="34">
        <f>'7 - Risk Register'!I80</f>
        <v>0</v>
      </c>
      <c r="CZR9" s="34" t="str">
        <f>'7 - Risk Register'!J80</f>
        <v/>
      </c>
      <c r="CZS9" s="34">
        <f>'7 - Risk Register'!K80</f>
        <v>0</v>
      </c>
      <c r="CZT9" s="34">
        <f>'7 - Risk Register'!L80</f>
        <v>0</v>
      </c>
      <c r="CZU9" s="34">
        <f>'7 - Risk Register'!M80</f>
        <v>0</v>
      </c>
      <c r="CZV9" s="34" t="str">
        <f>'7 - Risk Register'!N80</f>
        <v/>
      </c>
      <c r="CZW9" s="34">
        <f>'7 - Risk Register'!O80</f>
        <v>0</v>
      </c>
      <c r="CZX9" s="34">
        <f>'7 - Risk Register'!P80</f>
        <v>0</v>
      </c>
      <c r="CZY9" s="34">
        <f>'7 - Risk Register'!C81</f>
        <v>0</v>
      </c>
      <c r="CZZ9" s="34">
        <f>'7 - Risk Register'!D81</f>
        <v>0</v>
      </c>
      <c r="DAA9" s="34">
        <f>'7 - Risk Register'!E81</f>
        <v>0</v>
      </c>
      <c r="DAB9" s="34">
        <f>'7 - Risk Register'!F81</f>
        <v>0</v>
      </c>
      <c r="DAC9" s="34">
        <f>'7 - Risk Register'!G81</f>
        <v>0</v>
      </c>
      <c r="DAD9" s="34">
        <f>'7 - Risk Register'!H81</f>
        <v>0</v>
      </c>
      <c r="DAE9" s="34">
        <f>'7 - Risk Register'!I81</f>
        <v>0</v>
      </c>
      <c r="DAF9" s="34" t="str">
        <f>'7 - Risk Register'!J81</f>
        <v/>
      </c>
      <c r="DAG9" s="34">
        <f>'7 - Risk Register'!K81</f>
        <v>0</v>
      </c>
      <c r="DAH9" s="34">
        <f>'7 - Risk Register'!L81</f>
        <v>0</v>
      </c>
      <c r="DAI9" s="34">
        <f>'7 - Risk Register'!M81</f>
        <v>0</v>
      </c>
      <c r="DAJ9" s="34" t="str">
        <f>'7 - Risk Register'!N81</f>
        <v/>
      </c>
      <c r="DAK9" s="34">
        <f>'7 - Risk Register'!O81</f>
        <v>0</v>
      </c>
      <c r="DAL9" s="34">
        <f>'7 - Risk Register'!P81</f>
        <v>0</v>
      </c>
      <c r="DAM9" s="34">
        <f>'7 - Risk Register'!C82</f>
        <v>0</v>
      </c>
      <c r="DAN9" s="34">
        <f>'7 - Risk Register'!D82</f>
        <v>0</v>
      </c>
      <c r="DAO9" s="34">
        <f>'7 - Risk Register'!E82</f>
        <v>0</v>
      </c>
      <c r="DAP9" s="34">
        <f>'7 - Risk Register'!F82</f>
        <v>0</v>
      </c>
      <c r="DAQ9" s="34">
        <f>'7 - Risk Register'!G82</f>
        <v>0</v>
      </c>
      <c r="DAR9" s="34">
        <f>'7 - Risk Register'!H82</f>
        <v>0</v>
      </c>
      <c r="DAS9" s="34">
        <f>'7 - Risk Register'!I82</f>
        <v>0</v>
      </c>
      <c r="DAT9" s="34" t="str">
        <f>'7 - Risk Register'!J82</f>
        <v/>
      </c>
      <c r="DAU9" s="34">
        <f>'7 - Risk Register'!K82</f>
        <v>0</v>
      </c>
      <c r="DAV9" s="34">
        <f>'7 - Risk Register'!L82</f>
        <v>0</v>
      </c>
      <c r="DAW9" s="34">
        <f>'7 - Risk Register'!M82</f>
        <v>0</v>
      </c>
      <c r="DAX9" s="34" t="str">
        <f>'7 - Risk Register'!N82</f>
        <v/>
      </c>
      <c r="DAY9" s="34">
        <f>'7 - Risk Register'!O82</f>
        <v>0</v>
      </c>
      <c r="DAZ9" s="34">
        <f>'7 - Risk Register'!P82</f>
        <v>0</v>
      </c>
    </row>
    <row r="10" spans="1:2762" s="34" customFormat="1">
      <c r="A10" s="460" t="s">
        <v>3527</v>
      </c>
      <c r="R10" s="466" t="str">
        <f>'Project Lookup'!$C$11</f>
        <v/>
      </c>
      <c r="S10" s="34" t="str">
        <f>'Project Lookup'!$E$11</f>
        <v/>
      </c>
      <c r="T10" s="34" t="str">
        <f>'2 - Project Admin'!F35</f>
        <v>&lt; Select &gt;</v>
      </c>
      <c r="U10" s="34" t="str">
        <f>'2 - Project Admin'!G35</f>
        <v>&lt; Select &gt;</v>
      </c>
      <c r="V10" s="34">
        <f>'2 - Project Admin'!H35</f>
        <v>0</v>
      </c>
      <c r="W10" s="34">
        <f>'2 - Project Admin'!I35</f>
        <v>0</v>
      </c>
      <c r="X10" s="34" t="str">
        <f>'2 - Project Admin'!J35</f>
        <v>&lt; Select &gt;</v>
      </c>
      <c r="Y10" s="34">
        <f>'2 - Project Admin'!K35</f>
        <v>0</v>
      </c>
      <c r="Z10" s="34">
        <f>'2 - Project Admin'!L35</f>
        <v>0</v>
      </c>
      <c r="AJ10" s="468">
        <f>'3 - Programme Progress'!D28</f>
        <v>0</v>
      </c>
      <c r="AK10" s="34">
        <f>'3 - Programme Progress'!E28</f>
        <v>0</v>
      </c>
      <c r="AL10" s="34" t="e">
        <f>'3 - Programme Progress'!#REF!</f>
        <v>#REF!</v>
      </c>
      <c r="AM10" s="34" t="str">
        <f>'3 - Programme Progress'!F28</f>
        <v>&lt; Select &gt;</v>
      </c>
      <c r="AN10" s="34" t="str">
        <f>'3 - Programme Progress'!J28</f>
        <v>&lt; Select &gt;</v>
      </c>
      <c r="AO10" s="34" t="str">
        <f>'3 - Programme Progress'!K28</f>
        <v>&lt; Select &gt;</v>
      </c>
      <c r="AP10" s="34" t="str">
        <f>'3 - Programme Progress'!L28</f>
        <v>&lt; Select &gt;</v>
      </c>
      <c r="AQ10" s="34">
        <f>'3 - Programme Progress'!M28</f>
        <v>0</v>
      </c>
      <c r="AR10" s="34">
        <f>'3 - Programme Progress'!N28</f>
        <v>0</v>
      </c>
      <c r="AS10" s="34">
        <f>'3 - Programme Progress'!O28</f>
        <v>0</v>
      </c>
      <c r="AU10" s="469"/>
      <c r="AV10" s="469"/>
      <c r="AW10" s="469"/>
      <c r="AX10" s="469"/>
      <c r="AY10" s="469"/>
      <c r="AZ10" s="469"/>
      <c r="BA10" s="469"/>
      <c r="BB10" s="469"/>
      <c r="BC10" s="469"/>
      <c r="BD10" s="469"/>
      <c r="BE10" s="469"/>
      <c r="BF10" s="469"/>
      <c r="BG10" s="469"/>
      <c r="BH10" s="469"/>
      <c r="BI10" s="469"/>
      <c r="BJ10" s="469"/>
      <c r="BK10" s="469"/>
      <c r="BS10" s="34">
        <f>'4a - Funding Profiles'!F262</f>
        <v>0</v>
      </c>
      <c r="BT10" s="34">
        <f>'4a - Funding Profiles'!G262</f>
        <v>0</v>
      </c>
      <c r="BU10" s="34">
        <f>'4a - Funding Profiles'!H262</f>
        <v>0</v>
      </c>
      <c r="BV10" s="34">
        <f>'4a - Funding Profiles'!I262</f>
        <v>0</v>
      </c>
      <c r="BW10" s="34">
        <f>'4a - Funding Profiles'!J262</f>
        <v>0</v>
      </c>
      <c r="BX10" s="34">
        <f>'4a - Funding Profiles'!K262</f>
        <v>0</v>
      </c>
      <c r="BY10" s="34">
        <f>'4a - Funding Profiles'!L262</f>
        <v>0</v>
      </c>
      <c r="BZ10" s="34">
        <f>'4a - Funding Profiles'!M262</f>
        <v>0</v>
      </c>
      <c r="CA10" s="34">
        <f>'4a - Funding Profiles'!N262</f>
        <v>0</v>
      </c>
      <c r="CB10" s="34">
        <f>'4a - Funding Profiles'!O262</f>
        <v>0</v>
      </c>
      <c r="CC10" s="34">
        <f>'4a - Funding Profiles'!P262</f>
        <v>0</v>
      </c>
      <c r="CD10" s="34">
        <f>'4a - Funding Profiles'!Q262</f>
        <v>0</v>
      </c>
      <c r="CE10" s="34">
        <f>'4a - Funding Profiles'!R262</f>
        <v>0</v>
      </c>
      <c r="CF10" s="34">
        <f>'4a - Funding Profiles'!S262</f>
        <v>0</v>
      </c>
      <c r="CG10" s="34">
        <f>'4a - Funding Profiles'!T262</f>
        <v>0</v>
      </c>
      <c r="CH10" s="34">
        <f>'4a - Funding Profiles'!U262</f>
        <v>0</v>
      </c>
      <c r="CI10" s="34">
        <f>'4a - Funding Profiles'!V262</f>
        <v>0</v>
      </c>
      <c r="CJ10" s="34">
        <f>'4a - Funding Profiles'!W262</f>
        <v>0</v>
      </c>
      <c r="CK10" s="34">
        <f>'4a - Funding Profiles'!X262</f>
        <v>0</v>
      </c>
      <c r="CL10" s="34">
        <f>'4a - Funding Profiles'!Y262</f>
        <v>0</v>
      </c>
      <c r="CM10" s="34">
        <f>'4a - Funding Profiles'!Z262</f>
        <v>0</v>
      </c>
      <c r="CN10" s="34">
        <f>'4a - Funding Profiles'!F263</f>
        <v>0</v>
      </c>
      <c r="CO10" s="34">
        <f>'4a - Funding Profiles'!G263</f>
        <v>0</v>
      </c>
      <c r="CP10" s="34">
        <f>'4a - Funding Profiles'!H263</f>
        <v>0</v>
      </c>
      <c r="CQ10" s="34">
        <f>'4a - Funding Profiles'!I263</f>
        <v>0</v>
      </c>
      <c r="CR10" s="34">
        <f>'4a - Funding Profiles'!J263</f>
        <v>0</v>
      </c>
      <c r="CS10" s="34">
        <f>'4a - Funding Profiles'!K263</f>
        <v>0</v>
      </c>
      <c r="CT10" s="34">
        <f>'4a - Funding Profiles'!L263</f>
        <v>0</v>
      </c>
      <c r="CU10" s="34">
        <f>'4a - Funding Profiles'!M263</f>
        <v>0</v>
      </c>
      <c r="CV10" s="34">
        <f>'4a - Funding Profiles'!N263</f>
        <v>0</v>
      </c>
      <c r="CW10" s="34">
        <f>'4a - Funding Profiles'!O263</f>
        <v>0</v>
      </c>
      <c r="CX10" s="34">
        <f>'4a - Funding Profiles'!P263</f>
        <v>0</v>
      </c>
      <c r="CY10" s="34">
        <f>'4a - Funding Profiles'!Q263</f>
        <v>0</v>
      </c>
      <c r="CZ10" s="34">
        <f>'4a - Funding Profiles'!R263</f>
        <v>0</v>
      </c>
      <c r="DA10" s="34">
        <f>'4a - Funding Profiles'!S263</f>
        <v>0</v>
      </c>
      <c r="DB10" s="34">
        <f>'4a - Funding Profiles'!T263</f>
        <v>0</v>
      </c>
      <c r="DC10" s="34">
        <f>'4a - Funding Profiles'!U263</f>
        <v>0</v>
      </c>
      <c r="DD10" s="34">
        <f>'4a - Funding Profiles'!V263</f>
        <v>0</v>
      </c>
      <c r="DE10" s="34">
        <f>'4a - Funding Profiles'!W263</f>
        <v>0</v>
      </c>
      <c r="DF10" s="34">
        <f>'4a - Funding Profiles'!X263</f>
        <v>0</v>
      </c>
      <c r="DG10" s="34">
        <f>'4a - Funding Profiles'!Y263</f>
        <v>0</v>
      </c>
      <c r="DH10" s="34">
        <f>'4a - Funding Profiles'!Z263</f>
        <v>0</v>
      </c>
      <c r="DI10" s="34">
        <f>'4a - Funding Profiles'!F264</f>
        <v>0</v>
      </c>
      <c r="DJ10" s="34">
        <f>'4a - Funding Profiles'!G264</f>
        <v>0</v>
      </c>
      <c r="DK10" s="34">
        <f>'4a - Funding Profiles'!H264</f>
        <v>0</v>
      </c>
      <c r="DL10" s="34">
        <f>'4a - Funding Profiles'!I264</f>
        <v>0</v>
      </c>
      <c r="DM10" s="34">
        <f>'4a - Funding Profiles'!J264</f>
        <v>0</v>
      </c>
      <c r="DN10" s="34">
        <f>'4a - Funding Profiles'!K264</f>
        <v>0</v>
      </c>
      <c r="DO10" s="34">
        <f>'4a - Funding Profiles'!L264</f>
        <v>0</v>
      </c>
      <c r="DP10" s="34">
        <f>'4a - Funding Profiles'!M264</f>
        <v>0</v>
      </c>
      <c r="DQ10" s="34">
        <f>'4a - Funding Profiles'!N264</f>
        <v>0</v>
      </c>
      <c r="DR10" s="34">
        <f>'4a - Funding Profiles'!O264</f>
        <v>0</v>
      </c>
      <c r="DS10" s="34">
        <f>'4a - Funding Profiles'!P264</f>
        <v>0</v>
      </c>
      <c r="DT10" s="34">
        <f>'4a - Funding Profiles'!Q264</f>
        <v>0</v>
      </c>
      <c r="DU10" s="34">
        <f>'4a - Funding Profiles'!R264</f>
        <v>0</v>
      </c>
      <c r="DV10" s="34">
        <f>'4a - Funding Profiles'!S264</f>
        <v>0</v>
      </c>
      <c r="DW10" s="34">
        <f>'4a - Funding Profiles'!T264</f>
        <v>0</v>
      </c>
      <c r="DX10" s="34">
        <f>'4a - Funding Profiles'!U264</f>
        <v>0</v>
      </c>
      <c r="DY10" s="34">
        <f>'4a - Funding Profiles'!V264</f>
        <v>0</v>
      </c>
      <c r="DZ10" s="34">
        <f>'4a - Funding Profiles'!W264</f>
        <v>0</v>
      </c>
      <c r="EA10" s="34">
        <f>'4a - Funding Profiles'!X264</f>
        <v>0</v>
      </c>
      <c r="EB10" s="34">
        <f>'4a - Funding Profiles'!Y264</f>
        <v>0</v>
      </c>
      <c r="EC10" s="34">
        <f>'4a - Funding Profiles'!Z264</f>
        <v>0</v>
      </c>
      <c r="ED10" s="34">
        <f>'4a - Funding Profiles'!F265</f>
        <v>0</v>
      </c>
      <c r="EE10" s="34">
        <f>'4a - Funding Profiles'!G265</f>
        <v>0</v>
      </c>
      <c r="EF10" s="34">
        <f>'4a - Funding Profiles'!H265</f>
        <v>0</v>
      </c>
      <c r="EG10" s="34">
        <f>'4a - Funding Profiles'!I265</f>
        <v>0</v>
      </c>
      <c r="EH10" s="34">
        <f>'4a - Funding Profiles'!J265</f>
        <v>0</v>
      </c>
      <c r="EI10" s="34">
        <f>'4a - Funding Profiles'!K265</f>
        <v>0</v>
      </c>
      <c r="EJ10" s="34">
        <f>'4a - Funding Profiles'!L265</f>
        <v>0</v>
      </c>
      <c r="EK10" s="34">
        <f>'4a - Funding Profiles'!M265</f>
        <v>0</v>
      </c>
      <c r="EL10" s="34">
        <f>'4a - Funding Profiles'!N265</f>
        <v>0</v>
      </c>
      <c r="EM10" s="34">
        <f>'4a - Funding Profiles'!O265</f>
        <v>0</v>
      </c>
      <c r="EN10" s="34">
        <f>'4a - Funding Profiles'!P265</f>
        <v>0</v>
      </c>
      <c r="EO10" s="34">
        <f>'4a - Funding Profiles'!Q265</f>
        <v>0</v>
      </c>
      <c r="EP10" s="34">
        <f>'4a - Funding Profiles'!R265</f>
        <v>0</v>
      </c>
      <c r="EQ10" s="34">
        <f>'4a - Funding Profiles'!S265</f>
        <v>0</v>
      </c>
      <c r="ER10" s="34">
        <f>'4a - Funding Profiles'!T265</f>
        <v>0</v>
      </c>
      <c r="ES10" s="34">
        <f>'4a - Funding Profiles'!U265</f>
        <v>0</v>
      </c>
      <c r="ET10" s="34">
        <f>'4a - Funding Profiles'!V265</f>
        <v>0</v>
      </c>
      <c r="EU10" s="34">
        <f>'4a - Funding Profiles'!W265</f>
        <v>0</v>
      </c>
      <c r="EV10" s="34">
        <f>'4a - Funding Profiles'!X265</f>
        <v>0</v>
      </c>
      <c r="EW10" s="34">
        <f>'4a - Funding Profiles'!Y265</f>
        <v>0</v>
      </c>
      <c r="EX10" s="34">
        <f>'4a - Funding Profiles'!Z265</f>
        <v>0</v>
      </c>
      <c r="EY10" s="34">
        <f>'4a - Funding Profiles'!F266</f>
        <v>0</v>
      </c>
      <c r="EZ10" s="34">
        <f>'4a - Funding Profiles'!G266</f>
        <v>0</v>
      </c>
      <c r="FA10" s="34">
        <f>'4a - Funding Profiles'!H266</f>
        <v>0</v>
      </c>
      <c r="FB10" s="34">
        <f>'4a - Funding Profiles'!I266</f>
        <v>0</v>
      </c>
      <c r="FC10" s="34">
        <f>'4a - Funding Profiles'!J266</f>
        <v>0</v>
      </c>
      <c r="FD10" s="34">
        <f>'4a - Funding Profiles'!K266</f>
        <v>0</v>
      </c>
      <c r="FE10" s="34">
        <f>'4a - Funding Profiles'!L266</f>
        <v>0</v>
      </c>
      <c r="FF10" s="34">
        <f>'4a - Funding Profiles'!M266</f>
        <v>0</v>
      </c>
      <c r="FG10" s="34">
        <f>'4a - Funding Profiles'!N266</f>
        <v>0</v>
      </c>
      <c r="FH10" s="34">
        <f>'4a - Funding Profiles'!O266</f>
        <v>0</v>
      </c>
      <c r="FI10" s="34">
        <f>'4a - Funding Profiles'!P266</f>
        <v>0</v>
      </c>
      <c r="FJ10" s="34">
        <f>'4a - Funding Profiles'!Q266</f>
        <v>0</v>
      </c>
      <c r="FK10" s="34">
        <f>'4a - Funding Profiles'!R266</f>
        <v>0</v>
      </c>
      <c r="FL10" s="34">
        <f>'4a - Funding Profiles'!S266</f>
        <v>0</v>
      </c>
      <c r="FM10" s="34">
        <f>'4a - Funding Profiles'!T266</f>
        <v>0</v>
      </c>
      <c r="FN10" s="34">
        <f>'4a - Funding Profiles'!U266</f>
        <v>0</v>
      </c>
      <c r="FO10" s="34">
        <f>'4a - Funding Profiles'!V266</f>
        <v>0</v>
      </c>
      <c r="FP10" s="34">
        <f>'4a - Funding Profiles'!W266</f>
        <v>0</v>
      </c>
      <c r="FQ10" s="34">
        <f>'4a - Funding Profiles'!X266</f>
        <v>0</v>
      </c>
      <c r="FR10" s="34">
        <f>'4a - Funding Profiles'!Y266</f>
        <v>0</v>
      </c>
      <c r="FS10" s="34">
        <f>'4a - Funding Profiles'!Z266</f>
        <v>0</v>
      </c>
      <c r="FT10" s="34">
        <f>'4a - Funding Profiles'!F267</f>
        <v>0</v>
      </c>
      <c r="FU10" s="34">
        <f>'4a - Funding Profiles'!G267</f>
        <v>0</v>
      </c>
      <c r="FV10" s="34">
        <f>'4a - Funding Profiles'!H267</f>
        <v>0</v>
      </c>
      <c r="FW10" s="34">
        <f>'4a - Funding Profiles'!I267</f>
        <v>0</v>
      </c>
      <c r="FX10" s="34">
        <f>'4a - Funding Profiles'!J267</f>
        <v>0</v>
      </c>
      <c r="FY10" s="34">
        <f>'4a - Funding Profiles'!K267</f>
        <v>0</v>
      </c>
      <c r="FZ10" s="34">
        <f>'4a - Funding Profiles'!L267</f>
        <v>0</v>
      </c>
      <c r="GA10" s="34">
        <f>'4a - Funding Profiles'!M267</f>
        <v>0</v>
      </c>
      <c r="GB10" s="34">
        <f>'4a - Funding Profiles'!N267</f>
        <v>0</v>
      </c>
      <c r="GC10" s="34">
        <f>'4a - Funding Profiles'!O267</f>
        <v>0</v>
      </c>
      <c r="GD10" s="34">
        <f>'4a - Funding Profiles'!P267</f>
        <v>0</v>
      </c>
      <c r="GE10" s="34">
        <f>'4a - Funding Profiles'!Q267</f>
        <v>0</v>
      </c>
      <c r="GF10" s="34">
        <f>'4a - Funding Profiles'!R267</f>
        <v>0</v>
      </c>
      <c r="GG10" s="34">
        <f>'4a - Funding Profiles'!S267</f>
        <v>0</v>
      </c>
      <c r="GH10" s="34">
        <f>'4a - Funding Profiles'!T267</f>
        <v>0</v>
      </c>
      <c r="GI10" s="34">
        <f>'4a - Funding Profiles'!U267</f>
        <v>0</v>
      </c>
      <c r="GJ10" s="34">
        <f>'4a - Funding Profiles'!V267</f>
        <v>0</v>
      </c>
      <c r="GK10" s="34">
        <f>'4a - Funding Profiles'!W267</f>
        <v>0</v>
      </c>
      <c r="GL10" s="34">
        <f>'4a - Funding Profiles'!X267</f>
        <v>0</v>
      </c>
      <c r="GM10" s="34">
        <f>'4a - Funding Profiles'!Y267</f>
        <v>0</v>
      </c>
      <c r="GN10" s="34">
        <f>'4a - Funding Profiles'!Z267</f>
        <v>0</v>
      </c>
      <c r="GO10" s="34">
        <f>'4a - Funding Profiles'!F268</f>
        <v>0</v>
      </c>
      <c r="GP10" s="34">
        <f>'4a - Funding Profiles'!G268</f>
        <v>0</v>
      </c>
      <c r="GQ10" s="34">
        <f>'4a - Funding Profiles'!H268</f>
        <v>0</v>
      </c>
      <c r="GR10" s="34">
        <f>'4a - Funding Profiles'!I268</f>
        <v>0</v>
      </c>
      <c r="GS10" s="34">
        <f>'4a - Funding Profiles'!J268</f>
        <v>0</v>
      </c>
      <c r="GT10" s="34">
        <f>'4a - Funding Profiles'!K268</f>
        <v>0</v>
      </c>
      <c r="GU10" s="34">
        <f>'4a - Funding Profiles'!L268</f>
        <v>0</v>
      </c>
      <c r="GV10" s="34">
        <f>'4a - Funding Profiles'!M268</f>
        <v>0</v>
      </c>
      <c r="GW10" s="34">
        <f>'4a - Funding Profiles'!N268</f>
        <v>0</v>
      </c>
      <c r="GX10" s="34">
        <f>'4a - Funding Profiles'!O268</f>
        <v>0</v>
      </c>
      <c r="GY10" s="34">
        <f>'4a - Funding Profiles'!P268</f>
        <v>0</v>
      </c>
      <c r="GZ10" s="34">
        <f>'4a - Funding Profiles'!Q268</f>
        <v>0</v>
      </c>
      <c r="HA10" s="34">
        <f>'4a - Funding Profiles'!R268</f>
        <v>0</v>
      </c>
      <c r="HB10" s="34">
        <f>'4a - Funding Profiles'!S268</f>
        <v>0</v>
      </c>
      <c r="HC10" s="34">
        <f>'4a - Funding Profiles'!T268</f>
        <v>0</v>
      </c>
      <c r="HD10" s="34">
        <f>'4a - Funding Profiles'!U268</f>
        <v>0</v>
      </c>
      <c r="HE10" s="34">
        <f>'4a - Funding Profiles'!V268</f>
        <v>0</v>
      </c>
      <c r="HF10" s="34">
        <f>'4a - Funding Profiles'!W268</f>
        <v>0</v>
      </c>
      <c r="HG10" s="34">
        <f>'4a - Funding Profiles'!X268</f>
        <v>0</v>
      </c>
      <c r="HH10" s="34">
        <f>'4a - Funding Profiles'!Y268</f>
        <v>0</v>
      </c>
      <c r="HI10" s="34">
        <f>'4a - Funding Profiles'!Z268</f>
        <v>0</v>
      </c>
      <c r="HJ10" s="34">
        <f>'4a - Funding Profiles'!F269</f>
        <v>0</v>
      </c>
      <c r="HK10" s="34">
        <f>'4a - Funding Profiles'!G269</f>
        <v>0</v>
      </c>
      <c r="HL10" s="34">
        <f>'4a - Funding Profiles'!H269</f>
        <v>0</v>
      </c>
      <c r="HM10" s="34">
        <f>'4a - Funding Profiles'!I269</f>
        <v>0</v>
      </c>
      <c r="HN10" s="34">
        <f>'4a - Funding Profiles'!J269</f>
        <v>0</v>
      </c>
      <c r="HO10" s="34">
        <f>'4a - Funding Profiles'!K269</f>
        <v>0</v>
      </c>
      <c r="HP10" s="34">
        <f>'4a - Funding Profiles'!L269</f>
        <v>0</v>
      </c>
      <c r="HQ10" s="34">
        <f>'4a - Funding Profiles'!M269</f>
        <v>0</v>
      </c>
      <c r="HR10" s="34">
        <f>'4a - Funding Profiles'!N269</f>
        <v>0</v>
      </c>
      <c r="HS10" s="34">
        <f>'4a - Funding Profiles'!O269</f>
        <v>0</v>
      </c>
      <c r="HT10" s="34">
        <f>'4a - Funding Profiles'!P269</f>
        <v>0</v>
      </c>
      <c r="HU10" s="34">
        <f>'4a - Funding Profiles'!Q269</f>
        <v>0</v>
      </c>
      <c r="HV10" s="34">
        <f>'4a - Funding Profiles'!R269</f>
        <v>0</v>
      </c>
      <c r="HW10" s="34">
        <f>'4a - Funding Profiles'!S269</f>
        <v>0</v>
      </c>
      <c r="HX10" s="34">
        <f>'4a - Funding Profiles'!T269</f>
        <v>0</v>
      </c>
      <c r="HY10" s="34">
        <f>'4a - Funding Profiles'!U269</f>
        <v>0</v>
      </c>
      <c r="HZ10" s="34">
        <f>'4a - Funding Profiles'!V269</f>
        <v>0</v>
      </c>
      <c r="IA10" s="34">
        <f>'4a - Funding Profiles'!W269</f>
        <v>0</v>
      </c>
      <c r="IB10" s="34">
        <f>'4a - Funding Profiles'!X269</f>
        <v>0</v>
      </c>
      <c r="IC10" s="34">
        <f>'4a - Funding Profiles'!Y269</f>
        <v>0</v>
      </c>
      <c r="ID10" s="34">
        <f>'4a - Funding Profiles'!Z269</f>
        <v>0</v>
      </c>
      <c r="KP10" s="34">
        <f>'4a - Funding Profiles'!C274</f>
        <v>0</v>
      </c>
      <c r="KQ10" s="34">
        <f>'4a - Funding Profiles'!D274</f>
        <v>0</v>
      </c>
      <c r="KR10" s="34">
        <f>'4a - Funding Profiles'!E274</f>
        <v>0</v>
      </c>
      <c r="KS10" s="34">
        <f>'4a - Funding Profiles'!F274</f>
        <v>0</v>
      </c>
      <c r="KT10" s="34">
        <f>'4a - Funding Profiles'!G274</f>
        <v>0</v>
      </c>
      <c r="KU10" s="34">
        <f>'4a - Funding Profiles'!H274</f>
        <v>0</v>
      </c>
      <c r="KV10" s="34">
        <f>'4a - Funding Profiles'!I274</f>
        <v>0</v>
      </c>
      <c r="KW10" s="34">
        <f>'4a - Funding Profiles'!J274</f>
        <v>0</v>
      </c>
      <c r="KX10" s="34">
        <f>'4a - Funding Profiles'!K274</f>
        <v>0</v>
      </c>
      <c r="KY10" s="34">
        <f>'4a - Funding Profiles'!L274</f>
        <v>0</v>
      </c>
      <c r="KZ10" s="34">
        <f>'4a - Funding Profiles'!M274</f>
        <v>0</v>
      </c>
      <c r="LA10" s="34">
        <f>'4a - Funding Profiles'!N274</f>
        <v>0</v>
      </c>
      <c r="LB10" s="34">
        <f>'4a - Funding Profiles'!O274</f>
        <v>0</v>
      </c>
      <c r="LC10" s="34">
        <f>'4a - Funding Profiles'!P274</f>
        <v>0</v>
      </c>
      <c r="LD10" s="34">
        <f>'4a - Funding Profiles'!Q274</f>
        <v>0</v>
      </c>
      <c r="LE10" s="34">
        <f>'4a - Funding Profiles'!R274</f>
        <v>0</v>
      </c>
      <c r="LF10" s="34">
        <f>'4a - Funding Profiles'!S274</f>
        <v>0</v>
      </c>
      <c r="LG10" s="34">
        <f>'4a - Funding Profiles'!T274</f>
        <v>0</v>
      </c>
      <c r="LH10" s="34">
        <f>'4a - Funding Profiles'!U274</f>
        <v>0</v>
      </c>
      <c r="LI10" s="34">
        <f>'4a - Funding Profiles'!V274</f>
        <v>0</v>
      </c>
      <c r="LJ10" s="34">
        <f>'4a - Funding Profiles'!W274</f>
        <v>0</v>
      </c>
      <c r="LK10" s="34">
        <f>'4a - Funding Profiles'!X274</f>
        <v>0</v>
      </c>
      <c r="LL10" s="34">
        <f>'4a - Funding Profiles'!Y274</f>
        <v>0</v>
      </c>
      <c r="LM10" s="34">
        <f>'4a - Funding Profiles'!Z274</f>
        <v>0</v>
      </c>
      <c r="LN10" s="34">
        <f>'4a - Funding Profiles'!C275</f>
        <v>0</v>
      </c>
      <c r="LO10" s="34">
        <f>'4a - Funding Profiles'!D275</f>
        <v>0</v>
      </c>
      <c r="LP10" s="34">
        <f>'4a - Funding Profiles'!E275</f>
        <v>0</v>
      </c>
      <c r="LQ10" s="34">
        <f>'4a - Funding Profiles'!F275</f>
        <v>0</v>
      </c>
      <c r="LR10" s="34">
        <f>'4a - Funding Profiles'!G275</f>
        <v>0</v>
      </c>
      <c r="LS10" s="34">
        <f>'4a - Funding Profiles'!H275</f>
        <v>0</v>
      </c>
      <c r="LT10" s="34">
        <f>'4a - Funding Profiles'!I275</f>
        <v>0</v>
      </c>
      <c r="LU10" s="34">
        <f>'4a - Funding Profiles'!J275</f>
        <v>0</v>
      </c>
      <c r="LV10" s="34">
        <f>'4a - Funding Profiles'!K275</f>
        <v>0</v>
      </c>
      <c r="LW10" s="34">
        <f>'4a - Funding Profiles'!L275</f>
        <v>0</v>
      </c>
      <c r="LX10" s="34">
        <f>'4a - Funding Profiles'!M275</f>
        <v>0</v>
      </c>
      <c r="LY10" s="34">
        <f>'4a - Funding Profiles'!N275</f>
        <v>0</v>
      </c>
      <c r="LZ10" s="34">
        <f>'4a - Funding Profiles'!O275</f>
        <v>0</v>
      </c>
      <c r="MA10" s="34">
        <f>'4a - Funding Profiles'!P275</f>
        <v>0</v>
      </c>
      <c r="MB10" s="34">
        <f>'4a - Funding Profiles'!Q275</f>
        <v>0</v>
      </c>
      <c r="MC10" s="34">
        <f>'4a - Funding Profiles'!R275</f>
        <v>0</v>
      </c>
      <c r="MD10" s="34">
        <f>'4a - Funding Profiles'!S275</f>
        <v>0</v>
      </c>
      <c r="ME10" s="34">
        <f>'4a - Funding Profiles'!T275</f>
        <v>0</v>
      </c>
      <c r="MF10" s="34">
        <f>'4a - Funding Profiles'!U275</f>
        <v>0</v>
      </c>
      <c r="MG10" s="34">
        <f>'4a - Funding Profiles'!V275</f>
        <v>0</v>
      </c>
      <c r="MH10" s="34">
        <f>'4a - Funding Profiles'!W275</f>
        <v>0</v>
      </c>
      <c r="MI10" s="34">
        <f>'4a - Funding Profiles'!X275</f>
        <v>0</v>
      </c>
      <c r="MJ10" s="34">
        <f>'4a - Funding Profiles'!Y275</f>
        <v>0</v>
      </c>
      <c r="MK10" s="34">
        <f>'4a - Funding Profiles'!Z275</f>
        <v>0</v>
      </c>
      <c r="ML10" s="34">
        <f>'4a - Funding Profiles'!C276</f>
        <v>0</v>
      </c>
      <c r="MM10" s="34">
        <f>'4a - Funding Profiles'!D276</f>
        <v>0</v>
      </c>
      <c r="MN10" s="34">
        <f>'4a - Funding Profiles'!E276</f>
        <v>0</v>
      </c>
      <c r="MO10" s="34">
        <f>'4a - Funding Profiles'!F276</f>
        <v>0</v>
      </c>
      <c r="MP10" s="34">
        <f>'4a - Funding Profiles'!G276</f>
        <v>0</v>
      </c>
      <c r="MQ10" s="34">
        <f>'4a - Funding Profiles'!H276</f>
        <v>0</v>
      </c>
      <c r="MR10" s="34">
        <f>'4a - Funding Profiles'!I276</f>
        <v>0</v>
      </c>
      <c r="MS10" s="34">
        <f>'4a - Funding Profiles'!J276</f>
        <v>0</v>
      </c>
      <c r="MT10" s="34">
        <f>'4a - Funding Profiles'!K276</f>
        <v>0</v>
      </c>
      <c r="MU10" s="34">
        <f>'4a - Funding Profiles'!L276</f>
        <v>0</v>
      </c>
      <c r="MV10" s="34">
        <f>'4a - Funding Profiles'!M276</f>
        <v>0</v>
      </c>
      <c r="MW10" s="34">
        <f>'4a - Funding Profiles'!N276</f>
        <v>0</v>
      </c>
      <c r="MX10" s="34">
        <f>'4a - Funding Profiles'!O276</f>
        <v>0</v>
      </c>
      <c r="MY10" s="34">
        <f>'4a - Funding Profiles'!P276</f>
        <v>0</v>
      </c>
      <c r="MZ10" s="34">
        <f>'4a - Funding Profiles'!Q276</f>
        <v>0</v>
      </c>
      <c r="NA10" s="34">
        <f>'4a - Funding Profiles'!R276</f>
        <v>0</v>
      </c>
      <c r="NB10" s="34">
        <f>'4a - Funding Profiles'!S276</f>
        <v>0</v>
      </c>
      <c r="NC10" s="34">
        <f>'4a - Funding Profiles'!T276</f>
        <v>0</v>
      </c>
      <c r="ND10" s="34">
        <f>'4a - Funding Profiles'!U276</f>
        <v>0</v>
      </c>
      <c r="NE10" s="34">
        <f>'4a - Funding Profiles'!V276</f>
        <v>0</v>
      </c>
      <c r="NF10" s="34">
        <f>'4a - Funding Profiles'!W276</f>
        <v>0</v>
      </c>
      <c r="NG10" s="34">
        <f>'4a - Funding Profiles'!X276</f>
        <v>0</v>
      </c>
      <c r="NH10" s="34">
        <f>'4a - Funding Profiles'!Y276</f>
        <v>0</v>
      </c>
      <c r="NI10" s="34">
        <f>'4a - Funding Profiles'!Z276</f>
        <v>0</v>
      </c>
      <c r="NJ10" s="34">
        <f>'4a - Funding Profiles'!C277</f>
        <v>0</v>
      </c>
      <c r="NK10" s="34">
        <f>'4a - Funding Profiles'!D277</f>
        <v>0</v>
      </c>
      <c r="NL10" s="34">
        <f>'4a - Funding Profiles'!E277</f>
        <v>0</v>
      </c>
      <c r="NM10" s="34">
        <f>'4a - Funding Profiles'!F277</f>
        <v>0</v>
      </c>
      <c r="NN10" s="34">
        <f>'4a - Funding Profiles'!G277</f>
        <v>0</v>
      </c>
      <c r="NO10" s="34">
        <f>'4a - Funding Profiles'!H277</f>
        <v>0</v>
      </c>
      <c r="NP10" s="34">
        <f>'4a - Funding Profiles'!I277</f>
        <v>0</v>
      </c>
      <c r="NQ10" s="34">
        <f>'4a - Funding Profiles'!J277</f>
        <v>0</v>
      </c>
      <c r="NR10" s="34">
        <f>'4a - Funding Profiles'!K277</f>
        <v>0</v>
      </c>
      <c r="NS10" s="34">
        <f>'4a - Funding Profiles'!L277</f>
        <v>0</v>
      </c>
      <c r="NT10" s="34">
        <f>'4a - Funding Profiles'!M277</f>
        <v>0</v>
      </c>
      <c r="NU10" s="34">
        <f>'4a - Funding Profiles'!N277</f>
        <v>0</v>
      </c>
      <c r="NV10" s="34">
        <f>'4a - Funding Profiles'!O277</f>
        <v>0</v>
      </c>
      <c r="NW10" s="34">
        <f>'4a - Funding Profiles'!P277</f>
        <v>0</v>
      </c>
      <c r="NX10" s="34">
        <f>'4a - Funding Profiles'!Q277</f>
        <v>0</v>
      </c>
      <c r="NY10" s="34">
        <f>'4a - Funding Profiles'!R277</f>
        <v>0</v>
      </c>
      <c r="NZ10" s="34">
        <f>'4a - Funding Profiles'!S277</f>
        <v>0</v>
      </c>
      <c r="OA10" s="34">
        <f>'4a - Funding Profiles'!T277</f>
        <v>0</v>
      </c>
      <c r="OB10" s="34">
        <f>'4a - Funding Profiles'!U277</f>
        <v>0</v>
      </c>
      <c r="OC10" s="34">
        <f>'4a - Funding Profiles'!V277</f>
        <v>0</v>
      </c>
      <c r="OD10" s="34">
        <f>'4a - Funding Profiles'!W277</f>
        <v>0</v>
      </c>
      <c r="OE10" s="34">
        <f>'4a - Funding Profiles'!X277</f>
        <v>0</v>
      </c>
      <c r="OF10" s="34">
        <f>'4a - Funding Profiles'!Y277</f>
        <v>0</v>
      </c>
      <c r="OG10" s="34">
        <f>'4a - Funding Profiles'!Z277</f>
        <v>0</v>
      </c>
      <c r="OH10" s="34">
        <f>'4a - Funding Profiles'!C278</f>
        <v>0</v>
      </c>
      <c r="OI10" s="34">
        <f>'4a - Funding Profiles'!D278</f>
        <v>0</v>
      </c>
      <c r="OJ10" s="34">
        <f>'4a - Funding Profiles'!E278</f>
        <v>0</v>
      </c>
      <c r="OK10" s="34">
        <f>'4a - Funding Profiles'!F278</f>
        <v>0</v>
      </c>
      <c r="OL10" s="34">
        <f>'4a - Funding Profiles'!G278</f>
        <v>0</v>
      </c>
      <c r="OM10" s="34">
        <f>'4a - Funding Profiles'!H278</f>
        <v>0</v>
      </c>
      <c r="ON10" s="34">
        <f>'4a - Funding Profiles'!I278</f>
        <v>0</v>
      </c>
      <c r="OO10" s="34">
        <f>'4a - Funding Profiles'!J278</f>
        <v>0</v>
      </c>
      <c r="OP10" s="34">
        <f>'4a - Funding Profiles'!K278</f>
        <v>0</v>
      </c>
      <c r="OQ10" s="34">
        <f>'4a - Funding Profiles'!L278</f>
        <v>0</v>
      </c>
      <c r="OR10" s="34">
        <f>'4a - Funding Profiles'!M278</f>
        <v>0</v>
      </c>
      <c r="OS10" s="34">
        <f>'4a - Funding Profiles'!N278</f>
        <v>0</v>
      </c>
      <c r="OT10" s="34">
        <f>'4a - Funding Profiles'!O278</f>
        <v>0</v>
      </c>
      <c r="OU10" s="34">
        <f>'4a - Funding Profiles'!P278</f>
        <v>0</v>
      </c>
      <c r="OV10" s="34">
        <f>'4a - Funding Profiles'!Q278</f>
        <v>0</v>
      </c>
      <c r="OW10" s="34">
        <f>'4a - Funding Profiles'!R278</f>
        <v>0</v>
      </c>
      <c r="OX10" s="34">
        <f>'4a - Funding Profiles'!S278</f>
        <v>0</v>
      </c>
      <c r="OY10" s="34">
        <f>'4a - Funding Profiles'!T278</f>
        <v>0</v>
      </c>
      <c r="OZ10" s="34">
        <f>'4a - Funding Profiles'!U278</f>
        <v>0</v>
      </c>
      <c r="PA10" s="34">
        <f>'4a - Funding Profiles'!V278</f>
        <v>0</v>
      </c>
      <c r="PB10" s="34">
        <f>'4a - Funding Profiles'!W278</f>
        <v>0</v>
      </c>
      <c r="PC10" s="34">
        <f>'4a - Funding Profiles'!X278</f>
        <v>0</v>
      </c>
      <c r="PD10" s="34">
        <f>'4a - Funding Profiles'!Y278</f>
        <v>0</v>
      </c>
      <c r="PE10" s="34">
        <f>'4a - Funding Profiles'!Z278</f>
        <v>0</v>
      </c>
      <c r="PF10" s="34">
        <f>'4a - Funding Profiles'!F279</f>
        <v>0</v>
      </c>
      <c r="QA10" s="34">
        <f>'4a - Funding Profiles'!C283</f>
        <v>0</v>
      </c>
      <c r="QB10" s="34">
        <f>'4b - PSI'!E21</f>
        <v>0</v>
      </c>
      <c r="QC10" s="34">
        <f>'4b - PSI'!F21</f>
        <v>0</v>
      </c>
      <c r="QD10" s="34">
        <f>'4b - PSI'!G21</f>
        <v>0</v>
      </c>
      <c r="QE10" s="34">
        <f>'4b - PSI'!H21</f>
        <v>0</v>
      </c>
      <c r="QF10" s="34">
        <f>'4b - PSI'!I21</f>
        <v>0</v>
      </c>
      <c r="QG10" s="34">
        <f>'4b - PSI'!J21</f>
        <v>0</v>
      </c>
      <c r="QH10" s="34" t="str">
        <f>'5 - Project Outputs'!C321</f>
        <v>Project 9: Not Applicable</v>
      </c>
      <c r="QI10" s="34" t="str">
        <f>'5 - Project Outputs'!C328</f>
        <v># of temporary FT jobs supported</v>
      </c>
      <c r="QJ10" s="34" t="str">
        <f>'5 - Project Outputs'!D328</f>
        <v>Number</v>
      </c>
      <c r="QK10" s="34">
        <f>'5 - Project Outputs'!E328</f>
        <v>0</v>
      </c>
      <c r="QL10" s="34">
        <f>'5 - Project Outputs'!F328</f>
        <v>0</v>
      </c>
      <c r="QM10" s="34">
        <f>'5 - Project Outputs'!G328</f>
        <v>0</v>
      </c>
      <c r="QN10" s="34">
        <f>'5 - Project Outputs'!H328</f>
        <v>0</v>
      </c>
      <c r="QO10" s="34">
        <f>'5 - Project Outputs'!I328</f>
        <v>0</v>
      </c>
      <c r="QP10" s="34">
        <f>'5 - Project Outputs'!J328</f>
        <v>0</v>
      </c>
      <c r="QQ10" s="34">
        <f>'5 - Project Outputs'!K328</f>
        <v>0</v>
      </c>
      <c r="QR10" s="34">
        <f>'5 - Project Outputs'!L328</f>
        <v>0</v>
      </c>
      <c r="QS10" s="34">
        <f>'5 - Project Outputs'!M328</f>
        <v>0</v>
      </c>
      <c r="QT10" s="34">
        <f>'5 - Project Outputs'!N328</f>
        <v>0</v>
      </c>
      <c r="QU10" s="34">
        <f>'5 - Project Outputs'!O328</f>
        <v>0</v>
      </c>
      <c r="QV10" s="34">
        <f>'5 - Project Outputs'!P328</f>
        <v>0</v>
      </c>
      <c r="QW10" s="34">
        <f>'5 - Project Outputs'!Q328</f>
        <v>0</v>
      </c>
      <c r="QX10" s="34">
        <f>'5 - Project Outputs'!R328</f>
        <v>0</v>
      </c>
      <c r="QY10" s="34">
        <f>'5 - Project Outputs'!S328</f>
        <v>0</v>
      </c>
      <c r="QZ10" s="34">
        <f>'5 - Project Outputs'!T328</f>
        <v>0</v>
      </c>
      <c r="RA10" s="34">
        <f>'5 - Project Outputs'!U328</f>
        <v>0</v>
      </c>
      <c r="RB10" s="34">
        <f>'5 - Project Outputs'!V328</f>
        <v>0</v>
      </c>
      <c r="RC10" s="34">
        <f>'5 - Project Outputs'!W328</f>
        <v>0</v>
      </c>
      <c r="RD10" s="34">
        <f>'5 - Project Outputs'!X328</f>
        <v>0</v>
      </c>
      <c r="RE10" s="34" t="str">
        <f>'5 - Project Outputs'!C329</f>
        <v># of full-time equivalent (FTE) permanent jobs created through the project</v>
      </c>
      <c r="RF10" s="34" t="str">
        <f>'5 - Project Outputs'!D329</f>
        <v>Number of FTE jobs</v>
      </c>
      <c r="RG10" s="34">
        <f>'5 - Project Outputs'!E329</f>
        <v>0</v>
      </c>
      <c r="RH10" s="34">
        <f>'5 - Project Outputs'!F329</f>
        <v>0</v>
      </c>
      <c r="RI10" s="34">
        <f>'5 - Project Outputs'!G329</f>
        <v>0</v>
      </c>
      <c r="RJ10" s="34">
        <f>'5 - Project Outputs'!H329</f>
        <v>0</v>
      </c>
      <c r="RK10" s="34">
        <f>'5 - Project Outputs'!I329</f>
        <v>0</v>
      </c>
      <c r="RL10" s="34">
        <f>'5 - Project Outputs'!J329</f>
        <v>0</v>
      </c>
      <c r="RM10" s="34">
        <f>'5 - Project Outputs'!K329</f>
        <v>0</v>
      </c>
      <c r="RN10" s="34">
        <f>'5 - Project Outputs'!L329</f>
        <v>0</v>
      </c>
      <c r="RO10" s="34">
        <f>'5 - Project Outputs'!M329</f>
        <v>0</v>
      </c>
      <c r="RP10" s="34">
        <f>'5 - Project Outputs'!N329</f>
        <v>0</v>
      </c>
      <c r="RQ10" s="34">
        <f>'5 - Project Outputs'!O329</f>
        <v>0</v>
      </c>
      <c r="RR10" s="34">
        <f>'5 - Project Outputs'!P329</f>
        <v>0</v>
      </c>
      <c r="RS10" s="34">
        <f>'5 - Project Outputs'!Q329</f>
        <v>0</v>
      </c>
      <c r="RT10" s="34">
        <f>'5 - Project Outputs'!R329</f>
        <v>0</v>
      </c>
      <c r="RU10" s="34">
        <f>'5 - Project Outputs'!S329</f>
        <v>0</v>
      </c>
      <c r="RV10" s="34">
        <f>'5 - Project Outputs'!T329</f>
        <v>0</v>
      </c>
      <c r="RW10" s="34">
        <f>'5 - Project Outputs'!U329</f>
        <v>0</v>
      </c>
      <c r="RX10" s="34">
        <f>'5 - Project Outputs'!V329</f>
        <v>0</v>
      </c>
      <c r="RY10" s="34">
        <f>'5 - Project Outputs'!W329</f>
        <v>0</v>
      </c>
      <c r="RZ10" s="34">
        <f>'5 - Project Outputs'!X329</f>
        <v>0</v>
      </c>
      <c r="SA10" s="34" t="str">
        <f>'5 - Project Outputs'!C330</f>
        <v># of full-time equivalent (FTE) permanent jobs safeguarded through the project</v>
      </c>
      <c r="SB10" s="34" t="str">
        <f>'5 - Project Outputs'!D330</f>
        <v>Number of FTE jobs</v>
      </c>
      <c r="SC10" s="34">
        <f>'5 - Project Outputs'!E330</f>
        <v>0</v>
      </c>
      <c r="SD10" s="34">
        <f>'5 - Project Outputs'!F330</f>
        <v>0</v>
      </c>
      <c r="SE10" s="34">
        <f>'5 - Project Outputs'!G330</f>
        <v>0</v>
      </c>
      <c r="SF10" s="34">
        <f>'5 - Project Outputs'!H330</f>
        <v>0</v>
      </c>
      <c r="SG10" s="34">
        <f>'5 - Project Outputs'!I330</f>
        <v>0</v>
      </c>
      <c r="SH10" s="34">
        <f>'5 - Project Outputs'!J330</f>
        <v>0</v>
      </c>
      <c r="SI10" s="34">
        <f>'5 - Project Outputs'!K330</f>
        <v>0</v>
      </c>
      <c r="SJ10" s="34">
        <f>'5 - Project Outputs'!L330</f>
        <v>0</v>
      </c>
      <c r="SK10" s="34">
        <f>'5 - Project Outputs'!M330</f>
        <v>0</v>
      </c>
      <c r="SL10" s="34">
        <f>'5 - Project Outputs'!N330</f>
        <v>0</v>
      </c>
      <c r="SM10" s="34">
        <f>'5 - Project Outputs'!O330</f>
        <v>0</v>
      </c>
      <c r="SN10" s="34">
        <f>'5 - Project Outputs'!P330</f>
        <v>0</v>
      </c>
      <c r="SO10" s="34">
        <f>'5 - Project Outputs'!Q330</f>
        <v>0</v>
      </c>
      <c r="SP10" s="34">
        <f>'5 - Project Outputs'!R330</f>
        <v>0</v>
      </c>
      <c r="SQ10" s="34">
        <f>'5 - Project Outputs'!S330</f>
        <v>0</v>
      </c>
      <c r="SR10" s="34">
        <f>'5 - Project Outputs'!T330</f>
        <v>0</v>
      </c>
      <c r="SS10" s="34">
        <f>'5 - Project Outputs'!U330</f>
        <v>0</v>
      </c>
      <c r="ST10" s="34">
        <f>'5 - Project Outputs'!V330</f>
        <v>0</v>
      </c>
      <c r="SU10" s="34">
        <f>'5 - Project Outputs'!W330</f>
        <v>0</v>
      </c>
      <c r="SV10" s="34">
        <f>'5 - Project Outputs'!X330</f>
        <v>0</v>
      </c>
      <c r="SW10" s="34" t="str">
        <f>'5 - Project Outputs'!C332</f>
        <v>&lt; Select &gt;</v>
      </c>
      <c r="SX10" s="34" t="str">
        <f>'5 - Project Outputs'!D332</f>
        <v>N/A</v>
      </c>
      <c r="SY10" s="34">
        <f>'5 - Project Outputs'!E332</f>
        <v>0</v>
      </c>
      <c r="SZ10" s="34">
        <f>'5 - Project Outputs'!F332</f>
        <v>0</v>
      </c>
      <c r="TA10" s="34">
        <f>'5 - Project Outputs'!G332</f>
        <v>0</v>
      </c>
      <c r="TB10" s="34">
        <f>'5 - Project Outputs'!H332</f>
        <v>0</v>
      </c>
      <c r="TC10" s="34">
        <f>'5 - Project Outputs'!I332</f>
        <v>0</v>
      </c>
      <c r="TD10" s="34">
        <f>'5 - Project Outputs'!J332</f>
        <v>0</v>
      </c>
      <c r="TE10" s="34">
        <f>'5 - Project Outputs'!K332</f>
        <v>0</v>
      </c>
      <c r="TF10" s="34">
        <f>'5 - Project Outputs'!L332</f>
        <v>0</v>
      </c>
      <c r="TG10" s="34">
        <f>'5 - Project Outputs'!M332</f>
        <v>0</v>
      </c>
      <c r="TH10" s="34">
        <f>'5 - Project Outputs'!N332</f>
        <v>0</v>
      </c>
      <c r="TI10" s="34">
        <f>'5 - Project Outputs'!O332</f>
        <v>0</v>
      </c>
      <c r="TJ10" s="34">
        <f>'5 - Project Outputs'!P332</f>
        <v>0</v>
      </c>
      <c r="TK10" s="34">
        <f>'5 - Project Outputs'!Q332</f>
        <v>0</v>
      </c>
      <c r="TL10" s="34">
        <f>'5 - Project Outputs'!R332</f>
        <v>0</v>
      </c>
      <c r="TM10" s="34">
        <f>'5 - Project Outputs'!S332</f>
        <v>0</v>
      </c>
      <c r="TN10" s="34">
        <f>'5 - Project Outputs'!T332</f>
        <v>0</v>
      </c>
      <c r="TO10" s="34">
        <f>'5 - Project Outputs'!U332</f>
        <v>0</v>
      </c>
      <c r="TP10" s="34">
        <f>'5 - Project Outputs'!V332</f>
        <v>0</v>
      </c>
      <c r="TQ10" s="34">
        <f>'5 - Project Outputs'!W332</f>
        <v>0</v>
      </c>
      <c r="TR10" s="34">
        <f>'5 - Project Outputs'!X332</f>
        <v>0</v>
      </c>
      <c r="TS10" s="34">
        <f>'5 - Project Outputs'!Y332</f>
        <v>0</v>
      </c>
      <c r="TT10" s="34" t="str">
        <f>'5 - Project Outputs'!C333</f>
        <v>&lt; Select &gt;</v>
      </c>
      <c r="TU10" s="34" t="str">
        <f>'5 - Project Outputs'!D333</f>
        <v>N/A</v>
      </c>
      <c r="TV10" s="34">
        <f>'5 - Project Outputs'!E333</f>
        <v>0</v>
      </c>
      <c r="TW10" s="34">
        <f>'5 - Project Outputs'!F333</f>
        <v>0</v>
      </c>
      <c r="TX10" s="34">
        <f>'5 - Project Outputs'!G333</f>
        <v>0</v>
      </c>
      <c r="TY10" s="34">
        <f>'5 - Project Outputs'!H333</f>
        <v>0</v>
      </c>
      <c r="TZ10" s="34">
        <f>'5 - Project Outputs'!I333</f>
        <v>0</v>
      </c>
      <c r="UA10" s="34">
        <f>'5 - Project Outputs'!J333</f>
        <v>0</v>
      </c>
      <c r="UB10" s="34">
        <f>'5 - Project Outputs'!K333</f>
        <v>0</v>
      </c>
      <c r="UC10" s="34">
        <f>'5 - Project Outputs'!L333</f>
        <v>0</v>
      </c>
      <c r="UD10" s="34">
        <f>'5 - Project Outputs'!M333</f>
        <v>0</v>
      </c>
      <c r="UE10" s="34">
        <f>'5 - Project Outputs'!N333</f>
        <v>0</v>
      </c>
      <c r="UF10" s="34">
        <f>'5 - Project Outputs'!O333</f>
        <v>0</v>
      </c>
      <c r="UG10" s="34">
        <f>'5 - Project Outputs'!P333</f>
        <v>0</v>
      </c>
      <c r="UH10" s="34">
        <f>'5 - Project Outputs'!Q333</f>
        <v>0</v>
      </c>
      <c r="UI10" s="34">
        <f>'5 - Project Outputs'!R333</f>
        <v>0</v>
      </c>
      <c r="UJ10" s="34">
        <f>'5 - Project Outputs'!S333</f>
        <v>0</v>
      </c>
      <c r="UK10" s="34">
        <f>'5 - Project Outputs'!T333</f>
        <v>0</v>
      </c>
      <c r="UL10" s="34">
        <f>'5 - Project Outputs'!U333</f>
        <v>0</v>
      </c>
      <c r="UM10" s="34">
        <f>'5 - Project Outputs'!V333</f>
        <v>0</v>
      </c>
      <c r="UN10" s="34">
        <f>'5 - Project Outputs'!W333</f>
        <v>0</v>
      </c>
      <c r="UO10" s="34">
        <f>'5 - Project Outputs'!X333</f>
        <v>0</v>
      </c>
      <c r="UP10" s="34">
        <f>'5 - Project Outputs'!Y333</f>
        <v>0</v>
      </c>
      <c r="UQ10" s="34" t="str">
        <f>'5 - Project Outputs'!C334</f>
        <v>&lt; Select &gt;</v>
      </c>
      <c r="UR10" s="34" t="str">
        <f>'5 - Project Outputs'!D334</f>
        <v>N/A</v>
      </c>
      <c r="US10" s="34">
        <f>'5 - Project Outputs'!E334</f>
        <v>0</v>
      </c>
      <c r="UT10" s="34">
        <f>'5 - Project Outputs'!F334</f>
        <v>0</v>
      </c>
      <c r="UU10" s="34">
        <f>'5 - Project Outputs'!G334</f>
        <v>0</v>
      </c>
      <c r="UV10" s="34">
        <f>'5 - Project Outputs'!H334</f>
        <v>0</v>
      </c>
      <c r="UW10" s="34">
        <f>'5 - Project Outputs'!I334</f>
        <v>0</v>
      </c>
      <c r="UX10" s="34">
        <f>'5 - Project Outputs'!J334</f>
        <v>0</v>
      </c>
      <c r="UY10" s="34">
        <f>'5 - Project Outputs'!K334</f>
        <v>0</v>
      </c>
      <c r="UZ10" s="34">
        <f>'5 - Project Outputs'!L334</f>
        <v>0</v>
      </c>
      <c r="VA10" s="34">
        <f>'5 - Project Outputs'!M334</f>
        <v>0</v>
      </c>
      <c r="VB10" s="34">
        <f>'5 - Project Outputs'!N334</f>
        <v>0</v>
      </c>
      <c r="VC10" s="34">
        <f>'5 - Project Outputs'!O334</f>
        <v>0</v>
      </c>
      <c r="VD10" s="34">
        <f>'5 - Project Outputs'!P334</f>
        <v>0</v>
      </c>
      <c r="VE10" s="34">
        <f>'5 - Project Outputs'!Q334</f>
        <v>0</v>
      </c>
      <c r="VF10" s="34">
        <f>'5 - Project Outputs'!R334</f>
        <v>0</v>
      </c>
      <c r="VG10" s="34">
        <f>'5 - Project Outputs'!S334</f>
        <v>0</v>
      </c>
      <c r="VH10" s="34">
        <f>'5 - Project Outputs'!T334</f>
        <v>0</v>
      </c>
      <c r="VI10" s="34">
        <f>'5 - Project Outputs'!U334</f>
        <v>0</v>
      </c>
      <c r="VJ10" s="34">
        <f>'5 - Project Outputs'!V334</f>
        <v>0</v>
      </c>
      <c r="VK10" s="34">
        <f>'5 - Project Outputs'!W334</f>
        <v>0</v>
      </c>
      <c r="VL10" s="34">
        <f>'5 - Project Outputs'!X334</f>
        <v>0</v>
      </c>
      <c r="VM10" s="34">
        <f>'5 - Project Outputs'!Y334</f>
        <v>0</v>
      </c>
      <c r="VN10" s="34" t="str">
        <f>'5 - Project Outputs'!C335</f>
        <v>&lt; Select &gt;</v>
      </c>
      <c r="VO10" s="34" t="str">
        <f>'5 - Project Outputs'!D335</f>
        <v>N/A</v>
      </c>
      <c r="VP10" s="34">
        <f>'5 - Project Outputs'!E335</f>
        <v>0</v>
      </c>
      <c r="VQ10" s="34">
        <f>'5 - Project Outputs'!F335</f>
        <v>0</v>
      </c>
      <c r="VR10" s="34">
        <f>'5 - Project Outputs'!G335</f>
        <v>0</v>
      </c>
      <c r="VS10" s="34">
        <f>'5 - Project Outputs'!H335</f>
        <v>0</v>
      </c>
      <c r="VT10" s="34">
        <f>'5 - Project Outputs'!I335</f>
        <v>0</v>
      </c>
      <c r="VU10" s="34">
        <f>'5 - Project Outputs'!J335</f>
        <v>0</v>
      </c>
      <c r="VV10" s="34">
        <f>'5 - Project Outputs'!K335</f>
        <v>0</v>
      </c>
      <c r="VW10" s="34">
        <f>'5 - Project Outputs'!L335</f>
        <v>0</v>
      </c>
      <c r="VX10" s="34">
        <f>'5 - Project Outputs'!M335</f>
        <v>0</v>
      </c>
      <c r="VY10" s="34">
        <f>'5 - Project Outputs'!N335</f>
        <v>0</v>
      </c>
      <c r="VZ10" s="34">
        <f>'5 - Project Outputs'!O335</f>
        <v>0</v>
      </c>
      <c r="WA10" s="34">
        <f>'5 - Project Outputs'!P335</f>
        <v>0</v>
      </c>
      <c r="WB10" s="34">
        <f>'5 - Project Outputs'!Q335</f>
        <v>0</v>
      </c>
      <c r="WC10" s="34">
        <f>'5 - Project Outputs'!R335</f>
        <v>0</v>
      </c>
      <c r="WD10" s="34">
        <f>'5 - Project Outputs'!S335</f>
        <v>0</v>
      </c>
      <c r="WE10" s="34">
        <f>'5 - Project Outputs'!T335</f>
        <v>0</v>
      </c>
      <c r="WF10" s="34">
        <f>'5 - Project Outputs'!U335</f>
        <v>0</v>
      </c>
      <c r="WG10" s="34">
        <f>'5 - Project Outputs'!V335</f>
        <v>0</v>
      </c>
      <c r="WH10" s="34">
        <f>'5 - Project Outputs'!W335</f>
        <v>0</v>
      </c>
      <c r="WI10" s="34">
        <f>'5 - Project Outputs'!X335</f>
        <v>0</v>
      </c>
      <c r="WJ10" s="34">
        <f>'5 - Project Outputs'!Y335</f>
        <v>0</v>
      </c>
      <c r="WK10" s="34" t="str">
        <f>'5 - Project Outputs'!C336</f>
        <v>&lt; Select &gt;</v>
      </c>
      <c r="WL10" s="34" t="str">
        <f>'5 - Project Outputs'!D336</f>
        <v>N/A</v>
      </c>
      <c r="WM10" s="34">
        <f>'5 - Project Outputs'!E336</f>
        <v>0</v>
      </c>
      <c r="WN10" s="34">
        <f>'5 - Project Outputs'!F336</f>
        <v>0</v>
      </c>
      <c r="WO10" s="34">
        <f>'5 - Project Outputs'!G336</f>
        <v>0</v>
      </c>
      <c r="WP10" s="34">
        <f>'5 - Project Outputs'!H336</f>
        <v>0</v>
      </c>
      <c r="WQ10" s="34">
        <f>'5 - Project Outputs'!I336</f>
        <v>0</v>
      </c>
      <c r="WR10" s="34">
        <f>'5 - Project Outputs'!J336</f>
        <v>0</v>
      </c>
      <c r="WS10" s="34">
        <f>'5 - Project Outputs'!K336</f>
        <v>0</v>
      </c>
      <c r="WT10" s="34">
        <f>'5 - Project Outputs'!L336</f>
        <v>0</v>
      </c>
      <c r="WU10" s="34">
        <f>'5 - Project Outputs'!M336</f>
        <v>0</v>
      </c>
      <c r="WV10" s="34">
        <f>'5 - Project Outputs'!N336</f>
        <v>0</v>
      </c>
      <c r="WW10" s="34">
        <f>'5 - Project Outputs'!O336</f>
        <v>0</v>
      </c>
      <c r="WX10" s="34">
        <f>'5 - Project Outputs'!P336</f>
        <v>0</v>
      </c>
      <c r="WY10" s="34">
        <f>'5 - Project Outputs'!Q336</f>
        <v>0</v>
      </c>
      <c r="WZ10" s="34">
        <f>'5 - Project Outputs'!R336</f>
        <v>0</v>
      </c>
      <c r="XA10" s="34">
        <f>'5 - Project Outputs'!S336</f>
        <v>0</v>
      </c>
      <c r="XB10" s="34">
        <f>'5 - Project Outputs'!T336</f>
        <v>0</v>
      </c>
      <c r="XC10" s="34">
        <f>'5 - Project Outputs'!U336</f>
        <v>0</v>
      </c>
      <c r="XD10" s="34">
        <f>'5 - Project Outputs'!V336</f>
        <v>0</v>
      </c>
      <c r="XE10" s="34">
        <f>'5 - Project Outputs'!W336</f>
        <v>0</v>
      </c>
      <c r="XF10" s="34">
        <f>'5 - Project Outputs'!X336</f>
        <v>0</v>
      </c>
      <c r="XG10" s="34">
        <f>'5 - Project Outputs'!Y336</f>
        <v>0</v>
      </c>
      <c r="XH10" s="34" t="str">
        <f>'5 - Project Outputs'!C337</f>
        <v>&lt; Select &gt;</v>
      </c>
      <c r="XI10" s="34" t="str">
        <f>'5 - Project Outputs'!D337</f>
        <v>N/A</v>
      </c>
      <c r="XJ10" s="34">
        <f>'5 - Project Outputs'!E337</f>
        <v>0</v>
      </c>
      <c r="XK10" s="34">
        <f>'5 - Project Outputs'!F337</f>
        <v>0</v>
      </c>
      <c r="XL10" s="34">
        <f>'5 - Project Outputs'!G337</f>
        <v>0</v>
      </c>
      <c r="XM10" s="34">
        <f>'5 - Project Outputs'!H337</f>
        <v>0</v>
      </c>
      <c r="XN10" s="34">
        <f>'5 - Project Outputs'!I337</f>
        <v>0</v>
      </c>
      <c r="XO10" s="34">
        <f>'5 - Project Outputs'!J337</f>
        <v>0</v>
      </c>
      <c r="XP10" s="34">
        <f>'5 - Project Outputs'!K337</f>
        <v>0</v>
      </c>
      <c r="XQ10" s="34">
        <f>'5 - Project Outputs'!L337</f>
        <v>0</v>
      </c>
      <c r="XR10" s="34">
        <f>'5 - Project Outputs'!M337</f>
        <v>0</v>
      </c>
      <c r="XS10" s="34">
        <f>'5 - Project Outputs'!N337</f>
        <v>0</v>
      </c>
      <c r="XT10" s="34">
        <f>'5 - Project Outputs'!O337</f>
        <v>0</v>
      </c>
      <c r="XU10" s="34">
        <f>'5 - Project Outputs'!P337</f>
        <v>0</v>
      </c>
      <c r="XV10" s="34">
        <f>'5 - Project Outputs'!Q337</f>
        <v>0</v>
      </c>
      <c r="XW10" s="34">
        <f>'5 - Project Outputs'!R337</f>
        <v>0</v>
      </c>
      <c r="XX10" s="34">
        <f>'5 - Project Outputs'!S337</f>
        <v>0</v>
      </c>
      <c r="XY10" s="34">
        <f>'5 - Project Outputs'!T337</f>
        <v>0</v>
      </c>
      <c r="XZ10" s="34">
        <f>'5 - Project Outputs'!U337</f>
        <v>0</v>
      </c>
      <c r="YA10" s="34">
        <f>'5 - Project Outputs'!V337</f>
        <v>0</v>
      </c>
      <c r="YB10" s="34">
        <f>'5 - Project Outputs'!W337</f>
        <v>0</v>
      </c>
      <c r="YC10" s="34">
        <f>'5 - Project Outputs'!X337</f>
        <v>0</v>
      </c>
      <c r="YD10" s="34">
        <f>'5 - Project Outputs'!Y337</f>
        <v>0</v>
      </c>
      <c r="YE10" s="34" t="str">
        <f>'5 - Project Outputs'!C338</f>
        <v>&lt; Select &gt;</v>
      </c>
      <c r="YF10" s="34" t="str">
        <f>'5 - Project Outputs'!D338</f>
        <v>N/A</v>
      </c>
      <c r="YG10" s="34">
        <f>'5 - Project Outputs'!E338</f>
        <v>0</v>
      </c>
      <c r="YH10" s="34">
        <f>'5 - Project Outputs'!F338</f>
        <v>0</v>
      </c>
      <c r="YI10" s="34">
        <f>'5 - Project Outputs'!G338</f>
        <v>0</v>
      </c>
      <c r="YJ10" s="34">
        <f>'5 - Project Outputs'!H338</f>
        <v>0</v>
      </c>
      <c r="YK10" s="34">
        <f>'5 - Project Outputs'!I338</f>
        <v>0</v>
      </c>
      <c r="YL10" s="34">
        <f>'5 - Project Outputs'!J338</f>
        <v>0</v>
      </c>
      <c r="YM10" s="34">
        <f>'5 - Project Outputs'!K338</f>
        <v>0</v>
      </c>
      <c r="YN10" s="34">
        <f>'5 - Project Outputs'!L338</f>
        <v>0</v>
      </c>
      <c r="YO10" s="34">
        <f>'5 - Project Outputs'!M338</f>
        <v>0</v>
      </c>
      <c r="YP10" s="34">
        <f>'5 - Project Outputs'!N338</f>
        <v>0</v>
      </c>
      <c r="YQ10" s="34">
        <f>'5 - Project Outputs'!O338</f>
        <v>0</v>
      </c>
      <c r="YR10" s="34">
        <f>'5 - Project Outputs'!P338</f>
        <v>0</v>
      </c>
      <c r="YS10" s="34">
        <f>'5 - Project Outputs'!Q338</f>
        <v>0</v>
      </c>
      <c r="YT10" s="34">
        <f>'5 - Project Outputs'!R338</f>
        <v>0</v>
      </c>
      <c r="YU10" s="34">
        <f>'5 - Project Outputs'!S338</f>
        <v>0</v>
      </c>
      <c r="YV10" s="34">
        <f>'5 - Project Outputs'!T338</f>
        <v>0</v>
      </c>
      <c r="YW10" s="34">
        <f>'5 - Project Outputs'!U338</f>
        <v>0</v>
      </c>
      <c r="YX10" s="34">
        <f>'5 - Project Outputs'!V338</f>
        <v>0</v>
      </c>
      <c r="YY10" s="34">
        <f>'5 - Project Outputs'!W338</f>
        <v>0</v>
      </c>
      <c r="YZ10" s="34">
        <f>'5 - Project Outputs'!X338</f>
        <v>0</v>
      </c>
      <c r="ZA10" s="34">
        <f>'5 - Project Outputs'!Y338</f>
        <v>0</v>
      </c>
      <c r="ZB10" s="34" t="str">
        <f>'5 - Project Outputs'!C339</f>
        <v>&lt; Select &gt;</v>
      </c>
      <c r="ZC10" s="34" t="str">
        <f>'5 - Project Outputs'!D339</f>
        <v>N/A</v>
      </c>
      <c r="ZD10" s="34">
        <f>'5 - Project Outputs'!E339</f>
        <v>0</v>
      </c>
      <c r="ZE10" s="34">
        <f>'5 - Project Outputs'!F339</f>
        <v>0</v>
      </c>
      <c r="ZF10" s="34">
        <f>'5 - Project Outputs'!G339</f>
        <v>0</v>
      </c>
      <c r="ZG10" s="34">
        <f>'5 - Project Outputs'!H339</f>
        <v>0</v>
      </c>
      <c r="ZH10" s="34">
        <f>'5 - Project Outputs'!I339</f>
        <v>0</v>
      </c>
      <c r="ZI10" s="34">
        <f>'5 - Project Outputs'!J339</f>
        <v>0</v>
      </c>
      <c r="ZJ10" s="34">
        <f>'5 - Project Outputs'!K339</f>
        <v>0</v>
      </c>
      <c r="ZK10" s="34">
        <f>'5 - Project Outputs'!L339</f>
        <v>0</v>
      </c>
      <c r="ZL10" s="34">
        <f>'5 - Project Outputs'!M339</f>
        <v>0</v>
      </c>
      <c r="ZM10" s="34">
        <f>'5 - Project Outputs'!N339</f>
        <v>0</v>
      </c>
      <c r="ZN10" s="34">
        <f>'5 - Project Outputs'!O339</f>
        <v>0</v>
      </c>
      <c r="ZO10" s="34">
        <f>'5 - Project Outputs'!P339</f>
        <v>0</v>
      </c>
      <c r="ZP10" s="34">
        <f>'5 - Project Outputs'!Q339</f>
        <v>0</v>
      </c>
      <c r="ZQ10" s="34">
        <f>'5 - Project Outputs'!R339</f>
        <v>0</v>
      </c>
      <c r="ZR10" s="34">
        <f>'5 - Project Outputs'!S339</f>
        <v>0</v>
      </c>
      <c r="ZS10" s="34">
        <f>'5 - Project Outputs'!T339</f>
        <v>0</v>
      </c>
      <c r="ZT10" s="34">
        <f>'5 - Project Outputs'!U339</f>
        <v>0</v>
      </c>
      <c r="ZU10" s="34">
        <f>'5 - Project Outputs'!V339</f>
        <v>0</v>
      </c>
      <c r="ZV10" s="34">
        <f>'5 - Project Outputs'!W339</f>
        <v>0</v>
      </c>
      <c r="ZW10" s="34">
        <f>'5 - Project Outputs'!X339</f>
        <v>0</v>
      </c>
      <c r="ZX10" s="34">
        <f>'5 - Project Outputs'!Y339</f>
        <v>0</v>
      </c>
      <c r="ZY10" s="34" t="str">
        <f>'5 - Project Outputs'!C340</f>
        <v>&lt; Select &gt;</v>
      </c>
      <c r="ZZ10" s="34" t="str">
        <f>'5 - Project Outputs'!D340</f>
        <v>N/A</v>
      </c>
      <c r="AAA10" s="34">
        <f>'5 - Project Outputs'!E340</f>
        <v>0</v>
      </c>
      <c r="AAB10" s="34">
        <f>'5 - Project Outputs'!F340</f>
        <v>0</v>
      </c>
      <c r="AAC10" s="34">
        <f>'5 - Project Outputs'!G340</f>
        <v>0</v>
      </c>
      <c r="AAD10" s="34">
        <f>'5 - Project Outputs'!H340</f>
        <v>0</v>
      </c>
      <c r="AAE10" s="34">
        <f>'5 - Project Outputs'!I340</f>
        <v>0</v>
      </c>
      <c r="AAF10" s="34">
        <f>'5 - Project Outputs'!J340</f>
        <v>0</v>
      </c>
      <c r="AAG10" s="34">
        <f>'5 - Project Outputs'!K340</f>
        <v>0</v>
      </c>
      <c r="AAH10" s="34">
        <f>'5 - Project Outputs'!L340</f>
        <v>0</v>
      </c>
      <c r="AAI10" s="34">
        <f>'5 - Project Outputs'!M340</f>
        <v>0</v>
      </c>
      <c r="AAJ10" s="34">
        <f>'5 - Project Outputs'!N340</f>
        <v>0</v>
      </c>
      <c r="AAK10" s="34">
        <f>'5 - Project Outputs'!O340</f>
        <v>0</v>
      </c>
      <c r="AAL10" s="34">
        <f>'5 - Project Outputs'!P340</f>
        <v>0</v>
      </c>
      <c r="AAM10" s="34">
        <f>'5 - Project Outputs'!Q340</f>
        <v>0</v>
      </c>
      <c r="AAN10" s="34">
        <f>'5 - Project Outputs'!R340</f>
        <v>0</v>
      </c>
      <c r="AAO10" s="34">
        <f>'5 - Project Outputs'!S340</f>
        <v>0</v>
      </c>
      <c r="AAP10" s="34">
        <f>'5 - Project Outputs'!T340</f>
        <v>0</v>
      </c>
      <c r="AAQ10" s="34">
        <f>'5 - Project Outputs'!U340</f>
        <v>0</v>
      </c>
      <c r="AAR10" s="34">
        <f>'5 - Project Outputs'!V340</f>
        <v>0</v>
      </c>
      <c r="AAS10" s="34">
        <f>'5 - Project Outputs'!W340</f>
        <v>0</v>
      </c>
      <c r="AAT10" s="34">
        <f>'5 - Project Outputs'!X340</f>
        <v>0</v>
      </c>
      <c r="AAU10" s="34">
        <f>'5 - Project Outputs'!Y340</f>
        <v>0</v>
      </c>
      <c r="AAV10" s="34" t="str">
        <f>'5 - Project Outputs'!C341</f>
        <v>&lt; Select &gt;</v>
      </c>
      <c r="AAW10" s="34" t="str">
        <f>'5 - Project Outputs'!D341</f>
        <v>N/A</v>
      </c>
      <c r="AAX10" s="34">
        <f>'5 - Project Outputs'!E341</f>
        <v>0</v>
      </c>
      <c r="AAY10" s="34">
        <f>'5 - Project Outputs'!F341</f>
        <v>0</v>
      </c>
      <c r="AAZ10" s="34">
        <f>'5 - Project Outputs'!G341</f>
        <v>0</v>
      </c>
      <c r="ABA10" s="34">
        <f>'5 - Project Outputs'!H341</f>
        <v>0</v>
      </c>
      <c r="ABB10" s="34">
        <f>'5 - Project Outputs'!I341</f>
        <v>0</v>
      </c>
      <c r="ABC10" s="34">
        <f>'5 - Project Outputs'!J341</f>
        <v>0</v>
      </c>
      <c r="ABD10" s="34">
        <f>'5 - Project Outputs'!K341</f>
        <v>0</v>
      </c>
      <c r="ABE10" s="34">
        <f>'5 - Project Outputs'!L341</f>
        <v>0</v>
      </c>
      <c r="ABF10" s="34">
        <f>'5 - Project Outputs'!M341</f>
        <v>0</v>
      </c>
      <c r="ABG10" s="34">
        <f>'5 - Project Outputs'!N341</f>
        <v>0</v>
      </c>
      <c r="ABH10" s="34">
        <f>'5 - Project Outputs'!O341</f>
        <v>0</v>
      </c>
      <c r="ABI10" s="34">
        <f>'5 - Project Outputs'!P341</f>
        <v>0</v>
      </c>
      <c r="ABJ10" s="34">
        <f>'5 - Project Outputs'!Q341</f>
        <v>0</v>
      </c>
      <c r="ABK10" s="34">
        <f>'5 - Project Outputs'!R341</f>
        <v>0</v>
      </c>
      <c r="ABL10" s="34">
        <f>'5 - Project Outputs'!S341</f>
        <v>0</v>
      </c>
      <c r="ABM10" s="34">
        <f>'5 - Project Outputs'!T341</f>
        <v>0</v>
      </c>
      <c r="ABN10" s="34">
        <f>'5 - Project Outputs'!U341</f>
        <v>0</v>
      </c>
      <c r="ABO10" s="34">
        <f>'5 - Project Outputs'!V341</f>
        <v>0</v>
      </c>
      <c r="ABP10" s="34">
        <f>'5 - Project Outputs'!W341</f>
        <v>0</v>
      </c>
      <c r="ABQ10" s="34">
        <f>'5 - Project Outputs'!X341</f>
        <v>0</v>
      </c>
      <c r="ABR10" s="34">
        <f>'5 - Project Outputs'!Y341</f>
        <v>0</v>
      </c>
      <c r="ABS10" s="34" t="str">
        <f>'5 - Project Outputs'!C342</f>
        <v>&lt; Select &gt;</v>
      </c>
      <c r="ABT10" s="34" t="str">
        <f>'5 - Project Outputs'!D342</f>
        <v>N/A</v>
      </c>
      <c r="ABU10" s="34">
        <f>'5 - Project Outputs'!E342</f>
        <v>0</v>
      </c>
      <c r="ABV10" s="34">
        <f>'5 - Project Outputs'!F342</f>
        <v>0</v>
      </c>
      <c r="ABW10" s="34">
        <f>'5 - Project Outputs'!G342</f>
        <v>0</v>
      </c>
      <c r="ABX10" s="34">
        <f>'5 - Project Outputs'!H342</f>
        <v>0</v>
      </c>
      <c r="ABY10" s="34">
        <f>'5 - Project Outputs'!I342</f>
        <v>0</v>
      </c>
      <c r="ABZ10" s="34">
        <f>'5 - Project Outputs'!J342</f>
        <v>0</v>
      </c>
      <c r="ACA10" s="34">
        <f>'5 - Project Outputs'!K342</f>
        <v>0</v>
      </c>
      <c r="ACB10" s="34">
        <f>'5 - Project Outputs'!L342</f>
        <v>0</v>
      </c>
      <c r="ACC10" s="34">
        <f>'5 - Project Outputs'!M342</f>
        <v>0</v>
      </c>
      <c r="ACD10" s="34">
        <f>'5 - Project Outputs'!N342</f>
        <v>0</v>
      </c>
      <c r="ACE10" s="34">
        <f>'5 - Project Outputs'!O342</f>
        <v>0</v>
      </c>
      <c r="ACF10" s="34">
        <f>'5 - Project Outputs'!P342</f>
        <v>0</v>
      </c>
      <c r="ACG10" s="34">
        <f>'5 - Project Outputs'!Q342</f>
        <v>0</v>
      </c>
      <c r="ACH10" s="34">
        <f>'5 - Project Outputs'!R342</f>
        <v>0</v>
      </c>
      <c r="ACI10" s="34">
        <f>'5 - Project Outputs'!S342</f>
        <v>0</v>
      </c>
      <c r="ACJ10" s="34">
        <f>'5 - Project Outputs'!T342</f>
        <v>0</v>
      </c>
      <c r="ACK10" s="34">
        <f>'5 - Project Outputs'!U342</f>
        <v>0</v>
      </c>
      <c r="ACL10" s="34">
        <f>'5 - Project Outputs'!V342</f>
        <v>0</v>
      </c>
      <c r="ACM10" s="34">
        <f>'5 - Project Outputs'!W342</f>
        <v>0</v>
      </c>
      <c r="ACN10" s="34">
        <f>'5 - Project Outputs'!X342</f>
        <v>0</v>
      </c>
      <c r="ACO10" s="34">
        <f>'5 - Project Outputs'!Y342</f>
        <v>0</v>
      </c>
      <c r="ACP10" s="34" t="str">
        <f>'5 - Project Outputs'!C343</f>
        <v>&lt; Select &gt;</v>
      </c>
      <c r="ACQ10" s="34" t="str">
        <f>'5 - Project Outputs'!D343</f>
        <v>N/A</v>
      </c>
      <c r="ACR10" s="34">
        <f>'5 - Project Outputs'!E343</f>
        <v>0</v>
      </c>
      <c r="ACS10" s="34">
        <f>'5 - Project Outputs'!F343</f>
        <v>0</v>
      </c>
      <c r="ACT10" s="34">
        <f>'5 - Project Outputs'!G343</f>
        <v>0</v>
      </c>
      <c r="ACU10" s="34">
        <f>'5 - Project Outputs'!H343</f>
        <v>0</v>
      </c>
      <c r="ACV10" s="34">
        <f>'5 - Project Outputs'!I343</f>
        <v>0</v>
      </c>
      <c r="ACW10" s="34">
        <f>'5 - Project Outputs'!J343</f>
        <v>0</v>
      </c>
      <c r="ACX10" s="34">
        <f>'5 - Project Outputs'!K343</f>
        <v>0</v>
      </c>
      <c r="ACY10" s="34">
        <f>'5 - Project Outputs'!L343</f>
        <v>0</v>
      </c>
      <c r="ACZ10" s="34">
        <f>'5 - Project Outputs'!M343</f>
        <v>0</v>
      </c>
      <c r="ADA10" s="34">
        <f>'5 - Project Outputs'!N343</f>
        <v>0</v>
      </c>
      <c r="ADB10" s="34">
        <f>'5 - Project Outputs'!O343</f>
        <v>0</v>
      </c>
      <c r="ADC10" s="34">
        <f>'5 - Project Outputs'!P343</f>
        <v>0</v>
      </c>
      <c r="ADD10" s="34">
        <f>'5 - Project Outputs'!Q343</f>
        <v>0</v>
      </c>
      <c r="ADE10" s="34">
        <f>'5 - Project Outputs'!R343</f>
        <v>0</v>
      </c>
      <c r="ADF10" s="34">
        <f>'5 - Project Outputs'!S343</f>
        <v>0</v>
      </c>
      <c r="ADG10" s="34">
        <f>'5 - Project Outputs'!T343</f>
        <v>0</v>
      </c>
      <c r="ADH10" s="34">
        <f>'5 - Project Outputs'!U343</f>
        <v>0</v>
      </c>
      <c r="ADI10" s="34">
        <f>'5 - Project Outputs'!V343</f>
        <v>0</v>
      </c>
      <c r="ADJ10" s="34">
        <f>'5 - Project Outputs'!W343</f>
        <v>0</v>
      </c>
      <c r="ADK10" s="34">
        <f>'5 - Project Outputs'!X343</f>
        <v>0</v>
      </c>
      <c r="ADL10" s="34">
        <f>'5 - Project Outputs'!Y343</f>
        <v>0</v>
      </c>
      <c r="ADM10" s="34" t="str">
        <f>'5 - Project Outputs'!C344</f>
        <v>&lt; Select &gt;</v>
      </c>
      <c r="ADN10" s="34" t="str">
        <f>'5 - Project Outputs'!D344</f>
        <v>N/A</v>
      </c>
      <c r="ADO10" s="34">
        <f>'5 - Project Outputs'!E344</f>
        <v>0</v>
      </c>
      <c r="ADP10" s="34">
        <f>'5 - Project Outputs'!F344</f>
        <v>0</v>
      </c>
      <c r="ADQ10" s="34">
        <f>'5 - Project Outputs'!G344</f>
        <v>0</v>
      </c>
      <c r="ADR10" s="34">
        <f>'5 - Project Outputs'!H344</f>
        <v>0</v>
      </c>
      <c r="ADS10" s="34">
        <f>'5 - Project Outputs'!I344</f>
        <v>0</v>
      </c>
      <c r="ADT10" s="34">
        <f>'5 - Project Outputs'!J344</f>
        <v>0</v>
      </c>
      <c r="ADU10" s="34">
        <f>'5 - Project Outputs'!K344</f>
        <v>0</v>
      </c>
      <c r="ADV10" s="34">
        <f>'5 - Project Outputs'!L344</f>
        <v>0</v>
      </c>
      <c r="ADW10" s="34">
        <f>'5 - Project Outputs'!M344</f>
        <v>0</v>
      </c>
      <c r="ADX10" s="34">
        <f>'5 - Project Outputs'!N344</f>
        <v>0</v>
      </c>
      <c r="ADY10" s="34">
        <f>'5 - Project Outputs'!O344</f>
        <v>0</v>
      </c>
      <c r="ADZ10" s="34">
        <f>'5 - Project Outputs'!P344</f>
        <v>0</v>
      </c>
      <c r="AEA10" s="34">
        <f>'5 - Project Outputs'!Q344</f>
        <v>0</v>
      </c>
      <c r="AEB10" s="34">
        <f>'5 - Project Outputs'!R344</f>
        <v>0</v>
      </c>
      <c r="AEC10" s="34">
        <f>'5 - Project Outputs'!S344</f>
        <v>0</v>
      </c>
      <c r="AED10" s="34">
        <f>'5 - Project Outputs'!T344</f>
        <v>0</v>
      </c>
      <c r="AEE10" s="34">
        <f>'5 - Project Outputs'!U344</f>
        <v>0</v>
      </c>
      <c r="AEF10" s="34">
        <f>'5 - Project Outputs'!V344</f>
        <v>0</v>
      </c>
      <c r="AEG10" s="34">
        <f>'5 - Project Outputs'!W344</f>
        <v>0</v>
      </c>
      <c r="AEH10" s="34">
        <f>'5 - Project Outputs'!X344</f>
        <v>0</v>
      </c>
      <c r="AEI10" s="34">
        <f>'5 - Project Outputs'!Y344</f>
        <v>0</v>
      </c>
      <c r="AEJ10" s="34" t="str">
        <f>'5 - Project Outputs'!C345</f>
        <v>&lt; Select &gt;</v>
      </c>
      <c r="AEK10" s="34" t="str">
        <f>'5 - Project Outputs'!D345</f>
        <v>N/A</v>
      </c>
      <c r="AEL10" s="34">
        <f>'5 - Project Outputs'!E345</f>
        <v>0</v>
      </c>
      <c r="AEM10" s="34">
        <f>'5 - Project Outputs'!F345</f>
        <v>0</v>
      </c>
      <c r="AEN10" s="34">
        <f>'5 - Project Outputs'!G345</f>
        <v>0</v>
      </c>
      <c r="AEO10" s="34">
        <f>'5 - Project Outputs'!H345</f>
        <v>0</v>
      </c>
      <c r="AEP10" s="34">
        <f>'5 - Project Outputs'!I345</f>
        <v>0</v>
      </c>
      <c r="AEQ10" s="34">
        <f>'5 - Project Outputs'!J345</f>
        <v>0</v>
      </c>
      <c r="AER10" s="34">
        <f>'5 - Project Outputs'!K345</f>
        <v>0</v>
      </c>
      <c r="AES10" s="34">
        <f>'5 - Project Outputs'!L345</f>
        <v>0</v>
      </c>
      <c r="AET10" s="34">
        <f>'5 - Project Outputs'!M345</f>
        <v>0</v>
      </c>
      <c r="AEU10" s="34">
        <f>'5 - Project Outputs'!N345</f>
        <v>0</v>
      </c>
      <c r="AEV10" s="34">
        <f>'5 - Project Outputs'!O345</f>
        <v>0</v>
      </c>
      <c r="AEW10" s="34">
        <f>'5 - Project Outputs'!P345</f>
        <v>0</v>
      </c>
      <c r="AEX10" s="34">
        <f>'5 - Project Outputs'!Q345</f>
        <v>0</v>
      </c>
      <c r="AEY10" s="34">
        <f>'5 - Project Outputs'!R345</f>
        <v>0</v>
      </c>
      <c r="AEZ10" s="34">
        <f>'5 - Project Outputs'!S345</f>
        <v>0</v>
      </c>
      <c r="AFA10" s="34">
        <f>'5 - Project Outputs'!T345</f>
        <v>0</v>
      </c>
      <c r="AFB10" s="34">
        <f>'5 - Project Outputs'!U345</f>
        <v>0</v>
      </c>
      <c r="AFC10" s="34">
        <f>'5 - Project Outputs'!V345</f>
        <v>0</v>
      </c>
      <c r="AFD10" s="34">
        <f>'5 - Project Outputs'!W345</f>
        <v>0</v>
      </c>
      <c r="AFE10" s="34">
        <f>'5 - Project Outputs'!X345</f>
        <v>0</v>
      </c>
      <c r="AFF10" s="34">
        <f>'5 - Project Outputs'!Y345</f>
        <v>0</v>
      </c>
      <c r="AFG10" s="34" t="str">
        <f>'5 - Project Outputs'!C346</f>
        <v>&lt; Select &gt;</v>
      </c>
      <c r="AFH10" s="34" t="str">
        <f>'5 - Project Outputs'!D346</f>
        <v>N/A</v>
      </c>
      <c r="AFI10" s="34">
        <f>'5 - Project Outputs'!E346</f>
        <v>0</v>
      </c>
      <c r="AFJ10" s="34">
        <f>'5 - Project Outputs'!F346</f>
        <v>0</v>
      </c>
      <c r="AFK10" s="34">
        <f>'5 - Project Outputs'!G346</f>
        <v>0</v>
      </c>
      <c r="AFL10" s="34">
        <f>'5 - Project Outputs'!H346</f>
        <v>0</v>
      </c>
      <c r="AFM10" s="34">
        <f>'5 - Project Outputs'!I346</f>
        <v>0</v>
      </c>
      <c r="AFN10" s="34">
        <f>'5 - Project Outputs'!J346</f>
        <v>0</v>
      </c>
      <c r="AFO10" s="34">
        <f>'5 - Project Outputs'!K346</f>
        <v>0</v>
      </c>
      <c r="AFP10" s="34">
        <f>'5 - Project Outputs'!L346</f>
        <v>0</v>
      </c>
      <c r="AFQ10" s="34">
        <f>'5 - Project Outputs'!M346</f>
        <v>0</v>
      </c>
      <c r="AFR10" s="34">
        <f>'5 - Project Outputs'!N346</f>
        <v>0</v>
      </c>
      <c r="AFS10" s="34">
        <f>'5 - Project Outputs'!O346</f>
        <v>0</v>
      </c>
      <c r="AFT10" s="34">
        <f>'5 - Project Outputs'!P346</f>
        <v>0</v>
      </c>
      <c r="AFU10" s="34">
        <f>'5 - Project Outputs'!Q346</f>
        <v>0</v>
      </c>
      <c r="AFV10" s="34">
        <f>'5 - Project Outputs'!R346</f>
        <v>0</v>
      </c>
      <c r="AFW10" s="34">
        <f>'5 - Project Outputs'!S346</f>
        <v>0</v>
      </c>
      <c r="AFX10" s="34">
        <f>'5 - Project Outputs'!T346</f>
        <v>0</v>
      </c>
      <c r="AFY10" s="34">
        <f>'5 - Project Outputs'!U346</f>
        <v>0</v>
      </c>
      <c r="AFZ10" s="34">
        <f>'5 - Project Outputs'!V346</f>
        <v>0</v>
      </c>
      <c r="AGA10" s="34">
        <f>'5 - Project Outputs'!W346</f>
        <v>0</v>
      </c>
      <c r="AGB10" s="34">
        <f>'5 - Project Outputs'!X346</f>
        <v>0</v>
      </c>
      <c r="AGC10" s="34">
        <f>'5 - Project Outputs'!Y346</f>
        <v>0</v>
      </c>
      <c r="AGD10" s="34">
        <f>'5 - Project Outputs'!C348</f>
        <v>0</v>
      </c>
      <c r="AGE10" s="34">
        <f>'5 - Project Outputs'!D348</f>
        <v>0</v>
      </c>
      <c r="AGF10" s="34">
        <f>'5 - Project Outputs'!E348</f>
        <v>0</v>
      </c>
      <c r="AGG10" s="34">
        <f>'5 - Project Outputs'!F348</f>
        <v>0</v>
      </c>
      <c r="AGH10" s="34">
        <f>'5 - Project Outputs'!G348</f>
        <v>0</v>
      </c>
      <c r="AGI10" s="34">
        <f>'5 - Project Outputs'!H348</f>
        <v>0</v>
      </c>
      <c r="AGJ10" s="34">
        <f>'5 - Project Outputs'!I348</f>
        <v>0</v>
      </c>
      <c r="AGK10" s="34">
        <f>'5 - Project Outputs'!J348</f>
        <v>0</v>
      </c>
      <c r="AGL10" s="34">
        <f>'5 - Project Outputs'!K348</f>
        <v>0</v>
      </c>
      <c r="AGM10" s="34">
        <f>'5 - Project Outputs'!L348</f>
        <v>0</v>
      </c>
      <c r="AGN10" s="34">
        <f>'5 - Project Outputs'!M348</f>
        <v>0</v>
      </c>
      <c r="AGO10" s="34">
        <f>'5 - Project Outputs'!N348</f>
        <v>0</v>
      </c>
      <c r="AGP10" s="34">
        <f>'5 - Project Outputs'!O348</f>
        <v>0</v>
      </c>
      <c r="AGQ10" s="34">
        <f>'5 - Project Outputs'!P348</f>
        <v>0</v>
      </c>
      <c r="AGR10" s="34">
        <f>'5 - Project Outputs'!Q348</f>
        <v>0</v>
      </c>
      <c r="AGS10" s="34">
        <f>'5 - Project Outputs'!R348</f>
        <v>0</v>
      </c>
      <c r="AGT10" s="34">
        <f>'5 - Project Outputs'!S348</f>
        <v>0</v>
      </c>
      <c r="AGU10" s="34">
        <f>'5 - Project Outputs'!T348</f>
        <v>0</v>
      </c>
      <c r="AGV10" s="34">
        <f>'5 - Project Outputs'!U348</f>
        <v>0</v>
      </c>
      <c r="AGW10" s="34">
        <f>'5 - Project Outputs'!V348</f>
        <v>0</v>
      </c>
      <c r="AGX10" s="34">
        <f>'5 - Project Outputs'!W348</f>
        <v>0</v>
      </c>
      <c r="AGY10" s="34">
        <f>'5 - Project Outputs'!X348</f>
        <v>0</v>
      </c>
      <c r="AGZ10" s="34">
        <f>'5 - Project Outputs'!C349</f>
        <v>0</v>
      </c>
      <c r="AHA10" s="34">
        <f>'5 - Project Outputs'!D349</f>
        <v>0</v>
      </c>
      <c r="AHB10" s="34">
        <f>'5 - Project Outputs'!E349</f>
        <v>0</v>
      </c>
      <c r="AHC10" s="34">
        <f>'5 - Project Outputs'!F349</f>
        <v>0</v>
      </c>
      <c r="AHD10" s="34">
        <f>'5 - Project Outputs'!G349</f>
        <v>0</v>
      </c>
      <c r="AHE10" s="34">
        <f>'5 - Project Outputs'!H349</f>
        <v>0</v>
      </c>
      <c r="AHF10" s="34">
        <f>'5 - Project Outputs'!I349</f>
        <v>0</v>
      </c>
      <c r="AHG10" s="34">
        <f>'5 - Project Outputs'!J349</f>
        <v>0</v>
      </c>
      <c r="AHH10" s="34">
        <f>'5 - Project Outputs'!K349</f>
        <v>0</v>
      </c>
      <c r="AHI10" s="34">
        <f>'5 - Project Outputs'!L349</f>
        <v>0</v>
      </c>
      <c r="AHJ10" s="34">
        <f>'5 - Project Outputs'!M349</f>
        <v>0</v>
      </c>
      <c r="AHK10" s="34">
        <f>'5 - Project Outputs'!N349</f>
        <v>0</v>
      </c>
      <c r="AHL10" s="34">
        <f>'5 - Project Outputs'!O349</f>
        <v>0</v>
      </c>
      <c r="AHM10" s="34">
        <f>'5 - Project Outputs'!P349</f>
        <v>0</v>
      </c>
      <c r="AHN10" s="34">
        <f>'5 - Project Outputs'!Q349</f>
        <v>0</v>
      </c>
      <c r="AHO10" s="34">
        <f>'5 - Project Outputs'!R349</f>
        <v>0</v>
      </c>
      <c r="AHP10" s="34">
        <f>'5 - Project Outputs'!S349</f>
        <v>0</v>
      </c>
      <c r="AHQ10" s="34">
        <f>'5 - Project Outputs'!T349</f>
        <v>0</v>
      </c>
      <c r="AHR10" s="34">
        <f>'5 - Project Outputs'!U349</f>
        <v>0</v>
      </c>
      <c r="AHS10" s="34">
        <f>'5 - Project Outputs'!V349</f>
        <v>0</v>
      </c>
      <c r="AHT10" s="34">
        <f>'5 - Project Outputs'!W349</f>
        <v>0</v>
      </c>
      <c r="AHU10" s="34">
        <f>'5 - Project Outputs'!X349</f>
        <v>0</v>
      </c>
      <c r="AHV10" s="34">
        <f>'5 - Project Outputs'!C350</f>
        <v>0</v>
      </c>
      <c r="AHW10" s="34">
        <f>'5 - Project Outputs'!D350</f>
        <v>0</v>
      </c>
      <c r="AHX10" s="34">
        <f>'5 - Project Outputs'!E350</f>
        <v>0</v>
      </c>
      <c r="AHY10" s="34">
        <f>'5 - Project Outputs'!F350</f>
        <v>0</v>
      </c>
      <c r="AHZ10" s="34">
        <f>'5 - Project Outputs'!G350</f>
        <v>0</v>
      </c>
      <c r="AIA10" s="34">
        <f>'5 - Project Outputs'!H350</f>
        <v>0</v>
      </c>
      <c r="AIB10" s="34">
        <f>'5 - Project Outputs'!I350</f>
        <v>0</v>
      </c>
      <c r="AIC10" s="34">
        <f>'5 - Project Outputs'!J350</f>
        <v>0</v>
      </c>
      <c r="AID10" s="34">
        <f>'5 - Project Outputs'!K350</f>
        <v>0</v>
      </c>
      <c r="AIE10" s="34">
        <f>'5 - Project Outputs'!L350</f>
        <v>0</v>
      </c>
      <c r="AIF10" s="34">
        <f>'5 - Project Outputs'!M350</f>
        <v>0</v>
      </c>
      <c r="AIG10" s="34">
        <f>'5 - Project Outputs'!N350</f>
        <v>0</v>
      </c>
      <c r="AIH10" s="34">
        <f>'5 - Project Outputs'!O350</f>
        <v>0</v>
      </c>
      <c r="AII10" s="34">
        <f>'5 - Project Outputs'!P350</f>
        <v>0</v>
      </c>
      <c r="AIJ10" s="34">
        <f>'5 - Project Outputs'!Q350</f>
        <v>0</v>
      </c>
      <c r="AIK10" s="34">
        <f>'5 - Project Outputs'!R350</f>
        <v>0</v>
      </c>
      <c r="AIL10" s="34">
        <f>'5 - Project Outputs'!S350</f>
        <v>0</v>
      </c>
      <c r="AIM10" s="34">
        <f>'5 - Project Outputs'!T350</f>
        <v>0</v>
      </c>
      <c r="AIN10" s="34">
        <f>'5 - Project Outputs'!U350</f>
        <v>0</v>
      </c>
      <c r="AIO10" s="34">
        <f>'5 - Project Outputs'!V350</f>
        <v>0</v>
      </c>
      <c r="AIP10" s="34">
        <f>'5 - Project Outputs'!W350</f>
        <v>0</v>
      </c>
      <c r="AIQ10" s="34">
        <f>'5 - Project Outputs'!X350</f>
        <v>0</v>
      </c>
      <c r="AIR10" s="34">
        <f>'5 - Project Outputs'!C351</f>
        <v>0</v>
      </c>
      <c r="AIS10" s="34">
        <f>'5 - Project Outputs'!D351</f>
        <v>0</v>
      </c>
      <c r="AIT10" s="34">
        <f>'5 - Project Outputs'!E351</f>
        <v>0</v>
      </c>
      <c r="AIU10" s="34">
        <f>'5 - Project Outputs'!F351</f>
        <v>0</v>
      </c>
      <c r="AIV10" s="34">
        <f>'5 - Project Outputs'!G351</f>
        <v>0</v>
      </c>
      <c r="AIW10" s="34">
        <f>'5 - Project Outputs'!H351</f>
        <v>0</v>
      </c>
      <c r="AIX10" s="34">
        <f>'5 - Project Outputs'!I351</f>
        <v>0</v>
      </c>
      <c r="AIY10" s="34">
        <f>'5 - Project Outputs'!J351</f>
        <v>0</v>
      </c>
      <c r="AIZ10" s="34">
        <f>'5 - Project Outputs'!K351</f>
        <v>0</v>
      </c>
      <c r="AJA10" s="34">
        <f>'5 - Project Outputs'!L351</f>
        <v>0</v>
      </c>
      <c r="AJB10" s="34">
        <f>'5 - Project Outputs'!M351</f>
        <v>0</v>
      </c>
      <c r="AJC10" s="34">
        <f>'5 - Project Outputs'!N351</f>
        <v>0</v>
      </c>
      <c r="AJD10" s="34">
        <f>'5 - Project Outputs'!O351</f>
        <v>0</v>
      </c>
      <c r="AJE10" s="34">
        <f>'5 - Project Outputs'!P351</f>
        <v>0</v>
      </c>
      <c r="AJF10" s="34">
        <f>'5 - Project Outputs'!Q351</f>
        <v>0</v>
      </c>
      <c r="AJG10" s="34">
        <f>'5 - Project Outputs'!R351</f>
        <v>0</v>
      </c>
      <c r="AJH10" s="34">
        <f>'5 - Project Outputs'!S351</f>
        <v>0</v>
      </c>
      <c r="AJI10" s="34">
        <f>'5 - Project Outputs'!T351</f>
        <v>0</v>
      </c>
      <c r="AJJ10" s="34">
        <f>'5 - Project Outputs'!U351</f>
        <v>0</v>
      </c>
      <c r="AJK10" s="34">
        <f>'5 - Project Outputs'!V351</f>
        <v>0</v>
      </c>
      <c r="AJL10" s="34">
        <f>'5 - Project Outputs'!W351</f>
        <v>0</v>
      </c>
      <c r="AJM10" s="34">
        <f>'5 - Project Outputs'!X351</f>
        <v>0</v>
      </c>
      <c r="AJN10" s="34">
        <f>'5 - Project Outputs'!C352</f>
        <v>0</v>
      </c>
      <c r="AJO10" s="34">
        <f>'5 - Project Outputs'!D352</f>
        <v>0</v>
      </c>
      <c r="AJP10" s="34">
        <f>'5 - Project Outputs'!E352</f>
        <v>0</v>
      </c>
      <c r="AJQ10" s="34">
        <f>'5 - Project Outputs'!F352</f>
        <v>0</v>
      </c>
      <c r="AJR10" s="34">
        <f>'5 - Project Outputs'!G352</f>
        <v>0</v>
      </c>
      <c r="AJS10" s="34">
        <f>'5 - Project Outputs'!H352</f>
        <v>0</v>
      </c>
      <c r="AJT10" s="34">
        <f>'5 - Project Outputs'!I352</f>
        <v>0</v>
      </c>
      <c r="AJU10" s="34">
        <f>'5 - Project Outputs'!J352</f>
        <v>0</v>
      </c>
      <c r="AJV10" s="34">
        <f>'5 - Project Outputs'!K352</f>
        <v>0</v>
      </c>
      <c r="AJW10" s="34">
        <f>'5 - Project Outputs'!L352</f>
        <v>0</v>
      </c>
      <c r="AJX10" s="34">
        <f>'5 - Project Outputs'!M352</f>
        <v>0</v>
      </c>
      <c r="AJY10" s="34">
        <f>'5 - Project Outputs'!N352</f>
        <v>0</v>
      </c>
      <c r="AJZ10" s="34">
        <f>'5 - Project Outputs'!O352</f>
        <v>0</v>
      </c>
      <c r="AKA10" s="34">
        <f>'5 - Project Outputs'!P352</f>
        <v>0</v>
      </c>
      <c r="AKB10" s="34">
        <f>'5 - Project Outputs'!Q352</f>
        <v>0</v>
      </c>
      <c r="AKC10" s="34">
        <f>'5 - Project Outputs'!R352</f>
        <v>0</v>
      </c>
      <c r="AKD10" s="34">
        <f>'5 - Project Outputs'!S352</f>
        <v>0</v>
      </c>
      <c r="AKE10" s="34">
        <f>'5 - Project Outputs'!T352</f>
        <v>0</v>
      </c>
      <c r="AKF10" s="34">
        <f>'5 - Project Outputs'!U352</f>
        <v>0</v>
      </c>
      <c r="AKG10" s="34">
        <f>'5 - Project Outputs'!V352</f>
        <v>0</v>
      </c>
      <c r="AKH10" s="34">
        <f>'5 - Project Outputs'!W352</f>
        <v>0</v>
      </c>
      <c r="AKI10" s="34">
        <f>'5 - Project Outputs'!X352</f>
        <v>0</v>
      </c>
      <c r="AKJ10" s="34">
        <f>'5 - Project Outputs'!C353</f>
        <v>0</v>
      </c>
      <c r="AKK10" s="34">
        <f>'5 - Project Outputs'!D353</f>
        <v>0</v>
      </c>
      <c r="AKL10" s="34">
        <f>'5 - Project Outputs'!E353</f>
        <v>0</v>
      </c>
      <c r="AKM10" s="34">
        <f>'5 - Project Outputs'!F353</f>
        <v>0</v>
      </c>
      <c r="AKN10" s="34">
        <f>'5 - Project Outputs'!G353</f>
        <v>0</v>
      </c>
      <c r="AKO10" s="34">
        <f>'5 - Project Outputs'!H353</f>
        <v>0</v>
      </c>
      <c r="AKP10" s="34">
        <f>'5 - Project Outputs'!I353</f>
        <v>0</v>
      </c>
      <c r="AKQ10" s="34">
        <f>'5 - Project Outputs'!J353</f>
        <v>0</v>
      </c>
      <c r="AKR10" s="34">
        <f>'5 - Project Outputs'!K353</f>
        <v>0</v>
      </c>
      <c r="AKS10" s="34">
        <f>'5 - Project Outputs'!L353</f>
        <v>0</v>
      </c>
      <c r="AKT10" s="34">
        <f>'5 - Project Outputs'!M353</f>
        <v>0</v>
      </c>
      <c r="AKU10" s="34">
        <f>'5 - Project Outputs'!N353</f>
        <v>0</v>
      </c>
      <c r="AKV10" s="34">
        <f>'5 - Project Outputs'!O353</f>
        <v>0</v>
      </c>
      <c r="AKW10" s="34">
        <f>'5 - Project Outputs'!P353</f>
        <v>0</v>
      </c>
      <c r="AKX10" s="34">
        <f>'5 - Project Outputs'!Q353</f>
        <v>0</v>
      </c>
      <c r="AKY10" s="34">
        <f>'5 - Project Outputs'!R353</f>
        <v>0</v>
      </c>
      <c r="AKZ10" s="34">
        <f>'5 - Project Outputs'!S353</f>
        <v>0</v>
      </c>
      <c r="ALA10" s="34">
        <f>'5 - Project Outputs'!T353</f>
        <v>0</v>
      </c>
      <c r="ALB10" s="34">
        <f>'5 - Project Outputs'!U353</f>
        <v>0</v>
      </c>
      <c r="ALC10" s="34">
        <f>'5 - Project Outputs'!V353</f>
        <v>0</v>
      </c>
      <c r="ALD10" s="34">
        <f>'5 - Project Outputs'!W353</f>
        <v>0</v>
      </c>
      <c r="ALE10" s="34">
        <f>'5 - Project Outputs'!X353</f>
        <v>0</v>
      </c>
      <c r="ALF10" s="34">
        <f>'5 - Project Outputs'!C354</f>
        <v>0</v>
      </c>
      <c r="ALG10" s="34">
        <f>'5 - Project Outputs'!D354</f>
        <v>0</v>
      </c>
      <c r="ALH10" s="34">
        <f>'5 - Project Outputs'!E354</f>
        <v>0</v>
      </c>
      <c r="ALI10" s="34">
        <f>'5 - Project Outputs'!F354</f>
        <v>0</v>
      </c>
      <c r="ALJ10" s="34">
        <f>'5 - Project Outputs'!G354</f>
        <v>0</v>
      </c>
      <c r="ALK10" s="34">
        <f>'5 - Project Outputs'!H354</f>
        <v>0</v>
      </c>
      <c r="ALL10" s="34">
        <f>'5 - Project Outputs'!I354</f>
        <v>0</v>
      </c>
      <c r="ALM10" s="34">
        <f>'5 - Project Outputs'!J354</f>
        <v>0</v>
      </c>
      <c r="ALN10" s="34">
        <f>'5 - Project Outputs'!K354</f>
        <v>0</v>
      </c>
      <c r="ALO10" s="34">
        <f>'5 - Project Outputs'!L354</f>
        <v>0</v>
      </c>
      <c r="ALP10" s="34">
        <f>'5 - Project Outputs'!M354</f>
        <v>0</v>
      </c>
      <c r="ALQ10" s="34">
        <f>'5 - Project Outputs'!N354</f>
        <v>0</v>
      </c>
      <c r="ALR10" s="34">
        <f>'5 - Project Outputs'!O354</f>
        <v>0</v>
      </c>
      <c r="ALS10" s="34">
        <f>'5 - Project Outputs'!P354</f>
        <v>0</v>
      </c>
      <c r="ALT10" s="34">
        <f>'5 - Project Outputs'!Q354</f>
        <v>0</v>
      </c>
      <c r="ALU10" s="34">
        <f>'5 - Project Outputs'!R354</f>
        <v>0</v>
      </c>
      <c r="ALV10" s="34">
        <f>'5 - Project Outputs'!S354</f>
        <v>0</v>
      </c>
      <c r="ALW10" s="34">
        <f>'5 - Project Outputs'!T354</f>
        <v>0</v>
      </c>
      <c r="ALX10" s="34">
        <f>'5 - Project Outputs'!U354</f>
        <v>0</v>
      </c>
      <c r="ALY10" s="34">
        <f>'5 - Project Outputs'!V354</f>
        <v>0</v>
      </c>
      <c r="ALZ10" s="34">
        <f>'5 - Project Outputs'!W354</f>
        <v>0</v>
      </c>
      <c r="AMA10" s="34">
        <f>'5 - Project Outputs'!X354</f>
        <v>0</v>
      </c>
      <c r="AMB10" s="34">
        <f>'5 - Project Outputs'!C355</f>
        <v>0</v>
      </c>
      <c r="AMC10" s="34">
        <f>'5 - Project Outputs'!D355</f>
        <v>0</v>
      </c>
      <c r="AMD10" s="34">
        <f>'5 - Project Outputs'!E355</f>
        <v>0</v>
      </c>
      <c r="AME10" s="34">
        <f>'5 - Project Outputs'!F355</f>
        <v>0</v>
      </c>
      <c r="AMF10" s="34">
        <f>'5 - Project Outputs'!G355</f>
        <v>0</v>
      </c>
      <c r="AMG10" s="34">
        <f>'5 - Project Outputs'!H355</f>
        <v>0</v>
      </c>
      <c r="AMH10" s="34">
        <f>'5 - Project Outputs'!I355</f>
        <v>0</v>
      </c>
      <c r="AMI10" s="34">
        <f>'5 - Project Outputs'!J355</f>
        <v>0</v>
      </c>
      <c r="AMJ10" s="34">
        <f>'5 - Project Outputs'!K355</f>
        <v>0</v>
      </c>
      <c r="AMK10" s="34">
        <f>'5 - Project Outputs'!L355</f>
        <v>0</v>
      </c>
      <c r="AML10" s="34">
        <f>'5 - Project Outputs'!M355</f>
        <v>0</v>
      </c>
      <c r="AMM10" s="34">
        <f>'5 - Project Outputs'!N355</f>
        <v>0</v>
      </c>
      <c r="AMN10" s="34">
        <f>'5 - Project Outputs'!O355</f>
        <v>0</v>
      </c>
      <c r="AMO10" s="34">
        <f>'5 - Project Outputs'!P355</f>
        <v>0</v>
      </c>
      <c r="AMP10" s="34">
        <f>'5 - Project Outputs'!Q355</f>
        <v>0</v>
      </c>
      <c r="AMQ10" s="34">
        <f>'5 - Project Outputs'!R355</f>
        <v>0</v>
      </c>
      <c r="AMR10" s="34">
        <f>'5 - Project Outputs'!S355</f>
        <v>0</v>
      </c>
      <c r="AMS10" s="34">
        <f>'5 - Project Outputs'!T355</f>
        <v>0</v>
      </c>
      <c r="AMT10" s="34">
        <f>'5 - Project Outputs'!U355</f>
        <v>0</v>
      </c>
      <c r="AMU10" s="34">
        <f>'5 - Project Outputs'!V355</f>
        <v>0</v>
      </c>
      <c r="AMV10" s="34">
        <f>'5 - Project Outputs'!W355</f>
        <v>0</v>
      </c>
      <c r="AMW10" s="34">
        <f>'5 - Project Outputs'!X355</f>
        <v>0</v>
      </c>
      <c r="AMX10" s="34">
        <f>'5 - Project Outputs'!C356</f>
        <v>0</v>
      </c>
      <c r="AMY10" s="34">
        <f>'5 - Project Outputs'!D356</f>
        <v>0</v>
      </c>
      <c r="AMZ10" s="34">
        <f>'5 - Project Outputs'!E356</f>
        <v>0</v>
      </c>
      <c r="ANA10" s="34">
        <f>'5 - Project Outputs'!F356</f>
        <v>0</v>
      </c>
      <c r="ANB10" s="34">
        <f>'5 - Project Outputs'!G356</f>
        <v>0</v>
      </c>
      <c r="ANC10" s="34">
        <f>'5 - Project Outputs'!H356</f>
        <v>0</v>
      </c>
      <c r="AND10" s="34">
        <f>'5 - Project Outputs'!I356</f>
        <v>0</v>
      </c>
      <c r="ANE10" s="34">
        <f>'5 - Project Outputs'!J356</f>
        <v>0</v>
      </c>
      <c r="ANF10" s="34">
        <f>'5 - Project Outputs'!K356</f>
        <v>0</v>
      </c>
      <c r="ANG10" s="34">
        <f>'5 - Project Outputs'!L356</f>
        <v>0</v>
      </c>
      <c r="ANH10" s="34">
        <f>'5 - Project Outputs'!M356</f>
        <v>0</v>
      </c>
      <c r="ANI10" s="34">
        <f>'5 - Project Outputs'!N356</f>
        <v>0</v>
      </c>
      <c r="ANJ10" s="34">
        <f>'5 - Project Outputs'!O356</f>
        <v>0</v>
      </c>
      <c r="ANK10" s="34">
        <f>'5 - Project Outputs'!P356</f>
        <v>0</v>
      </c>
      <c r="ANL10" s="34">
        <f>'5 - Project Outputs'!Q356</f>
        <v>0</v>
      </c>
      <c r="ANM10" s="34">
        <f>'5 - Project Outputs'!R356</f>
        <v>0</v>
      </c>
      <c r="ANN10" s="34">
        <f>'5 - Project Outputs'!S356</f>
        <v>0</v>
      </c>
      <c r="ANO10" s="34">
        <f>'5 - Project Outputs'!T356</f>
        <v>0</v>
      </c>
      <c r="ANP10" s="34">
        <f>'5 - Project Outputs'!U356</f>
        <v>0</v>
      </c>
      <c r="ANQ10" s="34">
        <f>'5 - Project Outputs'!V356</f>
        <v>0</v>
      </c>
      <c r="ANR10" s="34">
        <f>'5 - Project Outputs'!W356</f>
        <v>0</v>
      </c>
      <c r="ANS10" s="34">
        <f>'5 - Project Outputs'!X356</f>
        <v>0</v>
      </c>
      <c r="ANT10" s="34">
        <f>'5 - Project Outputs'!C357</f>
        <v>0</v>
      </c>
      <c r="ANU10" s="34">
        <f>'5 - Project Outputs'!D357</f>
        <v>0</v>
      </c>
      <c r="ANV10" s="34">
        <f>'5 - Project Outputs'!E357</f>
        <v>0</v>
      </c>
      <c r="ANW10" s="34">
        <f>'5 - Project Outputs'!F357</f>
        <v>0</v>
      </c>
      <c r="ANX10" s="34">
        <f>'5 - Project Outputs'!G357</f>
        <v>0</v>
      </c>
      <c r="ANY10" s="34">
        <f>'5 - Project Outputs'!H357</f>
        <v>0</v>
      </c>
      <c r="ANZ10" s="34">
        <f>'5 - Project Outputs'!I357</f>
        <v>0</v>
      </c>
      <c r="AOA10" s="34">
        <f>'5 - Project Outputs'!J357</f>
        <v>0</v>
      </c>
      <c r="AOB10" s="34">
        <f>'5 - Project Outputs'!K357</f>
        <v>0</v>
      </c>
      <c r="AOC10" s="34">
        <f>'5 - Project Outputs'!L357</f>
        <v>0</v>
      </c>
      <c r="AOD10" s="34">
        <f>'5 - Project Outputs'!M357</f>
        <v>0</v>
      </c>
      <c r="AOE10" s="34">
        <f>'5 - Project Outputs'!N357</f>
        <v>0</v>
      </c>
      <c r="AOF10" s="34">
        <f>'5 - Project Outputs'!O357</f>
        <v>0</v>
      </c>
      <c r="AOG10" s="34">
        <f>'5 - Project Outputs'!P357</f>
        <v>0</v>
      </c>
      <c r="AOH10" s="34">
        <f>'5 - Project Outputs'!Q357</f>
        <v>0</v>
      </c>
      <c r="AOI10" s="34">
        <f>'5 - Project Outputs'!R357</f>
        <v>0</v>
      </c>
      <c r="AOJ10" s="34">
        <f>'5 - Project Outputs'!S357</f>
        <v>0</v>
      </c>
      <c r="AOK10" s="34">
        <f>'5 - Project Outputs'!T357</f>
        <v>0</v>
      </c>
      <c r="AOL10" s="34">
        <f>'5 - Project Outputs'!U357</f>
        <v>0</v>
      </c>
      <c r="AOM10" s="34">
        <f>'5 - Project Outputs'!V357</f>
        <v>0</v>
      </c>
      <c r="AON10" s="34">
        <f>'5 - Project Outputs'!W357</f>
        <v>0</v>
      </c>
      <c r="AOO10" s="34">
        <f>'5 - Project Outputs'!X357</f>
        <v>0</v>
      </c>
      <c r="CZK10" s="34">
        <f>'7 - Risk Register'!C88</f>
        <v>0</v>
      </c>
      <c r="CZL10" s="34">
        <f>'7 - Risk Register'!D88</f>
        <v>0</v>
      </c>
      <c r="CZM10" s="34">
        <f>'7 - Risk Register'!E88</f>
        <v>0</v>
      </c>
      <c r="CZN10" s="34">
        <f>'7 - Risk Register'!F88</f>
        <v>0</v>
      </c>
      <c r="CZO10" s="34">
        <f>'7 - Risk Register'!G88</f>
        <v>0</v>
      </c>
      <c r="CZP10" s="34">
        <f>'7 - Risk Register'!H88</f>
        <v>0</v>
      </c>
      <c r="CZQ10" s="34">
        <f>'7 - Risk Register'!I88</f>
        <v>0</v>
      </c>
      <c r="CZR10" s="34" t="str">
        <f>'7 - Risk Register'!J88</f>
        <v/>
      </c>
      <c r="CZS10" s="34">
        <f>'7 - Risk Register'!K88</f>
        <v>0</v>
      </c>
      <c r="CZT10" s="34">
        <f>'7 - Risk Register'!L88</f>
        <v>0</v>
      </c>
      <c r="CZU10" s="34">
        <f>'7 - Risk Register'!M88</f>
        <v>0</v>
      </c>
      <c r="CZV10" s="34" t="str">
        <f>'7 - Risk Register'!N88</f>
        <v/>
      </c>
      <c r="CZW10" s="34">
        <f>'7 - Risk Register'!O88</f>
        <v>0</v>
      </c>
      <c r="CZX10" s="34">
        <f>'7 - Risk Register'!P88</f>
        <v>0</v>
      </c>
      <c r="CZY10" s="34">
        <f>'7 - Risk Register'!C89</f>
        <v>0</v>
      </c>
      <c r="CZZ10" s="34">
        <f>'7 - Risk Register'!D89</f>
        <v>0</v>
      </c>
      <c r="DAA10" s="34">
        <f>'7 - Risk Register'!E89</f>
        <v>0</v>
      </c>
      <c r="DAB10" s="34">
        <f>'7 - Risk Register'!F89</f>
        <v>0</v>
      </c>
      <c r="DAC10" s="34">
        <f>'7 - Risk Register'!G89</f>
        <v>0</v>
      </c>
      <c r="DAD10" s="34">
        <f>'7 - Risk Register'!H89</f>
        <v>0</v>
      </c>
      <c r="DAE10" s="34">
        <f>'7 - Risk Register'!I89</f>
        <v>0</v>
      </c>
      <c r="DAF10" s="34" t="str">
        <f>'7 - Risk Register'!J89</f>
        <v/>
      </c>
      <c r="DAG10" s="34">
        <f>'7 - Risk Register'!K89</f>
        <v>0</v>
      </c>
      <c r="DAH10" s="34">
        <f>'7 - Risk Register'!L89</f>
        <v>0</v>
      </c>
      <c r="DAI10" s="34">
        <f>'7 - Risk Register'!M89</f>
        <v>0</v>
      </c>
      <c r="DAJ10" s="34" t="str">
        <f>'7 - Risk Register'!N89</f>
        <v/>
      </c>
      <c r="DAK10" s="34">
        <f>'7 - Risk Register'!O89</f>
        <v>0</v>
      </c>
      <c r="DAL10" s="34">
        <f>'7 - Risk Register'!P89</f>
        <v>0</v>
      </c>
      <c r="DAM10" s="34">
        <f>'7 - Risk Register'!C90</f>
        <v>0</v>
      </c>
      <c r="DAN10" s="34">
        <f>'7 - Risk Register'!D90</f>
        <v>0</v>
      </c>
      <c r="DAO10" s="34">
        <f>'7 - Risk Register'!E90</f>
        <v>0</v>
      </c>
      <c r="DAP10" s="34">
        <f>'7 - Risk Register'!F90</f>
        <v>0</v>
      </c>
      <c r="DAQ10" s="34">
        <f>'7 - Risk Register'!G90</f>
        <v>0</v>
      </c>
      <c r="DAR10" s="34">
        <f>'7 - Risk Register'!H90</f>
        <v>0</v>
      </c>
      <c r="DAS10" s="34">
        <f>'7 - Risk Register'!I90</f>
        <v>0</v>
      </c>
      <c r="DAT10" s="34" t="str">
        <f>'7 - Risk Register'!J90</f>
        <v/>
      </c>
      <c r="DAU10" s="34">
        <f>'7 - Risk Register'!K90</f>
        <v>0</v>
      </c>
      <c r="DAV10" s="34">
        <f>'7 - Risk Register'!L90</f>
        <v>0</v>
      </c>
      <c r="DAW10" s="34">
        <f>'7 - Risk Register'!M90</f>
        <v>0</v>
      </c>
      <c r="DAX10" s="34" t="str">
        <f>'7 - Risk Register'!N90</f>
        <v/>
      </c>
      <c r="DAY10" s="34">
        <f>'7 - Risk Register'!O90</f>
        <v>0</v>
      </c>
      <c r="DAZ10" s="34">
        <f>'7 - Risk Register'!P90</f>
        <v>0</v>
      </c>
    </row>
    <row r="11" spans="1:2762" s="34" customFormat="1">
      <c r="A11" s="460" t="s">
        <v>3528</v>
      </c>
      <c r="R11" s="466" t="str">
        <f>'Project Lookup'!$C$12</f>
        <v/>
      </c>
      <c r="S11" s="34" t="str">
        <f>'Project Lookup'!$E$12</f>
        <v/>
      </c>
      <c r="T11" s="34" t="str">
        <f>'2 - Project Admin'!F36</f>
        <v>&lt; Select &gt;</v>
      </c>
      <c r="U11" s="34" t="str">
        <f>'2 - Project Admin'!G36</f>
        <v>&lt; Select &gt;</v>
      </c>
      <c r="V11" s="34">
        <f>'2 - Project Admin'!H36</f>
        <v>0</v>
      </c>
      <c r="W11" s="34">
        <f>'2 - Project Admin'!I36</f>
        <v>0</v>
      </c>
      <c r="X11" s="34" t="str">
        <f>'2 - Project Admin'!J36</f>
        <v>&lt; Select &gt;</v>
      </c>
      <c r="Y11" s="34">
        <f>'2 - Project Admin'!K36</f>
        <v>0</v>
      </c>
      <c r="Z11" s="34">
        <f>'2 - Project Admin'!L36</f>
        <v>0</v>
      </c>
      <c r="AJ11" s="468">
        <f>'3 - Programme Progress'!D29</f>
        <v>0</v>
      </c>
      <c r="AK11" s="34">
        <f>'3 - Programme Progress'!E29</f>
        <v>0</v>
      </c>
      <c r="AL11" s="34" t="e">
        <f>'3 - Programme Progress'!#REF!</f>
        <v>#REF!</v>
      </c>
      <c r="AM11" s="34" t="str">
        <f>'3 - Programme Progress'!F29</f>
        <v>&lt; Select &gt;</v>
      </c>
      <c r="AN11" s="34" t="str">
        <f>'3 - Programme Progress'!J29</f>
        <v>&lt; Select &gt;</v>
      </c>
      <c r="AO11" s="34" t="str">
        <f>'3 - Programme Progress'!K29</f>
        <v>&lt; Select &gt;</v>
      </c>
      <c r="AP11" s="34" t="str">
        <f>'3 - Programme Progress'!L29</f>
        <v>&lt; Select &gt;</v>
      </c>
      <c r="AQ11" s="34">
        <f>'3 - Programme Progress'!M29</f>
        <v>0</v>
      </c>
      <c r="AR11" s="34">
        <f>'3 - Programme Progress'!N29</f>
        <v>0</v>
      </c>
      <c r="AS11" s="34">
        <f>'3 - Programme Progress'!O29</f>
        <v>0</v>
      </c>
      <c r="AU11" s="469"/>
      <c r="AV11" s="469"/>
      <c r="AW11" s="469"/>
      <c r="AX11" s="469"/>
      <c r="AY11" s="469"/>
      <c r="AZ11" s="469"/>
      <c r="BA11" s="469"/>
      <c r="BB11" s="469"/>
      <c r="BC11" s="469"/>
      <c r="BD11" s="469"/>
      <c r="BE11" s="469"/>
      <c r="BF11" s="469"/>
      <c r="BG11" s="469"/>
      <c r="BH11" s="469"/>
      <c r="BI11" s="469"/>
      <c r="BJ11" s="469"/>
      <c r="BK11" s="469"/>
      <c r="BS11" s="34">
        <f>'4a - Funding Profiles'!F290</f>
        <v>0</v>
      </c>
      <c r="BT11" s="34">
        <f>'4a - Funding Profiles'!G290</f>
        <v>0</v>
      </c>
      <c r="BU11" s="34">
        <f>'4a - Funding Profiles'!H290</f>
        <v>0</v>
      </c>
      <c r="BV11" s="34">
        <f>'4a - Funding Profiles'!I290</f>
        <v>0</v>
      </c>
      <c r="BW11" s="34">
        <f>'4a - Funding Profiles'!J290</f>
        <v>0</v>
      </c>
      <c r="BX11" s="34">
        <f>'4a - Funding Profiles'!K290</f>
        <v>0</v>
      </c>
      <c r="BY11" s="34">
        <f>'4a - Funding Profiles'!L290</f>
        <v>0</v>
      </c>
      <c r="BZ11" s="34">
        <f>'4a - Funding Profiles'!M290</f>
        <v>0</v>
      </c>
      <c r="CA11" s="34">
        <f>'4a - Funding Profiles'!N290</f>
        <v>0</v>
      </c>
      <c r="CB11" s="34">
        <f>'4a - Funding Profiles'!O290</f>
        <v>0</v>
      </c>
      <c r="CC11" s="34">
        <f>'4a - Funding Profiles'!P290</f>
        <v>0</v>
      </c>
      <c r="CD11" s="34">
        <f>'4a - Funding Profiles'!Q290</f>
        <v>0</v>
      </c>
      <c r="CE11" s="34">
        <f>'4a - Funding Profiles'!R290</f>
        <v>0</v>
      </c>
      <c r="CF11" s="34">
        <f>'4a - Funding Profiles'!S290</f>
        <v>0</v>
      </c>
      <c r="CG11" s="34">
        <f>'4a - Funding Profiles'!T290</f>
        <v>0</v>
      </c>
      <c r="CH11" s="34">
        <f>'4a - Funding Profiles'!U290</f>
        <v>0</v>
      </c>
      <c r="CI11" s="34">
        <f>'4a - Funding Profiles'!V290</f>
        <v>0</v>
      </c>
      <c r="CJ11" s="34">
        <f>'4a - Funding Profiles'!W290</f>
        <v>0</v>
      </c>
      <c r="CK11" s="34">
        <f>'4a - Funding Profiles'!X290</f>
        <v>0</v>
      </c>
      <c r="CL11" s="34">
        <f>'4a - Funding Profiles'!Y290</f>
        <v>0</v>
      </c>
      <c r="CM11" s="34">
        <f>'4a - Funding Profiles'!Z290</f>
        <v>0</v>
      </c>
      <c r="CN11" s="34">
        <f>'4a - Funding Profiles'!F291</f>
        <v>0</v>
      </c>
      <c r="CO11" s="34">
        <f>'4a - Funding Profiles'!G291</f>
        <v>0</v>
      </c>
      <c r="CP11" s="34">
        <f>'4a - Funding Profiles'!H291</f>
        <v>0</v>
      </c>
      <c r="CQ11" s="34">
        <f>'4a - Funding Profiles'!I291</f>
        <v>0</v>
      </c>
      <c r="CR11" s="34">
        <f>'4a - Funding Profiles'!J291</f>
        <v>0</v>
      </c>
      <c r="CS11" s="34">
        <f>'4a - Funding Profiles'!K291</f>
        <v>0</v>
      </c>
      <c r="CT11" s="34">
        <f>'4a - Funding Profiles'!L291</f>
        <v>0</v>
      </c>
      <c r="CU11" s="34">
        <f>'4a - Funding Profiles'!M291</f>
        <v>0</v>
      </c>
      <c r="CV11" s="34">
        <f>'4a - Funding Profiles'!N291</f>
        <v>0</v>
      </c>
      <c r="CW11" s="34">
        <f>'4a - Funding Profiles'!O291</f>
        <v>0</v>
      </c>
      <c r="CX11" s="34">
        <f>'4a - Funding Profiles'!P291</f>
        <v>0</v>
      </c>
      <c r="CY11" s="34">
        <f>'4a - Funding Profiles'!Q291</f>
        <v>0</v>
      </c>
      <c r="CZ11" s="34">
        <f>'4a - Funding Profiles'!R291</f>
        <v>0</v>
      </c>
      <c r="DA11" s="34">
        <f>'4a - Funding Profiles'!S291</f>
        <v>0</v>
      </c>
      <c r="DB11" s="34">
        <f>'4a - Funding Profiles'!T291</f>
        <v>0</v>
      </c>
      <c r="DC11" s="34">
        <f>'4a - Funding Profiles'!U291</f>
        <v>0</v>
      </c>
      <c r="DD11" s="34">
        <f>'4a - Funding Profiles'!V291</f>
        <v>0</v>
      </c>
      <c r="DE11" s="34">
        <f>'4a - Funding Profiles'!W291</f>
        <v>0</v>
      </c>
      <c r="DF11" s="34">
        <f>'4a - Funding Profiles'!X291</f>
        <v>0</v>
      </c>
      <c r="DG11" s="34">
        <f>'4a - Funding Profiles'!Y291</f>
        <v>0</v>
      </c>
      <c r="DH11" s="34">
        <f>'4a - Funding Profiles'!Z291</f>
        <v>0</v>
      </c>
      <c r="DI11" s="34">
        <f>'4a - Funding Profiles'!F292</f>
        <v>0</v>
      </c>
      <c r="DJ11" s="34">
        <f>'4a - Funding Profiles'!G292</f>
        <v>0</v>
      </c>
      <c r="DK11" s="34">
        <f>'4a - Funding Profiles'!H292</f>
        <v>0</v>
      </c>
      <c r="DL11" s="34">
        <f>'4a - Funding Profiles'!I292</f>
        <v>0</v>
      </c>
      <c r="DM11" s="34">
        <f>'4a - Funding Profiles'!J292</f>
        <v>0</v>
      </c>
      <c r="DN11" s="34">
        <f>'4a - Funding Profiles'!K292</f>
        <v>0</v>
      </c>
      <c r="DO11" s="34">
        <f>'4a - Funding Profiles'!L292</f>
        <v>0</v>
      </c>
      <c r="DP11" s="34">
        <f>'4a - Funding Profiles'!M292</f>
        <v>0</v>
      </c>
      <c r="DQ11" s="34">
        <f>'4a - Funding Profiles'!N292</f>
        <v>0</v>
      </c>
      <c r="DR11" s="34">
        <f>'4a - Funding Profiles'!O292</f>
        <v>0</v>
      </c>
      <c r="DS11" s="34">
        <f>'4a - Funding Profiles'!P292</f>
        <v>0</v>
      </c>
      <c r="DT11" s="34">
        <f>'4a - Funding Profiles'!Q292</f>
        <v>0</v>
      </c>
      <c r="DU11" s="34">
        <f>'4a - Funding Profiles'!R292</f>
        <v>0</v>
      </c>
      <c r="DV11" s="34">
        <f>'4a - Funding Profiles'!S292</f>
        <v>0</v>
      </c>
      <c r="DW11" s="34">
        <f>'4a - Funding Profiles'!T292</f>
        <v>0</v>
      </c>
      <c r="DX11" s="34">
        <f>'4a - Funding Profiles'!U292</f>
        <v>0</v>
      </c>
      <c r="DY11" s="34">
        <f>'4a - Funding Profiles'!V292</f>
        <v>0</v>
      </c>
      <c r="DZ11" s="34">
        <f>'4a - Funding Profiles'!W292</f>
        <v>0</v>
      </c>
      <c r="EA11" s="34">
        <f>'4a - Funding Profiles'!X292</f>
        <v>0</v>
      </c>
      <c r="EB11" s="34">
        <f>'4a - Funding Profiles'!Y292</f>
        <v>0</v>
      </c>
      <c r="EC11" s="34">
        <f>'4a - Funding Profiles'!Z292</f>
        <v>0</v>
      </c>
      <c r="ED11" s="34">
        <f>'4a - Funding Profiles'!F293</f>
        <v>0</v>
      </c>
      <c r="EE11" s="34">
        <f>'4a - Funding Profiles'!G293</f>
        <v>0</v>
      </c>
      <c r="EF11" s="34">
        <f>'4a - Funding Profiles'!H293</f>
        <v>0</v>
      </c>
      <c r="EG11" s="34">
        <f>'4a - Funding Profiles'!I293</f>
        <v>0</v>
      </c>
      <c r="EH11" s="34">
        <f>'4a - Funding Profiles'!J293</f>
        <v>0</v>
      </c>
      <c r="EI11" s="34">
        <f>'4a - Funding Profiles'!K293</f>
        <v>0</v>
      </c>
      <c r="EJ11" s="34">
        <f>'4a - Funding Profiles'!L293</f>
        <v>0</v>
      </c>
      <c r="EK11" s="34">
        <f>'4a - Funding Profiles'!M293</f>
        <v>0</v>
      </c>
      <c r="EL11" s="34">
        <f>'4a - Funding Profiles'!N293</f>
        <v>0</v>
      </c>
      <c r="EM11" s="34">
        <f>'4a - Funding Profiles'!O293</f>
        <v>0</v>
      </c>
      <c r="EN11" s="34">
        <f>'4a - Funding Profiles'!P293</f>
        <v>0</v>
      </c>
      <c r="EO11" s="34">
        <f>'4a - Funding Profiles'!Q293</f>
        <v>0</v>
      </c>
      <c r="EP11" s="34">
        <f>'4a - Funding Profiles'!R293</f>
        <v>0</v>
      </c>
      <c r="EQ11" s="34">
        <f>'4a - Funding Profiles'!S293</f>
        <v>0</v>
      </c>
      <c r="ER11" s="34">
        <f>'4a - Funding Profiles'!T293</f>
        <v>0</v>
      </c>
      <c r="ES11" s="34">
        <f>'4a - Funding Profiles'!U293</f>
        <v>0</v>
      </c>
      <c r="ET11" s="34">
        <f>'4a - Funding Profiles'!V293</f>
        <v>0</v>
      </c>
      <c r="EU11" s="34">
        <f>'4a - Funding Profiles'!W293</f>
        <v>0</v>
      </c>
      <c r="EV11" s="34">
        <f>'4a - Funding Profiles'!X293</f>
        <v>0</v>
      </c>
      <c r="EW11" s="34">
        <f>'4a - Funding Profiles'!Y293</f>
        <v>0</v>
      </c>
      <c r="EX11" s="34">
        <f>'4a - Funding Profiles'!Z293</f>
        <v>0</v>
      </c>
      <c r="EY11" s="34">
        <f>'4a - Funding Profiles'!F294</f>
        <v>0</v>
      </c>
      <c r="EZ11" s="34">
        <f>'4a - Funding Profiles'!G294</f>
        <v>0</v>
      </c>
      <c r="FA11" s="34">
        <f>'4a - Funding Profiles'!H294</f>
        <v>0</v>
      </c>
      <c r="FB11" s="34">
        <f>'4a - Funding Profiles'!I294</f>
        <v>0</v>
      </c>
      <c r="FC11" s="34">
        <f>'4a - Funding Profiles'!J294</f>
        <v>0</v>
      </c>
      <c r="FD11" s="34">
        <f>'4a - Funding Profiles'!K294</f>
        <v>0</v>
      </c>
      <c r="FE11" s="34">
        <f>'4a - Funding Profiles'!L294</f>
        <v>0</v>
      </c>
      <c r="FF11" s="34">
        <f>'4a - Funding Profiles'!M294</f>
        <v>0</v>
      </c>
      <c r="FG11" s="34">
        <f>'4a - Funding Profiles'!N294</f>
        <v>0</v>
      </c>
      <c r="FH11" s="34">
        <f>'4a - Funding Profiles'!O294</f>
        <v>0</v>
      </c>
      <c r="FI11" s="34">
        <f>'4a - Funding Profiles'!P294</f>
        <v>0</v>
      </c>
      <c r="FJ11" s="34">
        <f>'4a - Funding Profiles'!Q294</f>
        <v>0</v>
      </c>
      <c r="FK11" s="34">
        <f>'4a - Funding Profiles'!R294</f>
        <v>0</v>
      </c>
      <c r="FL11" s="34">
        <f>'4a - Funding Profiles'!S294</f>
        <v>0</v>
      </c>
      <c r="FM11" s="34">
        <f>'4a - Funding Profiles'!T294</f>
        <v>0</v>
      </c>
      <c r="FN11" s="34">
        <f>'4a - Funding Profiles'!U294</f>
        <v>0</v>
      </c>
      <c r="FO11" s="34">
        <f>'4a - Funding Profiles'!V294</f>
        <v>0</v>
      </c>
      <c r="FP11" s="34">
        <f>'4a - Funding Profiles'!W294</f>
        <v>0</v>
      </c>
      <c r="FQ11" s="34">
        <f>'4a - Funding Profiles'!X294</f>
        <v>0</v>
      </c>
      <c r="FR11" s="34">
        <f>'4a - Funding Profiles'!Y294</f>
        <v>0</v>
      </c>
      <c r="FS11" s="34">
        <f>'4a - Funding Profiles'!Z294</f>
        <v>0</v>
      </c>
      <c r="FT11" s="34">
        <f>'4a - Funding Profiles'!F295</f>
        <v>0</v>
      </c>
      <c r="FU11" s="34">
        <f>'4a - Funding Profiles'!G295</f>
        <v>0</v>
      </c>
      <c r="FV11" s="34">
        <f>'4a - Funding Profiles'!H295</f>
        <v>0</v>
      </c>
      <c r="FW11" s="34">
        <f>'4a - Funding Profiles'!I295</f>
        <v>0</v>
      </c>
      <c r="FX11" s="34">
        <f>'4a - Funding Profiles'!J295</f>
        <v>0</v>
      </c>
      <c r="FY11" s="34">
        <f>'4a - Funding Profiles'!K295</f>
        <v>0</v>
      </c>
      <c r="FZ11" s="34">
        <f>'4a - Funding Profiles'!L295</f>
        <v>0</v>
      </c>
      <c r="GA11" s="34">
        <f>'4a - Funding Profiles'!M295</f>
        <v>0</v>
      </c>
      <c r="GB11" s="34">
        <f>'4a - Funding Profiles'!N295</f>
        <v>0</v>
      </c>
      <c r="GC11" s="34">
        <f>'4a - Funding Profiles'!O295</f>
        <v>0</v>
      </c>
      <c r="GD11" s="34">
        <f>'4a - Funding Profiles'!P295</f>
        <v>0</v>
      </c>
      <c r="GE11" s="34">
        <f>'4a - Funding Profiles'!Q295</f>
        <v>0</v>
      </c>
      <c r="GF11" s="34">
        <f>'4a - Funding Profiles'!R295</f>
        <v>0</v>
      </c>
      <c r="GG11" s="34">
        <f>'4a - Funding Profiles'!S295</f>
        <v>0</v>
      </c>
      <c r="GH11" s="34">
        <f>'4a - Funding Profiles'!T295</f>
        <v>0</v>
      </c>
      <c r="GI11" s="34">
        <f>'4a - Funding Profiles'!U295</f>
        <v>0</v>
      </c>
      <c r="GJ11" s="34">
        <f>'4a - Funding Profiles'!V295</f>
        <v>0</v>
      </c>
      <c r="GK11" s="34">
        <f>'4a - Funding Profiles'!W295</f>
        <v>0</v>
      </c>
      <c r="GL11" s="34">
        <f>'4a - Funding Profiles'!X295</f>
        <v>0</v>
      </c>
      <c r="GM11" s="34">
        <f>'4a - Funding Profiles'!Y295</f>
        <v>0</v>
      </c>
      <c r="GN11" s="34">
        <f>'4a - Funding Profiles'!Z295</f>
        <v>0</v>
      </c>
      <c r="GO11" s="34">
        <f>'4a - Funding Profiles'!F296</f>
        <v>0</v>
      </c>
      <c r="GP11" s="34">
        <f>'4a - Funding Profiles'!G296</f>
        <v>0</v>
      </c>
      <c r="GQ11" s="34">
        <f>'4a - Funding Profiles'!H296</f>
        <v>0</v>
      </c>
      <c r="GR11" s="34">
        <f>'4a - Funding Profiles'!I296</f>
        <v>0</v>
      </c>
      <c r="GS11" s="34">
        <f>'4a - Funding Profiles'!J296</f>
        <v>0</v>
      </c>
      <c r="GT11" s="34">
        <f>'4a - Funding Profiles'!K296</f>
        <v>0</v>
      </c>
      <c r="GU11" s="34">
        <f>'4a - Funding Profiles'!L296</f>
        <v>0</v>
      </c>
      <c r="GV11" s="34">
        <f>'4a - Funding Profiles'!M296</f>
        <v>0</v>
      </c>
      <c r="GW11" s="34">
        <f>'4a - Funding Profiles'!N296</f>
        <v>0</v>
      </c>
      <c r="GX11" s="34">
        <f>'4a - Funding Profiles'!O296</f>
        <v>0</v>
      </c>
      <c r="GY11" s="34">
        <f>'4a - Funding Profiles'!P296</f>
        <v>0</v>
      </c>
      <c r="GZ11" s="34">
        <f>'4a - Funding Profiles'!Q296</f>
        <v>0</v>
      </c>
      <c r="HA11" s="34">
        <f>'4a - Funding Profiles'!R296</f>
        <v>0</v>
      </c>
      <c r="HB11" s="34">
        <f>'4a - Funding Profiles'!S296</f>
        <v>0</v>
      </c>
      <c r="HC11" s="34">
        <f>'4a - Funding Profiles'!T296</f>
        <v>0</v>
      </c>
      <c r="HD11" s="34">
        <f>'4a - Funding Profiles'!U296</f>
        <v>0</v>
      </c>
      <c r="HE11" s="34">
        <f>'4a - Funding Profiles'!V296</f>
        <v>0</v>
      </c>
      <c r="HF11" s="34">
        <f>'4a - Funding Profiles'!W296</f>
        <v>0</v>
      </c>
      <c r="HG11" s="34">
        <f>'4a - Funding Profiles'!X296</f>
        <v>0</v>
      </c>
      <c r="HH11" s="34">
        <f>'4a - Funding Profiles'!Y296</f>
        <v>0</v>
      </c>
      <c r="HI11" s="34">
        <f>'4a - Funding Profiles'!Z296</f>
        <v>0</v>
      </c>
      <c r="HJ11" s="34">
        <f>'4a - Funding Profiles'!F297</f>
        <v>0</v>
      </c>
      <c r="HK11" s="34">
        <f>'4a - Funding Profiles'!G297</f>
        <v>0</v>
      </c>
      <c r="HL11" s="34">
        <f>'4a - Funding Profiles'!H297</f>
        <v>0</v>
      </c>
      <c r="HM11" s="34">
        <f>'4a - Funding Profiles'!I297</f>
        <v>0</v>
      </c>
      <c r="HN11" s="34">
        <f>'4a - Funding Profiles'!J297</f>
        <v>0</v>
      </c>
      <c r="HO11" s="34">
        <f>'4a - Funding Profiles'!K297</f>
        <v>0</v>
      </c>
      <c r="HP11" s="34">
        <f>'4a - Funding Profiles'!L297</f>
        <v>0</v>
      </c>
      <c r="HQ11" s="34">
        <f>'4a - Funding Profiles'!M297</f>
        <v>0</v>
      </c>
      <c r="HR11" s="34">
        <f>'4a - Funding Profiles'!N297</f>
        <v>0</v>
      </c>
      <c r="HS11" s="34">
        <f>'4a - Funding Profiles'!O297</f>
        <v>0</v>
      </c>
      <c r="HT11" s="34">
        <f>'4a - Funding Profiles'!P297</f>
        <v>0</v>
      </c>
      <c r="HU11" s="34">
        <f>'4a - Funding Profiles'!Q297</f>
        <v>0</v>
      </c>
      <c r="HV11" s="34">
        <f>'4a - Funding Profiles'!R297</f>
        <v>0</v>
      </c>
      <c r="HW11" s="34">
        <f>'4a - Funding Profiles'!S297</f>
        <v>0</v>
      </c>
      <c r="HX11" s="34">
        <f>'4a - Funding Profiles'!T297</f>
        <v>0</v>
      </c>
      <c r="HY11" s="34">
        <f>'4a - Funding Profiles'!U297</f>
        <v>0</v>
      </c>
      <c r="HZ11" s="34">
        <f>'4a - Funding Profiles'!V297</f>
        <v>0</v>
      </c>
      <c r="IA11" s="34">
        <f>'4a - Funding Profiles'!W297</f>
        <v>0</v>
      </c>
      <c r="IB11" s="34">
        <f>'4a - Funding Profiles'!X297</f>
        <v>0</v>
      </c>
      <c r="IC11" s="34">
        <f>'4a - Funding Profiles'!Y297</f>
        <v>0</v>
      </c>
      <c r="ID11" s="34">
        <f>'4a - Funding Profiles'!Z297</f>
        <v>0</v>
      </c>
      <c r="KP11" s="34">
        <f>'4a - Funding Profiles'!C302</f>
        <v>0</v>
      </c>
      <c r="KQ11" s="34">
        <f>'4a - Funding Profiles'!D302</f>
        <v>0</v>
      </c>
      <c r="KR11" s="34">
        <f>'4a - Funding Profiles'!E302</f>
        <v>0</v>
      </c>
      <c r="KS11" s="34">
        <f>'4a - Funding Profiles'!F302</f>
        <v>0</v>
      </c>
      <c r="KT11" s="34">
        <f>'4a - Funding Profiles'!G302</f>
        <v>0</v>
      </c>
      <c r="KU11" s="34">
        <f>'4a - Funding Profiles'!H302</f>
        <v>0</v>
      </c>
      <c r="KV11" s="34">
        <f>'4a - Funding Profiles'!I302</f>
        <v>0</v>
      </c>
      <c r="KW11" s="34">
        <f>'4a - Funding Profiles'!J302</f>
        <v>0</v>
      </c>
      <c r="KX11" s="34">
        <f>'4a - Funding Profiles'!K302</f>
        <v>0</v>
      </c>
      <c r="KY11" s="34">
        <f>'4a - Funding Profiles'!L302</f>
        <v>0</v>
      </c>
      <c r="KZ11" s="34">
        <f>'4a - Funding Profiles'!M302</f>
        <v>0</v>
      </c>
      <c r="LA11" s="34">
        <f>'4a - Funding Profiles'!N302</f>
        <v>0</v>
      </c>
      <c r="LB11" s="34">
        <f>'4a - Funding Profiles'!O302</f>
        <v>0</v>
      </c>
      <c r="LC11" s="34">
        <f>'4a - Funding Profiles'!P302</f>
        <v>0</v>
      </c>
      <c r="LD11" s="34">
        <f>'4a - Funding Profiles'!Q302</f>
        <v>0</v>
      </c>
      <c r="LE11" s="34">
        <f>'4a - Funding Profiles'!R302</f>
        <v>0</v>
      </c>
      <c r="LF11" s="34">
        <f>'4a - Funding Profiles'!S302</f>
        <v>0</v>
      </c>
      <c r="LG11" s="34">
        <f>'4a - Funding Profiles'!T302</f>
        <v>0</v>
      </c>
      <c r="LH11" s="34">
        <f>'4a - Funding Profiles'!U302</f>
        <v>0</v>
      </c>
      <c r="LI11" s="34">
        <f>'4a - Funding Profiles'!V302</f>
        <v>0</v>
      </c>
      <c r="LJ11" s="34">
        <f>'4a - Funding Profiles'!W302</f>
        <v>0</v>
      </c>
      <c r="LK11" s="34">
        <f>'4a - Funding Profiles'!X302</f>
        <v>0</v>
      </c>
      <c r="LL11" s="34">
        <f>'4a - Funding Profiles'!Y302</f>
        <v>0</v>
      </c>
      <c r="LM11" s="34">
        <f>'4a - Funding Profiles'!Z302</f>
        <v>0</v>
      </c>
      <c r="LN11" s="34">
        <f>'4a - Funding Profiles'!C303</f>
        <v>0</v>
      </c>
      <c r="LO11" s="34">
        <f>'4a - Funding Profiles'!D303</f>
        <v>0</v>
      </c>
      <c r="LP11" s="34">
        <f>'4a - Funding Profiles'!E303</f>
        <v>0</v>
      </c>
      <c r="LQ11" s="34">
        <f>'4a - Funding Profiles'!F303</f>
        <v>0</v>
      </c>
      <c r="LR11" s="34">
        <f>'4a - Funding Profiles'!G303</f>
        <v>0</v>
      </c>
      <c r="LS11" s="34">
        <f>'4a - Funding Profiles'!H303</f>
        <v>0</v>
      </c>
      <c r="LT11" s="34">
        <f>'4a - Funding Profiles'!I303</f>
        <v>0</v>
      </c>
      <c r="LU11" s="34">
        <f>'4a - Funding Profiles'!J303</f>
        <v>0</v>
      </c>
      <c r="LV11" s="34">
        <f>'4a - Funding Profiles'!K303</f>
        <v>0</v>
      </c>
      <c r="LW11" s="34">
        <f>'4a - Funding Profiles'!L303</f>
        <v>0</v>
      </c>
      <c r="LX11" s="34">
        <f>'4a - Funding Profiles'!M303</f>
        <v>0</v>
      </c>
      <c r="LY11" s="34">
        <f>'4a - Funding Profiles'!N303</f>
        <v>0</v>
      </c>
      <c r="LZ11" s="34">
        <f>'4a - Funding Profiles'!O303</f>
        <v>0</v>
      </c>
      <c r="MA11" s="34">
        <f>'4a - Funding Profiles'!P303</f>
        <v>0</v>
      </c>
      <c r="MB11" s="34">
        <f>'4a - Funding Profiles'!Q303</f>
        <v>0</v>
      </c>
      <c r="MC11" s="34">
        <f>'4a - Funding Profiles'!R303</f>
        <v>0</v>
      </c>
      <c r="MD11" s="34">
        <f>'4a - Funding Profiles'!S303</f>
        <v>0</v>
      </c>
      <c r="ME11" s="34">
        <f>'4a - Funding Profiles'!T303</f>
        <v>0</v>
      </c>
      <c r="MF11" s="34">
        <f>'4a - Funding Profiles'!U303</f>
        <v>0</v>
      </c>
      <c r="MG11" s="34">
        <f>'4a - Funding Profiles'!V303</f>
        <v>0</v>
      </c>
      <c r="MH11" s="34">
        <f>'4a - Funding Profiles'!W303</f>
        <v>0</v>
      </c>
      <c r="MI11" s="34">
        <f>'4a - Funding Profiles'!X303</f>
        <v>0</v>
      </c>
      <c r="MJ11" s="34">
        <f>'4a - Funding Profiles'!Y303</f>
        <v>0</v>
      </c>
      <c r="MK11" s="34">
        <f>'4a - Funding Profiles'!Z303</f>
        <v>0</v>
      </c>
      <c r="ML11" s="34">
        <f>'4a - Funding Profiles'!C304</f>
        <v>0</v>
      </c>
      <c r="MM11" s="34">
        <f>'4a - Funding Profiles'!D304</f>
        <v>0</v>
      </c>
      <c r="MN11" s="34">
        <f>'4a - Funding Profiles'!E304</f>
        <v>0</v>
      </c>
      <c r="MO11" s="34">
        <f>'4a - Funding Profiles'!F304</f>
        <v>0</v>
      </c>
      <c r="MP11" s="34">
        <f>'4a - Funding Profiles'!G304</f>
        <v>0</v>
      </c>
      <c r="MQ11" s="34">
        <f>'4a - Funding Profiles'!H304</f>
        <v>0</v>
      </c>
      <c r="MR11" s="34">
        <f>'4a - Funding Profiles'!I304</f>
        <v>0</v>
      </c>
      <c r="MS11" s="34">
        <f>'4a - Funding Profiles'!J304</f>
        <v>0</v>
      </c>
      <c r="MT11" s="34">
        <f>'4a - Funding Profiles'!K304</f>
        <v>0</v>
      </c>
      <c r="MU11" s="34">
        <f>'4a - Funding Profiles'!L304</f>
        <v>0</v>
      </c>
      <c r="MV11" s="34">
        <f>'4a - Funding Profiles'!M304</f>
        <v>0</v>
      </c>
      <c r="MW11" s="34">
        <f>'4a - Funding Profiles'!N304</f>
        <v>0</v>
      </c>
      <c r="MX11" s="34">
        <f>'4a - Funding Profiles'!O304</f>
        <v>0</v>
      </c>
      <c r="MY11" s="34">
        <f>'4a - Funding Profiles'!P304</f>
        <v>0</v>
      </c>
      <c r="MZ11" s="34">
        <f>'4a - Funding Profiles'!Q304</f>
        <v>0</v>
      </c>
      <c r="NA11" s="34">
        <f>'4a - Funding Profiles'!R304</f>
        <v>0</v>
      </c>
      <c r="NB11" s="34">
        <f>'4a - Funding Profiles'!S304</f>
        <v>0</v>
      </c>
      <c r="NC11" s="34">
        <f>'4a - Funding Profiles'!T304</f>
        <v>0</v>
      </c>
      <c r="ND11" s="34">
        <f>'4a - Funding Profiles'!U304</f>
        <v>0</v>
      </c>
      <c r="NE11" s="34">
        <f>'4a - Funding Profiles'!V304</f>
        <v>0</v>
      </c>
      <c r="NF11" s="34">
        <f>'4a - Funding Profiles'!W304</f>
        <v>0</v>
      </c>
      <c r="NG11" s="34">
        <f>'4a - Funding Profiles'!X304</f>
        <v>0</v>
      </c>
      <c r="NH11" s="34">
        <f>'4a - Funding Profiles'!Y304</f>
        <v>0</v>
      </c>
      <c r="NI11" s="34">
        <f>'4a - Funding Profiles'!Z304</f>
        <v>0</v>
      </c>
      <c r="NJ11" s="34">
        <f>'4a - Funding Profiles'!C305</f>
        <v>0</v>
      </c>
      <c r="NK11" s="34">
        <f>'4a - Funding Profiles'!D305</f>
        <v>0</v>
      </c>
      <c r="NL11" s="34">
        <f>'4a - Funding Profiles'!E305</f>
        <v>0</v>
      </c>
      <c r="NM11" s="34">
        <f>'4a - Funding Profiles'!F305</f>
        <v>0</v>
      </c>
      <c r="NN11" s="34">
        <f>'4a - Funding Profiles'!G305</f>
        <v>0</v>
      </c>
      <c r="NO11" s="34">
        <f>'4a - Funding Profiles'!H305</f>
        <v>0</v>
      </c>
      <c r="NP11" s="34">
        <f>'4a - Funding Profiles'!I305</f>
        <v>0</v>
      </c>
      <c r="NQ11" s="34">
        <f>'4a - Funding Profiles'!J305</f>
        <v>0</v>
      </c>
      <c r="NR11" s="34">
        <f>'4a - Funding Profiles'!K305</f>
        <v>0</v>
      </c>
      <c r="NS11" s="34">
        <f>'4a - Funding Profiles'!L305</f>
        <v>0</v>
      </c>
      <c r="NT11" s="34">
        <f>'4a - Funding Profiles'!M305</f>
        <v>0</v>
      </c>
      <c r="NU11" s="34">
        <f>'4a - Funding Profiles'!N305</f>
        <v>0</v>
      </c>
      <c r="NV11" s="34">
        <f>'4a - Funding Profiles'!O305</f>
        <v>0</v>
      </c>
      <c r="NW11" s="34">
        <f>'4a - Funding Profiles'!P305</f>
        <v>0</v>
      </c>
      <c r="NX11" s="34">
        <f>'4a - Funding Profiles'!Q305</f>
        <v>0</v>
      </c>
      <c r="NY11" s="34">
        <f>'4a - Funding Profiles'!R305</f>
        <v>0</v>
      </c>
      <c r="NZ11" s="34">
        <f>'4a - Funding Profiles'!S305</f>
        <v>0</v>
      </c>
      <c r="OA11" s="34">
        <f>'4a - Funding Profiles'!T305</f>
        <v>0</v>
      </c>
      <c r="OB11" s="34">
        <f>'4a - Funding Profiles'!U305</f>
        <v>0</v>
      </c>
      <c r="OC11" s="34">
        <f>'4a - Funding Profiles'!V305</f>
        <v>0</v>
      </c>
      <c r="OD11" s="34">
        <f>'4a - Funding Profiles'!W305</f>
        <v>0</v>
      </c>
      <c r="OE11" s="34">
        <f>'4a - Funding Profiles'!X305</f>
        <v>0</v>
      </c>
      <c r="OF11" s="34">
        <f>'4a - Funding Profiles'!Y305</f>
        <v>0</v>
      </c>
      <c r="OG11" s="34">
        <f>'4a - Funding Profiles'!Z305</f>
        <v>0</v>
      </c>
      <c r="OH11" s="34">
        <f>'4a - Funding Profiles'!C306</f>
        <v>0</v>
      </c>
      <c r="OI11" s="34">
        <f>'4a - Funding Profiles'!D306</f>
        <v>0</v>
      </c>
      <c r="OJ11" s="34">
        <f>'4a - Funding Profiles'!E306</f>
        <v>0</v>
      </c>
      <c r="OK11" s="34">
        <f>'4a - Funding Profiles'!F306</f>
        <v>0</v>
      </c>
      <c r="OL11" s="34">
        <f>'4a - Funding Profiles'!G306</f>
        <v>0</v>
      </c>
      <c r="OM11" s="34">
        <f>'4a - Funding Profiles'!H306</f>
        <v>0</v>
      </c>
      <c r="ON11" s="34">
        <f>'4a - Funding Profiles'!I306</f>
        <v>0</v>
      </c>
      <c r="OO11" s="34">
        <f>'4a - Funding Profiles'!J306</f>
        <v>0</v>
      </c>
      <c r="OP11" s="34">
        <f>'4a - Funding Profiles'!K306</f>
        <v>0</v>
      </c>
      <c r="OQ11" s="34">
        <f>'4a - Funding Profiles'!L306</f>
        <v>0</v>
      </c>
      <c r="OR11" s="34">
        <f>'4a - Funding Profiles'!M306</f>
        <v>0</v>
      </c>
      <c r="OS11" s="34">
        <f>'4a - Funding Profiles'!N306</f>
        <v>0</v>
      </c>
      <c r="OT11" s="34">
        <f>'4a - Funding Profiles'!O306</f>
        <v>0</v>
      </c>
      <c r="OU11" s="34">
        <f>'4a - Funding Profiles'!P306</f>
        <v>0</v>
      </c>
      <c r="OV11" s="34">
        <f>'4a - Funding Profiles'!Q306</f>
        <v>0</v>
      </c>
      <c r="OW11" s="34">
        <f>'4a - Funding Profiles'!R306</f>
        <v>0</v>
      </c>
      <c r="OX11" s="34">
        <f>'4a - Funding Profiles'!S306</f>
        <v>0</v>
      </c>
      <c r="OY11" s="34">
        <f>'4a - Funding Profiles'!T306</f>
        <v>0</v>
      </c>
      <c r="OZ11" s="34">
        <f>'4a - Funding Profiles'!U306</f>
        <v>0</v>
      </c>
      <c r="PA11" s="34">
        <f>'4a - Funding Profiles'!V306</f>
        <v>0</v>
      </c>
      <c r="PB11" s="34">
        <f>'4a - Funding Profiles'!W306</f>
        <v>0</v>
      </c>
      <c r="PC11" s="34">
        <f>'4a - Funding Profiles'!X306</f>
        <v>0</v>
      </c>
      <c r="PD11" s="34">
        <f>'4a - Funding Profiles'!Y306</f>
        <v>0</v>
      </c>
      <c r="PE11" s="34">
        <f>'4a - Funding Profiles'!Z306</f>
        <v>0</v>
      </c>
      <c r="PF11" s="34">
        <f>'4a - Funding Profiles'!F307</f>
        <v>0</v>
      </c>
      <c r="QA11" s="34">
        <f>'4a - Funding Profiles'!C311</f>
        <v>0</v>
      </c>
      <c r="QB11" s="34">
        <f>'4b - PSI'!E22</f>
        <v>0</v>
      </c>
      <c r="QC11" s="34">
        <f>'4b - PSI'!F22</f>
        <v>0</v>
      </c>
      <c r="QD11" s="34">
        <f>'4b - PSI'!G22</f>
        <v>0</v>
      </c>
      <c r="QE11" s="34">
        <f>'4b - PSI'!H22</f>
        <v>0</v>
      </c>
      <c r="QF11" s="34">
        <f>'4b - PSI'!I22</f>
        <v>0</v>
      </c>
      <c r="QG11" s="34">
        <f>'4b - PSI'!J22</f>
        <v>0</v>
      </c>
      <c r="QH11" s="34" t="str">
        <f>'5 - Project Outputs'!C359</f>
        <v>Project 10: Not Applicable</v>
      </c>
      <c r="QI11" s="34" t="str">
        <f>'5 - Project Outputs'!C366</f>
        <v># of temporary FT jobs supported</v>
      </c>
      <c r="QJ11" s="34" t="str">
        <f>'5 - Project Outputs'!D366</f>
        <v>Number</v>
      </c>
      <c r="QK11" s="34">
        <f>'5 - Project Outputs'!E366</f>
        <v>0</v>
      </c>
      <c r="QL11" s="34">
        <f>'5 - Project Outputs'!F366</f>
        <v>0</v>
      </c>
      <c r="QM11" s="34">
        <f>'5 - Project Outputs'!G366</f>
        <v>0</v>
      </c>
      <c r="QN11" s="34">
        <f>'5 - Project Outputs'!H366</f>
        <v>0</v>
      </c>
      <c r="QO11" s="34">
        <f>'5 - Project Outputs'!I366</f>
        <v>0</v>
      </c>
      <c r="QP11" s="34">
        <f>'5 - Project Outputs'!J366</f>
        <v>0</v>
      </c>
      <c r="QQ11" s="34">
        <f>'5 - Project Outputs'!K366</f>
        <v>0</v>
      </c>
      <c r="QR11" s="34">
        <f>'5 - Project Outputs'!L366</f>
        <v>0</v>
      </c>
      <c r="QS11" s="34">
        <f>'5 - Project Outputs'!M366</f>
        <v>0</v>
      </c>
      <c r="QT11" s="34">
        <f>'5 - Project Outputs'!N366</f>
        <v>0</v>
      </c>
      <c r="QU11" s="34">
        <f>'5 - Project Outputs'!O366</f>
        <v>0</v>
      </c>
      <c r="QV11" s="34">
        <f>'5 - Project Outputs'!P366</f>
        <v>0</v>
      </c>
      <c r="QW11" s="34">
        <f>'5 - Project Outputs'!Q366</f>
        <v>0</v>
      </c>
      <c r="QX11" s="34">
        <f>'5 - Project Outputs'!R366</f>
        <v>0</v>
      </c>
      <c r="QY11" s="34">
        <f>'5 - Project Outputs'!S366</f>
        <v>0</v>
      </c>
      <c r="QZ11" s="34">
        <f>'5 - Project Outputs'!T366</f>
        <v>0</v>
      </c>
      <c r="RA11" s="34">
        <f>'5 - Project Outputs'!U366</f>
        <v>0</v>
      </c>
      <c r="RB11" s="34">
        <f>'5 - Project Outputs'!V366</f>
        <v>0</v>
      </c>
      <c r="RC11" s="34">
        <f>'5 - Project Outputs'!W366</f>
        <v>0</v>
      </c>
      <c r="RD11" s="34">
        <f>'5 - Project Outputs'!X366</f>
        <v>0</v>
      </c>
      <c r="RE11" s="34" t="str">
        <f>'5 - Project Outputs'!C367</f>
        <v># of full-time equivalent (FTE) permanent jobs created through the project</v>
      </c>
      <c r="RF11" s="34" t="str">
        <f>'5 - Project Outputs'!D367</f>
        <v>Number of FTE jobs</v>
      </c>
      <c r="RG11" s="34">
        <f>'5 - Project Outputs'!E367</f>
        <v>0</v>
      </c>
      <c r="RH11" s="34">
        <f>'5 - Project Outputs'!F367</f>
        <v>0</v>
      </c>
      <c r="RI11" s="34">
        <f>'5 - Project Outputs'!G367</f>
        <v>0</v>
      </c>
      <c r="RJ11" s="34">
        <f>'5 - Project Outputs'!H367</f>
        <v>0</v>
      </c>
      <c r="RK11" s="34">
        <f>'5 - Project Outputs'!I367</f>
        <v>0</v>
      </c>
      <c r="RL11" s="34">
        <f>'5 - Project Outputs'!J367</f>
        <v>0</v>
      </c>
      <c r="RM11" s="34">
        <f>'5 - Project Outputs'!K367</f>
        <v>0</v>
      </c>
      <c r="RN11" s="34">
        <f>'5 - Project Outputs'!L367</f>
        <v>0</v>
      </c>
      <c r="RO11" s="34">
        <f>'5 - Project Outputs'!M367</f>
        <v>0</v>
      </c>
      <c r="RP11" s="34">
        <f>'5 - Project Outputs'!N367</f>
        <v>0</v>
      </c>
      <c r="RQ11" s="34">
        <f>'5 - Project Outputs'!O367</f>
        <v>0</v>
      </c>
      <c r="RR11" s="34">
        <f>'5 - Project Outputs'!P367</f>
        <v>0</v>
      </c>
      <c r="RS11" s="34">
        <f>'5 - Project Outputs'!Q367</f>
        <v>0</v>
      </c>
      <c r="RT11" s="34">
        <f>'5 - Project Outputs'!R367</f>
        <v>0</v>
      </c>
      <c r="RU11" s="34">
        <f>'5 - Project Outputs'!S367</f>
        <v>0</v>
      </c>
      <c r="RV11" s="34">
        <f>'5 - Project Outputs'!T367</f>
        <v>0</v>
      </c>
      <c r="RW11" s="34">
        <f>'5 - Project Outputs'!U367</f>
        <v>0</v>
      </c>
      <c r="RX11" s="34">
        <f>'5 - Project Outputs'!V367</f>
        <v>0</v>
      </c>
      <c r="RY11" s="34">
        <f>'5 - Project Outputs'!W367</f>
        <v>0</v>
      </c>
      <c r="RZ11" s="34">
        <f>'5 - Project Outputs'!X367</f>
        <v>0</v>
      </c>
      <c r="SA11" s="34" t="str">
        <f>'5 - Project Outputs'!C368</f>
        <v># of full-time equivalent (FTE) permanent jobs safeguarded through the project</v>
      </c>
      <c r="SB11" s="34" t="str">
        <f>'5 - Project Outputs'!D368</f>
        <v>Number of FTE jobs</v>
      </c>
      <c r="SC11" s="34">
        <f>'5 - Project Outputs'!E368</f>
        <v>0</v>
      </c>
      <c r="SD11" s="34">
        <f>'5 - Project Outputs'!F368</f>
        <v>0</v>
      </c>
      <c r="SE11" s="34">
        <f>'5 - Project Outputs'!G368</f>
        <v>0</v>
      </c>
      <c r="SF11" s="34">
        <f>'5 - Project Outputs'!H368</f>
        <v>0</v>
      </c>
      <c r="SG11" s="34">
        <f>'5 - Project Outputs'!I368</f>
        <v>0</v>
      </c>
      <c r="SH11" s="34">
        <f>'5 - Project Outputs'!J368</f>
        <v>0</v>
      </c>
      <c r="SI11" s="34">
        <f>'5 - Project Outputs'!K368</f>
        <v>0</v>
      </c>
      <c r="SJ11" s="34">
        <f>'5 - Project Outputs'!L368</f>
        <v>0</v>
      </c>
      <c r="SK11" s="34">
        <f>'5 - Project Outputs'!M368</f>
        <v>0</v>
      </c>
      <c r="SL11" s="34">
        <f>'5 - Project Outputs'!N368</f>
        <v>0</v>
      </c>
      <c r="SM11" s="34">
        <f>'5 - Project Outputs'!O368</f>
        <v>0</v>
      </c>
      <c r="SN11" s="34">
        <f>'5 - Project Outputs'!P368</f>
        <v>0</v>
      </c>
      <c r="SO11" s="34">
        <f>'5 - Project Outputs'!Q368</f>
        <v>0</v>
      </c>
      <c r="SP11" s="34">
        <f>'5 - Project Outputs'!R368</f>
        <v>0</v>
      </c>
      <c r="SQ11" s="34">
        <f>'5 - Project Outputs'!S368</f>
        <v>0</v>
      </c>
      <c r="SR11" s="34">
        <f>'5 - Project Outputs'!T368</f>
        <v>0</v>
      </c>
      <c r="SS11" s="34">
        <f>'5 - Project Outputs'!U368</f>
        <v>0</v>
      </c>
      <c r="ST11" s="34">
        <f>'5 - Project Outputs'!V368</f>
        <v>0</v>
      </c>
      <c r="SU11" s="34">
        <f>'5 - Project Outputs'!W368</f>
        <v>0</v>
      </c>
      <c r="SV11" s="34">
        <f>'5 - Project Outputs'!X368</f>
        <v>0</v>
      </c>
      <c r="SW11" s="34" t="str">
        <f>'5 - Project Outputs'!C370</f>
        <v>&lt; Select &gt;</v>
      </c>
      <c r="SX11" s="34" t="str">
        <f>'5 - Project Outputs'!D370</f>
        <v>N/A</v>
      </c>
      <c r="SY11" s="34">
        <f>'5 - Project Outputs'!E370</f>
        <v>0</v>
      </c>
      <c r="SZ11" s="34">
        <f>'5 - Project Outputs'!F370</f>
        <v>0</v>
      </c>
      <c r="TA11" s="34">
        <f>'5 - Project Outputs'!G370</f>
        <v>0</v>
      </c>
      <c r="TB11" s="34">
        <f>'5 - Project Outputs'!H370</f>
        <v>0</v>
      </c>
      <c r="TC11" s="34">
        <f>'5 - Project Outputs'!I370</f>
        <v>0</v>
      </c>
      <c r="TD11" s="34">
        <f>'5 - Project Outputs'!J370</f>
        <v>0</v>
      </c>
      <c r="TE11" s="34">
        <f>'5 - Project Outputs'!K370</f>
        <v>0</v>
      </c>
      <c r="TF11" s="34">
        <f>'5 - Project Outputs'!L370</f>
        <v>0</v>
      </c>
      <c r="TG11" s="34">
        <f>'5 - Project Outputs'!M370</f>
        <v>0</v>
      </c>
      <c r="TH11" s="34">
        <f>'5 - Project Outputs'!N370</f>
        <v>0</v>
      </c>
      <c r="TI11" s="34">
        <f>'5 - Project Outputs'!O370</f>
        <v>0</v>
      </c>
      <c r="TJ11" s="34">
        <f>'5 - Project Outputs'!P370</f>
        <v>0</v>
      </c>
      <c r="TK11" s="34">
        <f>'5 - Project Outputs'!Q370</f>
        <v>0</v>
      </c>
      <c r="TL11" s="34">
        <f>'5 - Project Outputs'!R370</f>
        <v>0</v>
      </c>
      <c r="TM11" s="34">
        <f>'5 - Project Outputs'!S370</f>
        <v>0</v>
      </c>
      <c r="TN11" s="34">
        <f>'5 - Project Outputs'!T370</f>
        <v>0</v>
      </c>
      <c r="TO11" s="34">
        <f>'5 - Project Outputs'!U370</f>
        <v>0</v>
      </c>
      <c r="TP11" s="34">
        <f>'5 - Project Outputs'!V370</f>
        <v>0</v>
      </c>
      <c r="TQ11" s="34">
        <f>'5 - Project Outputs'!W370</f>
        <v>0</v>
      </c>
      <c r="TR11" s="34">
        <f>'5 - Project Outputs'!X370</f>
        <v>0</v>
      </c>
      <c r="TS11" s="34">
        <f>'5 - Project Outputs'!Y370</f>
        <v>0</v>
      </c>
      <c r="TT11" s="34" t="str">
        <f>'5 - Project Outputs'!C371</f>
        <v>&lt; Select &gt;</v>
      </c>
      <c r="TU11" s="34" t="str">
        <f>'5 - Project Outputs'!D371</f>
        <v>N/A</v>
      </c>
      <c r="TV11" s="34">
        <f>'5 - Project Outputs'!E371</f>
        <v>0</v>
      </c>
      <c r="TW11" s="34">
        <f>'5 - Project Outputs'!F371</f>
        <v>0</v>
      </c>
      <c r="TX11" s="34">
        <f>'5 - Project Outputs'!G371</f>
        <v>0</v>
      </c>
      <c r="TY11" s="34">
        <f>'5 - Project Outputs'!H371</f>
        <v>0</v>
      </c>
      <c r="TZ11" s="34">
        <f>'5 - Project Outputs'!I371</f>
        <v>0</v>
      </c>
      <c r="UA11" s="34">
        <f>'5 - Project Outputs'!J371</f>
        <v>0</v>
      </c>
      <c r="UB11" s="34">
        <f>'5 - Project Outputs'!K371</f>
        <v>0</v>
      </c>
      <c r="UC11" s="34">
        <f>'5 - Project Outputs'!L371</f>
        <v>0</v>
      </c>
      <c r="UD11" s="34">
        <f>'5 - Project Outputs'!M371</f>
        <v>0</v>
      </c>
      <c r="UE11" s="34">
        <f>'5 - Project Outputs'!N371</f>
        <v>0</v>
      </c>
      <c r="UF11" s="34">
        <f>'5 - Project Outputs'!O371</f>
        <v>0</v>
      </c>
      <c r="UG11" s="34">
        <f>'5 - Project Outputs'!P371</f>
        <v>0</v>
      </c>
      <c r="UH11" s="34">
        <f>'5 - Project Outputs'!Q371</f>
        <v>0</v>
      </c>
      <c r="UI11" s="34">
        <f>'5 - Project Outputs'!R371</f>
        <v>0</v>
      </c>
      <c r="UJ11" s="34">
        <f>'5 - Project Outputs'!S371</f>
        <v>0</v>
      </c>
      <c r="UK11" s="34">
        <f>'5 - Project Outputs'!T371</f>
        <v>0</v>
      </c>
      <c r="UL11" s="34">
        <f>'5 - Project Outputs'!U371</f>
        <v>0</v>
      </c>
      <c r="UM11" s="34">
        <f>'5 - Project Outputs'!V371</f>
        <v>0</v>
      </c>
      <c r="UN11" s="34">
        <f>'5 - Project Outputs'!W371</f>
        <v>0</v>
      </c>
      <c r="UO11" s="34">
        <f>'5 - Project Outputs'!X371</f>
        <v>0</v>
      </c>
      <c r="UP11" s="34">
        <f>'5 - Project Outputs'!Y371</f>
        <v>0</v>
      </c>
      <c r="UQ11" s="34" t="str">
        <f>'5 - Project Outputs'!C372</f>
        <v>&lt; Select &gt;</v>
      </c>
      <c r="UR11" s="34" t="str">
        <f>'5 - Project Outputs'!D372</f>
        <v>N/A</v>
      </c>
      <c r="US11" s="34">
        <f>'5 - Project Outputs'!E372</f>
        <v>0</v>
      </c>
      <c r="UT11" s="34">
        <f>'5 - Project Outputs'!F372</f>
        <v>0</v>
      </c>
      <c r="UU11" s="34">
        <f>'5 - Project Outputs'!G372</f>
        <v>0</v>
      </c>
      <c r="UV11" s="34">
        <f>'5 - Project Outputs'!H372</f>
        <v>0</v>
      </c>
      <c r="UW11" s="34">
        <f>'5 - Project Outputs'!I372</f>
        <v>0</v>
      </c>
      <c r="UX11" s="34">
        <f>'5 - Project Outputs'!J372</f>
        <v>0</v>
      </c>
      <c r="UY11" s="34">
        <f>'5 - Project Outputs'!K372</f>
        <v>0</v>
      </c>
      <c r="UZ11" s="34">
        <f>'5 - Project Outputs'!L372</f>
        <v>0</v>
      </c>
      <c r="VA11" s="34">
        <f>'5 - Project Outputs'!M372</f>
        <v>0</v>
      </c>
      <c r="VB11" s="34">
        <f>'5 - Project Outputs'!N372</f>
        <v>0</v>
      </c>
      <c r="VC11" s="34">
        <f>'5 - Project Outputs'!O372</f>
        <v>0</v>
      </c>
      <c r="VD11" s="34">
        <f>'5 - Project Outputs'!P372</f>
        <v>0</v>
      </c>
      <c r="VE11" s="34">
        <f>'5 - Project Outputs'!Q372</f>
        <v>0</v>
      </c>
      <c r="VF11" s="34">
        <f>'5 - Project Outputs'!R372</f>
        <v>0</v>
      </c>
      <c r="VG11" s="34">
        <f>'5 - Project Outputs'!S372</f>
        <v>0</v>
      </c>
      <c r="VH11" s="34">
        <f>'5 - Project Outputs'!T372</f>
        <v>0</v>
      </c>
      <c r="VI11" s="34">
        <f>'5 - Project Outputs'!U372</f>
        <v>0</v>
      </c>
      <c r="VJ11" s="34">
        <f>'5 - Project Outputs'!V372</f>
        <v>0</v>
      </c>
      <c r="VK11" s="34">
        <f>'5 - Project Outputs'!W372</f>
        <v>0</v>
      </c>
      <c r="VL11" s="34">
        <f>'5 - Project Outputs'!X372</f>
        <v>0</v>
      </c>
      <c r="VM11" s="34">
        <f>'5 - Project Outputs'!Y372</f>
        <v>0</v>
      </c>
      <c r="VN11" s="34" t="str">
        <f>'5 - Project Outputs'!C373</f>
        <v>&lt; Select &gt;</v>
      </c>
      <c r="VO11" s="34" t="str">
        <f>'5 - Project Outputs'!D373</f>
        <v>N/A</v>
      </c>
      <c r="VP11" s="34">
        <f>'5 - Project Outputs'!E373</f>
        <v>0</v>
      </c>
      <c r="VQ11" s="34">
        <f>'5 - Project Outputs'!F373</f>
        <v>0</v>
      </c>
      <c r="VR11" s="34">
        <f>'5 - Project Outputs'!G373</f>
        <v>0</v>
      </c>
      <c r="VS11" s="34">
        <f>'5 - Project Outputs'!H373</f>
        <v>0</v>
      </c>
      <c r="VT11" s="34">
        <f>'5 - Project Outputs'!I373</f>
        <v>0</v>
      </c>
      <c r="VU11" s="34">
        <f>'5 - Project Outputs'!J373</f>
        <v>0</v>
      </c>
      <c r="VV11" s="34">
        <f>'5 - Project Outputs'!K373</f>
        <v>0</v>
      </c>
      <c r="VW11" s="34">
        <f>'5 - Project Outputs'!L373</f>
        <v>0</v>
      </c>
      <c r="VX11" s="34">
        <f>'5 - Project Outputs'!M373</f>
        <v>0</v>
      </c>
      <c r="VY11" s="34">
        <f>'5 - Project Outputs'!N373</f>
        <v>0</v>
      </c>
      <c r="VZ11" s="34">
        <f>'5 - Project Outputs'!O373</f>
        <v>0</v>
      </c>
      <c r="WA11" s="34">
        <f>'5 - Project Outputs'!P373</f>
        <v>0</v>
      </c>
      <c r="WB11" s="34">
        <f>'5 - Project Outputs'!Q373</f>
        <v>0</v>
      </c>
      <c r="WC11" s="34">
        <f>'5 - Project Outputs'!R373</f>
        <v>0</v>
      </c>
      <c r="WD11" s="34">
        <f>'5 - Project Outputs'!S373</f>
        <v>0</v>
      </c>
      <c r="WE11" s="34">
        <f>'5 - Project Outputs'!T373</f>
        <v>0</v>
      </c>
      <c r="WF11" s="34">
        <f>'5 - Project Outputs'!U373</f>
        <v>0</v>
      </c>
      <c r="WG11" s="34">
        <f>'5 - Project Outputs'!V373</f>
        <v>0</v>
      </c>
      <c r="WH11" s="34">
        <f>'5 - Project Outputs'!W373</f>
        <v>0</v>
      </c>
      <c r="WI11" s="34">
        <f>'5 - Project Outputs'!X373</f>
        <v>0</v>
      </c>
      <c r="WJ11" s="34">
        <f>'5 - Project Outputs'!Y373</f>
        <v>0</v>
      </c>
      <c r="WK11" s="34" t="str">
        <f>'5 - Project Outputs'!C374</f>
        <v>&lt; Select &gt;</v>
      </c>
      <c r="WL11" s="34" t="str">
        <f>'5 - Project Outputs'!D374</f>
        <v>N/A</v>
      </c>
      <c r="WM11" s="34">
        <f>'5 - Project Outputs'!E374</f>
        <v>0</v>
      </c>
      <c r="WN11" s="34">
        <f>'5 - Project Outputs'!F374</f>
        <v>0</v>
      </c>
      <c r="WO11" s="34">
        <f>'5 - Project Outputs'!G374</f>
        <v>0</v>
      </c>
      <c r="WP11" s="34">
        <f>'5 - Project Outputs'!H374</f>
        <v>0</v>
      </c>
      <c r="WQ11" s="34">
        <f>'5 - Project Outputs'!I374</f>
        <v>0</v>
      </c>
      <c r="WR11" s="34">
        <f>'5 - Project Outputs'!J374</f>
        <v>0</v>
      </c>
      <c r="WS11" s="34">
        <f>'5 - Project Outputs'!K374</f>
        <v>0</v>
      </c>
      <c r="WT11" s="34">
        <f>'5 - Project Outputs'!L374</f>
        <v>0</v>
      </c>
      <c r="WU11" s="34">
        <f>'5 - Project Outputs'!M374</f>
        <v>0</v>
      </c>
      <c r="WV11" s="34">
        <f>'5 - Project Outputs'!N374</f>
        <v>0</v>
      </c>
      <c r="WW11" s="34">
        <f>'5 - Project Outputs'!O374</f>
        <v>0</v>
      </c>
      <c r="WX11" s="34">
        <f>'5 - Project Outputs'!P374</f>
        <v>0</v>
      </c>
      <c r="WY11" s="34">
        <f>'5 - Project Outputs'!Q374</f>
        <v>0</v>
      </c>
      <c r="WZ11" s="34">
        <f>'5 - Project Outputs'!R374</f>
        <v>0</v>
      </c>
      <c r="XA11" s="34">
        <f>'5 - Project Outputs'!S374</f>
        <v>0</v>
      </c>
      <c r="XB11" s="34">
        <f>'5 - Project Outputs'!T374</f>
        <v>0</v>
      </c>
      <c r="XC11" s="34">
        <f>'5 - Project Outputs'!U374</f>
        <v>0</v>
      </c>
      <c r="XD11" s="34">
        <f>'5 - Project Outputs'!V374</f>
        <v>0</v>
      </c>
      <c r="XE11" s="34">
        <f>'5 - Project Outputs'!W374</f>
        <v>0</v>
      </c>
      <c r="XF11" s="34">
        <f>'5 - Project Outputs'!X374</f>
        <v>0</v>
      </c>
      <c r="XG11" s="34">
        <f>'5 - Project Outputs'!Y374</f>
        <v>0</v>
      </c>
      <c r="XH11" s="34" t="str">
        <f>'5 - Project Outputs'!C375</f>
        <v>&lt; Select &gt;</v>
      </c>
      <c r="XI11" s="34" t="str">
        <f>'5 - Project Outputs'!D375</f>
        <v>N/A</v>
      </c>
      <c r="XJ11" s="34">
        <f>'5 - Project Outputs'!E375</f>
        <v>0</v>
      </c>
      <c r="XK11" s="34">
        <f>'5 - Project Outputs'!F375</f>
        <v>0</v>
      </c>
      <c r="XL11" s="34">
        <f>'5 - Project Outputs'!G375</f>
        <v>0</v>
      </c>
      <c r="XM11" s="34">
        <f>'5 - Project Outputs'!H375</f>
        <v>0</v>
      </c>
      <c r="XN11" s="34">
        <f>'5 - Project Outputs'!I375</f>
        <v>0</v>
      </c>
      <c r="XO11" s="34">
        <f>'5 - Project Outputs'!J375</f>
        <v>0</v>
      </c>
      <c r="XP11" s="34">
        <f>'5 - Project Outputs'!K375</f>
        <v>0</v>
      </c>
      <c r="XQ11" s="34">
        <f>'5 - Project Outputs'!L375</f>
        <v>0</v>
      </c>
      <c r="XR11" s="34">
        <f>'5 - Project Outputs'!M375</f>
        <v>0</v>
      </c>
      <c r="XS11" s="34">
        <f>'5 - Project Outputs'!N375</f>
        <v>0</v>
      </c>
      <c r="XT11" s="34">
        <f>'5 - Project Outputs'!O375</f>
        <v>0</v>
      </c>
      <c r="XU11" s="34">
        <f>'5 - Project Outputs'!P375</f>
        <v>0</v>
      </c>
      <c r="XV11" s="34">
        <f>'5 - Project Outputs'!Q375</f>
        <v>0</v>
      </c>
      <c r="XW11" s="34">
        <f>'5 - Project Outputs'!R375</f>
        <v>0</v>
      </c>
      <c r="XX11" s="34">
        <f>'5 - Project Outputs'!S375</f>
        <v>0</v>
      </c>
      <c r="XY11" s="34">
        <f>'5 - Project Outputs'!T375</f>
        <v>0</v>
      </c>
      <c r="XZ11" s="34">
        <f>'5 - Project Outputs'!U375</f>
        <v>0</v>
      </c>
      <c r="YA11" s="34">
        <f>'5 - Project Outputs'!V375</f>
        <v>0</v>
      </c>
      <c r="YB11" s="34">
        <f>'5 - Project Outputs'!W375</f>
        <v>0</v>
      </c>
      <c r="YC11" s="34">
        <f>'5 - Project Outputs'!X375</f>
        <v>0</v>
      </c>
      <c r="YD11" s="34">
        <f>'5 - Project Outputs'!Y375</f>
        <v>0</v>
      </c>
      <c r="YE11" s="34" t="str">
        <f>'5 - Project Outputs'!C376</f>
        <v>&lt; Select &gt;</v>
      </c>
      <c r="YF11" s="34" t="str">
        <f>'5 - Project Outputs'!D376</f>
        <v>N/A</v>
      </c>
      <c r="YG11" s="34">
        <f>'5 - Project Outputs'!E376</f>
        <v>0</v>
      </c>
      <c r="YH11" s="34">
        <f>'5 - Project Outputs'!F376</f>
        <v>0</v>
      </c>
      <c r="YI11" s="34">
        <f>'5 - Project Outputs'!G376</f>
        <v>0</v>
      </c>
      <c r="YJ11" s="34">
        <f>'5 - Project Outputs'!H376</f>
        <v>0</v>
      </c>
      <c r="YK11" s="34">
        <f>'5 - Project Outputs'!I376</f>
        <v>0</v>
      </c>
      <c r="YL11" s="34">
        <f>'5 - Project Outputs'!J376</f>
        <v>0</v>
      </c>
      <c r="YM11" s="34">
        <f>'5 - Project Outputs'!K376</f>
        <v>0</v>
      </c>
      <c r="YN11" s="34">
        <f>'5 - Project Outputs'!L376</f>
        <v>0</v>
      </c>
      <c r="YO11" s="34">
        <f>'5 - Project Outputs'!M376</f>
        <v>0</v>
      </c>
      <c r="YP11" s="34">
        <f>'5 - Project Outputs'!N376</f>
        <v>0</v>
      </c>
      <c r="YQ11" s="34">
        <f>'5 - Project Outputs'!O376</f>
        <v>0</v>
      </c>
      <c r="YR11" s="34">
        <f>'5 - Project Outputs'!P376</f>
        <v>0</v>
      </c>
      <c r="YS11" s="34">
        <f>'5 - Project Outputs'!Q376</f>
        <v>0</v>
      </c>
      <c r="YT11" s="34">
        <f>'5 - Project Outputs'!R376</f>
        <v>0</v>
      </c>
      <c r="YU11" s="34">
        <f>'5 - Project Outputs'!S376</f>
        <v>0</v>
      </c>
      <c r="YV11" s="34">
        <f>'5 - Project Outputs'!T376</f>
        <v>0</v>
      </c>
      <c r="YW11" s="34">
        <f>'5 - Project Outputs'!U376</f>
        <v>0</v>
      </c>
      <c r="YX11" s="34">
        <f>'5 - Project Outputs'!V376</f>
        <v>0</v>
      </c>
      <c r="YY11" s="34">
        <f>'5 - Project Outputs'!W376</f>
        <v>0</v>
      </c>
      <c r="YZ11" s="34">
        <f>'5 - Project Outputs'!X376</f>
        <v>0</v>
      </c>
      <c r="ZA11" s="34">
        <f>'5 - Project Outputs'!Y376</f>
        <v>0</v>
      </c>
      <c r="ZB11" s="34" t="str">
        <f>'5 - Project Outputs'!C377</f>
        <v>&lt; Select &gt;</v>
      </c>
      <c r="ZC11" s="34" t="str">
        <f>'5 - Project Outputs'!D377</f>
        <v>N/A</v>
      </c>
      <c r="ZD11" s="34">
        <f>'5 - Project Outputs'!E377</f>
        <v>0</v>
      </c>
      <c r="ZE11" s="34">
        <f>'5 - Project Outputs'!F377</f>
        <v>0</v>
      </c>
      <c r="ZF11" s="34">
        <f>'5 - Project Outputs'!G377</f>
        <v>0</v>
      </c>
      <c r="ZG11" s="34">
        <f>'5 - Project Outputs'!H377</f>
        <v>0</v>
      </c>
      <c r="ZH11" s="34">
        <f>'5 - Project Outputs'!I377</f>
        <v>0</v>
      </c>
      <c r="ZI11" s="34">
        <f>'5 - Project Outputs'!J377</f>
        <v>0</v>
      </c>
      <c r="ZJ11" s="34">
        <f>'5 - Project Outputs'!K377</f>
        <v>0</v>
      </c>
      <c r="ZK11" s="34">
        <f>'5 - Project Outputs'!L377</f>
        <v>0</v>
      </c>
      <c r="ZL11" s="34">
        <f>'5 - Project Outputs'!M377</f>
        <v>0</v>
      </c>
      <c r="ZM11" s="34">
        <f>'5 - Project Outputs'!N377</f>
        <v>0</v>
      </c>
      <c r="ZN11" s="34">
        <f>'5 - Project Outputs'!O377</f>
        <v>0</v>
      </c>
      <c r="ZO11" s="34">
        <f>'5 - Project Outputs'!P377</f>
        <v>0</v>
      </c>
      <c r="ZP11" s="34">
        <f>'5 - Project Outputs'!Q377</f>
        <v>0</v>
      </c>
      <c r="ZQ11" s="34">
        <f>'5 - Project Outputs'!R377</f>
        <v>0</v>
      </c>
      <c r="ZR11" s="34">
        <f>'5 - Project Outputs'!S377</f>
        <v>0</v>
      </c>
      <c r="ZS11" s="34">
        <f>'5 - Project Outputs'!T377</f>
        <v>0</v>
      </c>
      <c r="ZT11" s="34">
        <f>'5 - Project Outputs'!U377</f>
        <v>0</v>
      </c>
      <c r="ZU11" s="34">
        <f>'5 - Project Outputs'!V377</f>
        <v>0</v>
      </c>
      <c r="ZV11" s="34">
        <f>'5 - Project Outputs'!W377</f>
        <v>0</v>
      </c>
      <c r="ZW11" s="34">
        <f>'5 - Project Outputs'!X377</f>
        <v>0</v>
      </c>
      <c r="ZX11" s="34">
        <f>'5 - Project Outputs'!Y377</f>
        <v>0</v>
      </c>
      <c r="ZY11" s="34" t="str">
        <f>'5 - Project Outputs'!C378</f>
        <v>&lt; Select &gt;</v>
      </c>
      <c r="ZZ11" s="34" t="str">
        <f>'5 - Project Outputs'!D378</f>
        <v>N/A</v>
      </c>
      <c r="AAA11" s="34">
        <f>'5 - Project Outputs'!E378</f>
        <v>0</v>
      </c>
      <c r="AAB11" s="34">
        <f>'5 - Project Outputs'!F378</f>
        <v>0</v>
      </c>
      <c r="AAC11" s="34">
        <f>'5 - Project Outputs'!G378</f>
        <v>0</v>
      </c>
      <c r="AAD11" s="34">
        <f>'5 - Project Outputs'!H378</f>
        <v>0</v>
      </c>
      <c r="AAE11" s="34">
        <f>'5 - Project Outputs'!I378</f>
        <v>0</v>
      </c>
      <c r="AAF11" s="34">
        <f>'5 - Project Outputs'!J378</f>
        <v>0</v>
      </c>
      <c r="AAG11" s="34">
        <f>'5 - Project Outputs'!K378</f>
        <v>0</v>
      </c>
      <c r="AAH11" s="34">
        <f>'5 - Project Outputs'!L378</f>
        <v>0</v>
      </c>
      <c r="AAI11" s="34">
        <f>'5 - Project Outputs'!M378</f>
        <v>0</v>
      </c>
      <c r="AAJ11" s="34">
        <f>'5 - Project Outputs'!N378</f>
        <v>0</v>
      </c>
      <c r="AAK11" s="34">
        <f>'5 - Project Outputs'!O378</f>
        <v>0</v>
      </c>
      <c r="AAL11" s="34">
        <f>'5 - Project Outputs'!P378</f>
        <v>0</v>
      </c>
      <c r="AAM11" s="34">
        <f>'5 - Project Outputs'!Q378</f>
        <v>0</v>
      </c>
      <c r="AAN11" s="34">
        <f>'5 - Project Outputs'!R378</f>
        <v>0</v>
      </c>
      <c r="AAO11" s="34">
        <f>'5 - Project Outputs'!S378</f>
        <v>0</v>
      </c>
      <c r="AAP11" s="34">
        <f>'5 - Project Outputs'!T378</f>
        <v>0</v>
      </c>
      <c r="AAQ11" s="34">
        <f>'5 - Project Outputs'!U378</f>
        <v>0</v>
      </c>
      <c r="AAR11" s="34">
        <f>'5 - Project Outputs'!V378</f>
        <v>0</v>
      </c>
      <c r="AAS11" s="34">
        <f>'5 - Project Outputs'!W378</f>
        <v>0</v>
      </c>
      <c r="AAT11" s="34">
        <f>'5 - Project Outputs'!X378</f>
        <v>0</v>
      </c>
      <c r="AAU11" s="34">
        <f>'5 - Project Outputs'!Y378</f>
        <v>0</v>
      </c>
      <c r="AAV11" s="34" t="str">
        <f>'5 - Project Outputs'!C379</f>
        <v>&lt; Select &gt;</v>
      </c>
      <c r="AAW11" s="34" t="str">
        <f>'5 - Project Outputs'!D379</f>
        <v>N/A</v>
      </c>
      <c r="AAX11" s="34">
        <f>'5 - Project Outputs'!E379</f>
        <v>0</v>
      </c>
      <c r="AAY11" s="34">
        <f>'5 - Project Outputs'!F379</f>
        <v>0</v>
      </c>
      <c r="AAZ11" s="34">
        <f>'5 - Project Outputs'!G379</f>
        <v>0</v>
      </c>
      <c r="ABA11" s="34">
        <f>'5 - Project Outputs'!H379</f>
        <v>0</v>
      </c>
      <c r="ABB11" s="34">
        <f>'5 - Project Outputs'!I379</f>
        <v>0</v>
      </c>
      <c r="ABC11" s="34">
        <f>'5 - Project Outputs'!J379</f>
        <v>0</v>
      </c>
      <c r="ABD11" s="34">
        <f>'5 - Project Outputs'!K379</f>
        <v>0</v>
      </c>
      <c r="ABE11" s="34">
        <f>'5 - Project Outputs'!L379</f>
        <v>0</v>
      </c>
      <c r="ABF11" s="34">
        <f>'5 - Project Outputs'!M379</f>
        <v>0</v>
      </c>
      <c r="ABG11" s="34">
        <f>'5 - Project Outputs'!N379</f>
        <v>0</v>
      </c>
      <c r="ABH11" s="34">
        <f>'5 - Project Outputs'!O379</f>
        <v>0</v>
      </c>
      <c r="ABI11" s="34">
        <f>'5 - Project Outputs'!P379</f>
        <v>0</v>
      </c>
      <c r="ABJ11" s="34">
        <f>'5 - Project Outputs'!Q379</f>
        <v>0</v>
      </c>
      <c r="ABK11" s="34">
        <f>'5 - Project Outputs'!R379</f>
        <v>0</v>
      </c>
      <c r="ABL11" s="34">
        <f>'5 - Project Outputs'!S379</f>
        <v>0</v>
      </c>
      <c r="ABM11" s="34">
        <f>'5 - Project Outputs'!T379</f>
        <v>0</v>
      </c>
      <c r="ABN11" s="34">
        <f>'5 - Project Outputs'!U379</f>
        <v>0</v>
      </c>
      <c r="ABO11" s="34">
        <f>'5 - Project Outputs'!V379</f>
        <v>0</v>
      </c>
      <c r="ABP11" s="34">
        <f>'5 - Project Outputs'!W379</f>
        <v>0</v>
      </c>
      <c r="ABQ11" s="34">
        <f>'5 - Project Outputs'!X379</f>
        <v>0</v>
      </c>
      <c r="ABR11" s="34">
        <f>'5 - Project Outputs'!Y379</f>
        <v>0</v>
      </c>
      <c r="ABS11" s="34" t="str">
        <f>'5 - Project Outputs'!C380</f>
        <v>&lt; Select &gt;</v>
      </c>
      <c r="ABT11" s="34" t="str">
        <f>'5 - Project Outputs'!D380</f>
        <v>N/A</v>
      </c>
      <c r="ABU11" s="34">
        <f>'5 - Project Outputs'!E380</f>
        <v>0</v>
      </c>
      <c r="ABV11" s="34">
        <f>'5 - Project Outputs'!F380</f>
        <v>0</v>
      </c>
      <c r="ABW11" s="34">
        <f>'5 - Project Outputs'!G380</f>
        <v>0</v>
      </c>
      <c r="ABX11" s="34">
        <f>'5 - Project Outputs'!H380</f>
        <v>0</v>
      </c>
      <c r="ABY11" s="34">
        <f>'5 - Project Outputs'!I380</f>
        <v>0</v>
      </c>
      <c r="ABZ11" s="34">
        <f>'5 - Project Outputs'!J380</f>
        <v>0</v>
      </c>
      <c r="ACA11" s="34">
        <f>'5 - Project Outputs'!K380</f>
        <v>0</v>
      </c>
      <c r="ACB11" s="34">
        <f>'5 - Project Outputs'!L380</f>
        <v>0</v>
      </c>
      <c r="ACC11" s="34">
        <f>'5 - Project Outputs'!M380</f>
        <v>0</v>
      </c>
      <c r="ACD11" s="34">
        <f>'5 - Project Outputs'!N380</f>
        <v>0</v>
      </c>
      <c r="ACE11" s="34">
        <f>'5 - Project Outputs'!O380</f>
        <v>0</v>
      </c>
      <c r="ACF11" s="34">
        <f>'5 - Project Outputs'!P380</f>
        <v>0</v>
      </c>
      <c r="ACG11" s="34">
        <f>'5 - Project Outputs'!Q380</f>
        <v>0</v>
      </c>
      <c r="ACH11" s="34">
        <f>'5 - Project Outputs'!R380</f>
        <v>0</v>
      </c>
      <c r="ACI11" s="34">
        <f>'5 - Project Outputs'!S380</f>
        <v>0</v>
      </c>
      <c r="ACJ11" s="34">
        <f>'5 - Project Outputs'!T380</f>
        <v>0</v>
      </c>
      <c r="ACK11" s="34">
        <f>'5 - Project Outputs'!U380</f>
        <v>0</v>
      </c>
      <c r="ACL11" s="34">
        <f>'5 - Project Outputs'!V380</f>
        <v>0</v>
      </c>
      <c r="ACM11" s="34">
        <f>'5 - Project Outputs'!W380</f>
        <v>0</v>
      </c>
      <c r="ACN11" s="34">
        <f>'5 - Project Outputs'!X380</f>
        <v>0</v>
      </c>
      <c r="ACO11" s="34">
        <f>'5 - Project Outputs'!Y380</f>
        <v>0</v>
      </c>
      <c r="ACP11" s="34" t="str">
        <f>'5 - Project Outputs'!C381</f>
        <v>&lt; Select &gt;</v>
      </c>
      <c r="ACQ11" s="34" t="str">
        <f>'5 - Project Outputs'!D381</f>
        <v>N/A</v>
      </c>
      <c r="ACR11" s="34">
        <f>'5 - Project Outputs'!E381</f>
        <v>0</v>
      </c>
      <c r="ACS11" s="34">
        <f>'5 - Project Outputs'!F381</f>
        <v>0</v>
      </c>
      <c r="ACT11" s="34">
        <f>'5 - Project Outputs'!G381</f>
        <v>0</v>
      </c>
      <c r="ACU11" s="34">
        <f>'5 - Project Outputs'!H381</f>
        <v>0</v>
      </c>
      <c r="ACV11" s="34">
        <f>'5 - Project Outputs'!I381</f>
        <v>0</v>
      </c>
      <c r="ACW11" s="34">
        <f>'5 - Project Outputs'!J381</f>
        <v>0</v>
      </c>
      <c r="ACX11" s="34">
        <f>'5 - Project Outputs'!K381</f>
        <v>0</v>
      </c>
      <c r="ACY11" s="34">
        <f>'5 - Project Outputs'!L381</f>
        <v>0</v>
      </c>
      <c r="ACZ11" s="34">
        <f>'5 - Project Outputs'!M381</f>
        <v>0</v>
      </c>
      <c r="ADA11" s="34">
        <f>'5 - Project Outputs'!N381</f>
        <v>0</v>
      </c>
      <c r="ADB11" s="34">
        <f>'5 - Project Outputs'!O381</f>
        <v>0</v>
      </c>
      <c r="ADC11" s="34">
        <f>'5 - Project Outputs'!P381</f>
        <v>0</v>
      </c>
      <c r="ADD11" s="34">
        <f>'5 - Project Outputs'!Q381</f>
        <v>0</v>
      </c>
      <c r="ADE11" s="34">
        <f>'5 - Project Outputs'!R381</f>
        <v>0</v>
      </c>
      <c r="ADF11" s="34">
        <f>'5 - Project Outputs'!S381</f>
        <v>0</v>
      </c>
      <c r="ADG11" s="34">
        <f>'5 - Project Outputs'!T381</f>
        <v>0</v>
      </c>
      <c r="ADH11" s="34">
        <f>'5 - Project Outputs'!U381</f>
        <v>0</v>
      </c>
      <c r="ADI11" s="34">
        <f>'5 - Project Outputs'!V381</f>
        <v>0</v>
      </c>
      <c r="ADJ11" s="34">
        <f>'5 - Project Outputs'!W381</f>
        <v>0</v>
      </c>
      <c r="ADK11" s="34">
        <f>'5 - Project Outputs'!X381</f>
        <v>0</v>
      </c>
      <c r="ADL11" s="34">
        <f>'5 - Project Outputs'!Y381</f>
        <v>0</v>
      </c>
      <c r="ADM11" s="34" t="str">
        <f>'5 - Project Outputs'!C382</f>
        <v>&lt; Select &gt;</v>
      </c>
      <c r="ADN11" s="34" t="str">
        <f>'5 - Project Outputs'!D382</f>
        <v>N/A</v>
      </c>
      <c r="ADO11" s="34">
        <f>'5 - Project Outputs'!E382</f>
        <v>0</v>
      </c>
      <c r="ADP11" s="34">
        <f>'5 - Project Outputs'!F382</f>
        <v>0</v>
      </c>
      <c r="ADQ11" s="34">
        <f>'5 - Project Outputs'!G382</f>
        <v>0</v>
      </c>
      <c r="ADR11" s="34">
        <f>'5 - Project Outputs'!H382</f>
        <v>0</v>
      </c>
      <c r="ADS11" s="34">
        <f>'5 - Project Outputs'!I382</f>
        <v>0</v>
      </c>
      <c r="ADT11" s="34">
        <f>'5 - Project Outputs'!J382</f>
        <v>0</v>
      </c>
      <c r="ADU11" s="34">
        <f>'5 - Project Outputs'!K382</f>
        <v>0</v>
      </c>
      <c r="ADV11" s="34">
        <f>'5 - Project Outputs'!L382</f>
        <v>0</v>
      </c>
      <c r="ADW11" s="34">
        <f>'5 - Project Outputs'!M382</f>
        <v>0</v>
      </c>
      <c r="ADX11" s="34">
        <f>'5 - Project Outputs'!N382</f>
        <v>0</v>
      </c>
      <c r="ADY11" s="34">
        <f>'5 - Project Outputs'!O382</f>
        <v>0</v>
      </c>
      <c r="ADZ11" s="34">
        <f>'5 - Project Outputs'!P382</f>
        <v>0</v>
      </c>
      <c r="AEA11" s="34">
        <f>'5 - Project Outputs'!Q382</f>
        <v>0</v>
      </c>
      <c r="AEB11" s="34">
        <f>'5 - Project Outputs'!R382</f>
        <v>0</v>
      </c>
      <c r="AEC11" s="34">
        <f>'5 - Project Outputs'!S382</f>
        <v>0</v>
      </c>
      <c r="AED11" s="34">
        <f>'5 - Project Outputs'!T382</f>
        <v>0</v>
      </c>
      <c r="AEE11" s="34">
        <f>'5 - Project Outputs'!U382</f>
        <v>0</v>
      </c>
      <c r="AEF11" s="34">
        <f>'5 - Project Outputs'!V382</f>
        <v>0</v>
      </c>
      <c r="AEG11" s="34">
        <f>'5 - Project Outputs'!W382</f>
        <v>0</v>
      </c>
      <c r="AEH11" s="34">
        <f>'5 - Project Outputs'!X382</f>
        <v>0</v>
      </c>
      <c r="AEI11" s="34">
        <f>'5 - Project Outputs'!Y382</f>
        <v>0</v>
      </c>
      <c r="AEJ11" s="34" t="str">
        <f>'5 - Project Outputs'!C383</f>
        <v>&lt; Select &gt;</v>
      </c>
      <c r="AEK11" s="34" t="str">
        <f>'5 - Project Outputs'!D383</f>
        <v>N/A</v>
      </c>
      <c r="AEL11" s="34">
        <f>'5 - Project Outputs'!E383</f>
        <v>0</v>
      </c>
      <c r="AEM11" s="34">
        <f>'5 - Project Outputs'!F383</f>
        <v>0</v>
      </c>
      <c r="AEN11" s="34">
        <f>'5 - Project Outputs'!G383</f>
        <v>0</v>
      </c>
      <c r="AEO11" s="34">
        <f>'5 - Project Outputs'!H383</f>
        <v>0</v>
      </c>
      <c r="AEP11" s="34">
        <f>'5 - Project Outputs'!I383</f>
        <v>0</v>
      </c>
      <c r="AEQ11" s="34">
        <f>'5 - Project Outputs'!J383</f>
        <v>0</v>
      </c>
      <c r="AER11" s="34">
        <f>'5 - Project Outputs'!K383</f>
        <v>0</v>
      </c>
      <c r="AES11" s="34">
        <f>'5 - Project Outputs'!L383</f>
        <v>0</v>
      </c>
      <c r="AET11" s="34">
        <f>'5 - Project Outputs'!M383</f>
        <v>0</v>
      </c>
      <c r="AEU11" s="34">
        <f>'5 - Project Outputs'!N383</f>
        <v>0</v>
      </c>
      <c r="AEV11" s="34">
        <f>'5 - Project Outputs'!O383</f>
        <v>0</v>
      </c>
      <c r="AEW11" s="34">
        <f>'5 - Project Outputs'!P383</f>
        <v>0</v>
      </c>
      <c r="AEX11" s="34">
        <f>'5 - Project Outputs'!Q383</f>
        <v>0</v>
      </c>
      <c r="AEY11" s="34">
        <f>'5 - Project Outputs'!R383</f>
        <v>0</v>
      </c>
      <c r="AEZ11" s="34">
        <f>'5 - Project Outputs'!S383</f>
        <v>0</v>
      </c>
      <c r="AFA11" s="34">
        <f>'5 - Project Outputs'!T383</f>
        <v>0</v>
      </c>
      <c r="AFB11" s="34">
        <f>'5 - Project Outputs'!U383</f>
        <v>0</v>
      </c>
      <c r="AFC11" s="34">
        <f>'5 - Project Outputs'!V383</f>
        <v>0</v>
      </c>
      <c r="AFD11" s="34">
        <f>'5 - Project Outputs'!W383</f>
        <v>0</v>
      </c>
      <c r="AFE11" s="34">
        <f>'5 - Project Outputs'!X383</f>
        <v>0</v>
      </c>
      <c r="AFF11" s="34">
        <f>'5 - Project Outputs'!Y383</f>
        <v>0</v>
      </c>
      <c r="AFG11" s="34" t="str">
        <f>'5 - Project Outputs'!C384</f>
        <v>&lt; Select &gt;</v>
      </c>
      <c r="AFH11" s="34" t="str">
        <f>'5 - Project Outputs'!D384</f>
        <v>N/A</v>
      </c>
      <c r="AFI11" s="34">
        <f>'5 - Project Outputs'!E384</f>
        <v>0</v>
      </c>
      <c r="AFJ11" s="34">
        <f>'5 - Project Outputs'!F384</f>
        <v>0</v>
      </c>
      <c r="AFK11" s="34">
        <f>'5 - Project Outputs'!G384</f>
        <v>0</v>
      </c>
      <c r="AFL11" s="34">
        <f>'5 - Project Outputs'!H384</f>
        <v>0</v>
      </c>
      <c r="AFM11" s="34">
        <f>'5 - Project Outputs'!I384</f>
        <v>0</v>
      </c>
      <c r="AFN11" s="34">
        <f>'5 - Project Outputs'!J384</f>
        <v>0</v>
      </c>
      <c r="AFO11" s="34">
        <f>'5 - Project Outputs'!K384</f>
        <v>0</v>
      </c>
      <c r="AFP11" s="34">
        <f>'5 - Project Outputs'!L384</f>
        <v>0</v>
      </c>
      <c r="AFQ11" s="34">
        <f>'5 - Project Outputs'!M384</f>
        <v>0</v>
      </c>
      <c r="AFR11" s="34">
        <f>'5 - Project Outputs'!N384</f>
        <v>0</v>
      </c>
      <c r="AFS11" s="34">
        <f>'5 - Project Outputs'!O384</f>
        <v>0</v>
      </c>
      <c r="AFT11" s="34">
        <f>'5 - Project Outputs'!P384</f>
        <v>0</v>
      </c>
      <c r="AFU11" s="34">
        <f>'5 - Project Outputs'!Q384</f>
        <v>0</v>
      </c>
      <c r="AFV11" s="34">
        <f>'5 - Project Outputs'!R384</f>
        <v>0</v>
      </c>
      <c r="AFW11" s="34">
        <f>'5 - Project Outputs'!S384</f>
        <v>0</v>
      </c>
      <c r="AFX11" s="34">
        <f>'5 - Project Outputs'!T384</f>
        <v>0</v>
      </c>
      <c r="AFY11" s="34">
        <f>'5 - Project Outputs'!U384</f>
        <v>0</v>
      </c>
      <c r="AFZ11" s="34">
        <f>'5 - Project Outputs'!V384</f>
        <v>0</v>
      </c>
      <c r="AGA11" s="34">
        <f>'5 - Project Outputs'!W384</f>
        <v>0</v>
      </c>
      <c r="AGB11" s="34">
        <f>'5 - Project Outputs'!X384</f>
        <v>0</v>
      </c>
      <c r="AGC11" s="34">
        <f>'5 - Project Outputs'!Y384</f>
        <v>0</v>
      </c>
      <c r="AGD11" s="34">
        <f>'5 - Project Outputs'!C386</f>
        <v>0</v>
      </c>
      <c r="AGE11" s="34">
        <f>'5 - Project Outputs'!D386</f>
        <v>0</v>
      </c>
      <c r="AGF11" s="34">
        <f>'5 - Project Outputs'!E386</f>
        <v>0</v>
      </c>
      <c r="AGG11" s="34">
        <f>'5 - Project Outputs'!F386</f>
        <v>0</v>
      </c>
      <c r="AGH11" s="34">
        <f>'5 - Project Outputs'!G386</f>
        <v>0</v>
      </c>
      <c r="AGI11" s="34">
        <f>'5 - Project Outputs'!H386</f>
        <v>0</v>
      </c>
      <c r="AGJ11" s="34">
        <f>'5 - Project Outputs'!I386</f>
        <v>0</v>
      </c>
      <c r="AGK11" s="34">
        <f>'5 - Project Outputs'!J386</f>
        <v>0</v>
      </c>
      <c r="AGL11" s="34">
        <f>'5 - Project Outputs'!K386</f>
        <v>0</v>
      </c>
      <c r="AGM11" s="34">
        <f>'5 - Project Outputs'!L386</f>
        <v>0</v>
      </c>
      <c r="AGN11" s="34">
        <f>'5 - Project Outputs'!M386</f>
        <v>0</v>
      </c>
      <c r="AGO11" s="34">
        <f>'5 - Project Outputs'!N386</f>
        <v>0</v>
      </c>
      <c r="AGP11" s="34">
        <f>'5 - Project Outputs'!O386</f>
        <v>0</v>
      </c>
      <c r="AGQ11" s="34">
        <f>'5 - Project Outputs'!P386</f>
        <v>0</v>
      </c>
      <c r="AGR11" s="34">
        <f>'5 - Project Outputs'!Q386</f>
        <v>0</v>
      </c>
      <c r="AGS11" s="34">
        <f>'5 - Project Outputs'!R386</f>
        <v>0</v>
      </c>
      <c r="AGT11" s="34">
        <f>'5 - Project Outputs'!S386</f>
        <v>0</v>
      </c>
      <c r="AGU11" s="34">
        <f>'5 - Project Outputs'!T386</f>
        <v>0</v>
      </c>
      <c r="AGV11" s="34">
        <f>'5 - Project Outputs'!U386</f>
        <v>0</v>
      </c>
      <c r="AGW11" s="34">
        <f>'5 - Project Outputs'!V386</f>
        <v>0</v>
      </c>
      <c r="AGX11" s="34">
        <f>'5 - Project Outputs'!W386</f>
        <v>0</v>
      </c>
      <c r="AGY11" s="34">
        <f>'5 - Project Outputs'!X386</f>
        <v>0</v>
      </c>
      <c r="AGZ11" s="34">
        <f>'5 - Project Outputs'!C387</f>
        <v>0</v>
      </c>
      <c r="AHA11" s="34">
        <f>'5 - Project Outputs'!D387</f>
        <v>0</v>
      </c>
      <c r="AHB11" s="34">
        <f>'5 - Project Outputs'!E387</f>
        <v>0</v>
      </c>
      <c r="AHC11" s="34">
        <f>'5 - Project Outputs'!F387</f>
        <v>0</v>
      </c>
      <c r="AHD11" s="34">
        <f>'5 - Project Outputs'!G387</f>
        <v>0</v>
      </c>
      <c r="AHE11" s="34">
        <f>'5 - Project Outputs'!H387</f>
        <v>0</v>
      </c>
      <c r="AHF11" s="34">
        <f>'5 - Project Outputs'!I387</f>
        <v>0</v>
      </c>
      <c r="AHG11" s="34">
        <f>'5 - Project Outputs'!J387</f>
        <v>0</v>
      </c>
      <c r="AHH11" s="34">
        <f>'5 - Project Outputs'!K387</f>
        <v>0</v>
      </c>
      <c r="AHI11" s="34">
        <f>'5 - Project Outputs'!L387</f>
        <v>0</v>
      </c>
      <c r="AHJ11" s="34">
        <f>'5 - Project Outputs'!M387</f>
        <v>0</v>
      </c>
      <c r="AHK11" s="34">
        <f>'5 - Project Outputs'!N387</f>
        <v>0</v>
      </c>
      <c r="AHL11" s="34">
        <f>'5 - Project Outputs'!O387</f>
        <v>0</v>
      </c>
      <c r="AHM11" s="34">
        <f>'5 - Project Outputs'!P387</f>
        <v>0</v>
      </c>
      <c r="AHN11" s="34">
        <f>'5 - Project Outputs'!Q387</f>
        <v>0</v>
      </c>
      <c r="AHO11" s="34">
        <f>'5 - Project Outputs'!R387</f>
        <v>0</v>
      </c>
      <c r="AHP11" s="34">
        <f>'5 - Project Outputs'!S387</f>
        <v>0</v>
      </c>
      <c r="AHQ11" s="34">
        <f>'5 - Project Outputs'!T387</f>
        <v>0</v>
      </c>
      <c r="AHR11" s="34">
        <f>'5 - Project Outputs'!U387</f>
        <v>0</v>
      </c>
      <c r="AHS11" s="34">
        <f>'5 - Project Outputs'!V387</f>
        <v>0</v>
      </c>
      <c r="AHT11" s="34">
        <f>'5 - Project Outputs'!W387</f>
        <v>0</v>
      </c>
      <c r="AHU11" s="34">
        <f>'5 - Project Outputs'!X387</f>
        <v>0</v>
      </c>
      <c r="AHV11" s="34">
        <f>'5 - Project Outputs'!C388</f>
        <v>0</v>
      </c>
      <c r="AHW11" s="34">
        <f>'5 - Project Outputs'!D388</f>
        <v>0</v>
      </c>
      <c r="AHX11" s="34">
        <f>'5 - Project Outputs'!E388</f>
        <v>0</v>
      </c>
      <c r="AHY11" s="34">
        <f>'5 - Project Outputs'!F388</f>
        <v>0</v>
      </c>
      <c r="AHZ11" s="34">
        <f>'5 - Project Outputs'!G388</f>
        <v>0</v>
      </c>
      <c r="AIA11" s="34">
        <f>'5 - Project Outputs'!H388</f>
        <v>0</v>
      </c>
      <c r="AIB11" s="34">
        <f>'5 - Project Outputs'!I388</f>
        <v>0</v>
      </c>
      <c r="AIC11" s="34">
        <f>'5 - Project Outputs'!J388</f>
        <v>0</v>
      </c>
      <c r="AID11" s="34">
        <f>'5 - Project Outputs'!K388</f>
        <v>0</v>
      </c>
      <c r="AIE11" s="34">
        <f>'5 - Project Outputs'!L388</f>
        <v>0</v>
      </c>
      <c r="AIF11" s="34">
        <f>'5 - Project Outputs'!M388</f>
        <v>0</v>
      </c>
      <c r="AIG11" s="34">
        <f>'5 - Project Outputs'!N388</f>
        <v>0</v>
      </c>
      <c r="AIH11" s="34">
        <f>'5 - Project Outputs'!O388</f>
        <v>0</v>
      </c>
      <c r="AII11" s="34">
        <f>'5 - Project Outputs'!P388</f>
        <v>0</v>
      </c>
      <c r="AIJ11" s="34">
        <f>'5 - Project Outputs'!Q388</f>
        <v>0</v>
      </c>
      <c r="AIK11" s="34">
        <f>'5 - Project Outputs'!R388</f>
        <v>0</v>
      </c>
      <c r="AIL11" s="34">
        <f>'5 - Project Outputs'!S388</f>
        <v>0</v>
      </c>
      <c r="AIM11" s="34">
        <f>'5 - Project Outputs'!T388</f>
        <v>0</v>
      </c>
      <c r="AIN11" s="34">
        <f>'5 - Project Outputs'!U388</f>
        <v>0</v>
      </c>
      <c r="AIO11" s="34">
        <f>'5 - Project Outputs'!V388</f>
        <v>0</v>
      </c>
      <c r="AIP11" s="34">
        <f>'5 - Project Outputs'!W388</f>
        <v>0</v>
      </c>
      <c r="AIQ11" s="34">
        <f>'5 - Project Outputs'!X388</f>
        <v>0</v>
      </c>
      <c r="AIR11" s="34">
        <f>'5 - Project Outputs'!C389</f>
        <v>0</v>
      </c>
      <c r="AIS11" s="34">
        <f>'5 - Project Outputs'!D389</f>
        <v>0</v>
      </c>
      <c r="AIT11" s="34">
        <f>'5 - Project Outputs'!E389</f>
        <v>0</v>
      </c>
      <c r="AIU11" s="34">
        <f>'5 - Project Outputs'!F389</f>
        <v>0</v>
      </c>
      <c r="AIV11" s="34">
        <f>'5 - Project Outputs'!G389</f>
        <v>0</v>
      </c>
      <c r="AIW11" s="34">
        <f>'5 - Project Outputs'!H389</f>
        <v>0</v>
      </c>
      <c r="AIX11" s="34">
        <f>'5 - Project Outputs'!I389</f>
        <v>0</v>
      </c>
      <c r="AIY11" s="34">
        <f>'5 - Project Outputs'!J389</f>
        <v>0</v>
      </c>
      <c r="AIZ11" s="34">
        <f>'5 - Project Outputs'!K389</f>
        <v>0</v>
      </c>
      <c r="AJA11" s="34">
        <f>'5 - Project Outputs'!L389</f>
        <v>0</v>
      </c>
      <c r="AJB11" s="34">
        <f>'5 - Project Outputs'!M389</f>
        <v>0</v>
      </c>
      <c r="AJC11" s="34">
        <f>'5 - Project Outputs'!N389</f>
        <v>0</v>
      </c>
      <c r="AJD11" s="34">
        <f>'5 - Project Outputs'!O389</f>
        <v>0</v>
      </c>
      <c r="AJE11" s="34">
        <f>'5 - Project Outputs'!P389</f>
        <v>0</v>
      </c>
      <c r="AJF11" s="34">
        <f>'5 - Project Outputs'!Q389</f>
        <v>0</v>
      </c>
      <c r="AJG11" s="34">
        <f>'5 - Project Outputs'!R389</f>
        <v>0</v>
      </c>
      <c r="AJH11" s="34">
        <f>'5 - Project Outputs'!S389</f>
        <v>0</v>
      </c>
      <c r="AJI11" s="34">
        <f>'5 - Project Outputs'!T389</f>
        <v>0</v>
      </c>
      <c r="AJJ11" s="34">
        <f>'5 - Project Outputs'!U389</f>
        <v>0</v>
      </c>
      <c r="AJK11" s="34">
        <f>'5 - Project Outputs'!V389</f>
        <v>0</v>
      </c>
      <c r="AJL11" s="34">
        <f>'5 - Project Outputs'!W389</f>
        <v>0</v>
      </c>
      <c r="AJM11" s="34">
        <f>'5 - Project Outputs'!X389</f>
        <v>0</v>
      </c>
      <c r="AJN11" s="34">
        <f>'5 - Project Outputs'!C390</f>
        <v>0</v>
      </c>
      <c r="AJO11" s="34">
        <f>'5 - Project Outputs'!D390</f>
        <v>0</v>
      </c>
      <c r="AJP11" s="34">
        <f>'5 - Project Outputs'!E390</f>
        <v>0</v>
      </c>
      <c r="AJQ11" s="34">
        <f>'5 - Project Outputs'!F390</f>
        <v>0</v>
      </c>
      <c r="AJR11" s="34">
        <f>'5 - Project Outputs'!G390</f>
        <v>0</v>
      </c>
      <c r="AJS11" s="34">
        <f>'5 - Project Outputs'!H390</f>
        <v>0</v>
      </c>
      <c r="AJT11" s="34">
        <f>'5 - Project Outputs'!I390</f>
        <v>0</v>
      </c>
      <c r="AJU11" s="34">
        <f>'5 - Project Outputs'!J390</f>
        <v>0</v>
      </c>
      <c r="AJV11" s="34">
        <f>'5 - Project Outputs'!K390</f>
        <v>0</v>
      </c>
      <c r="AJW11" s="34">
        <f>'5 - Project Outputs'!L390</f>
        <v>0</v>
      </c>
      <c r="AJX11" s="34">
        <f>'5 - Project Outputs'!M390</f>
        <v>0</v>
      </c>
      <c r="AJY11" s="34">
        <f>'5 - Project Outputs'!N390</f>
        <v>0</v>
      </c>
      <c r="AJZ11" s="34">
        <f>'5 - Project Outputs'!O390</f>
        <v>0</v>
      </c>
      <c r="AKA11" s="34">
        <f>'5 - Project Outputs'!P390</f>
        <v>0</v>
      </c>
      <c r="AKB11" s="34">
        <f>'5 - Project Outputs'!Q390</f>
        <v>0</v>
      </c>
      <c r="AKC11" s="34">
        <f>'5 - Project Outputs'!R390</f>
        <v>0</v>
      </c>
      <c r="AKD11" s="34">
        <f>'5 - Project Outputs'!S390</f>
        <v>0</v>
      </c>
      <c r="AKE11" s="34">
        <f>'5 - Project Outputs'!T390</f>
        <v>0</v>
      </c>
      <c r="AKF11" s="34">
        <f>'5 - Project Outputs'!U390</f>
        <v>0</v>
      </c>
      <c r="AKG11" s="34">
        <f>'5 - Project Outputs'!V390</f>
        <v>0</v>
      </c>
      <c r="AKH11" s="34">
        <f>'5 - Project Outputs'!W390</f>
        <v>0</v>
      </c>
      <c r="AKI11" s="34">
        <f>'5 - Project Outputs'!X390</f>
        <v>0</v>
      </c>
      <c r="AKJ11" s="34">
        <f>'5 - Project Outputs'!C391</f>
        <v>0</v>
      </c>
      <c r="AKK11" s="34">
        <f>'5 - Project Outputs'!D391</f>
        <v>0</v>
      </c>
      <c r="AKL11" s="34">
        <f>'5 - Project Outputs'!E391</f>
        <v>0</v>
      </c>
      <c r="AKM11" s="34">
        <f>'5 - Project Outputs'!F391</f>
        <v>0</v>
      </c>
      <c r="AKN11" s="34">
        <f>'5 - Project Outputs'!G391</f>
        <v>0</v>
      </c>
      <c r="AKO11" s="34">
        <f>'5 - Project Outputs'!H391</f>
        <v>0</v>
      </c>
      <c r="AKP11" s="34">
        <f>'5 - Project Outputs'!I391</f>
        <v>0</v>
      </c>
      <c r="AKQ11" s="34">
        <f>'5 - Project Outputs'!J391</f>
        <v>0</v>
      </c>
      <c r="AKR11" s="34">
        <f>'5 - Project Outputs'!K391</f>
        <v>0</v>
      </c>
      <c r="AKS11" s="34">
        <f>'5 - Project Outputs'!L391</f>
        <v>0</v>
      </c>
      <c r="AKT11" s="34">
        <f>'5 - Project Outputs'!M391</f>
        <v>0</v>
      </c>
      <c r="AKU11" s="34">
        <f>'5 - Project Outputs'!N391</f>
        <v>0</v>
      </c>
      <c r="AKV11" s="34">
        <f>'5 - Project Outputs'!O391</f>
        <v>0</v>
      </c>
      <c r="AKW11" s="34">
        <f>'5 - Project Outputs'!P391</f>
        <v>0</v>
      </c>
      <c r="AKX11" s="34">
        <f>'5 - Project Outputs'!Q391</f>
        <v>0</v>
      </c>
      <c r="AKY11" s="34">
        <f>'5 - Project Outputs'!R391</f>
        <v>0</v>
      </c>
      <c r="AKZ11" s="34">
        <f>'5 - Project Outputs'!S391</f>
        <v>0</v>
      </c>
      <c r="ALA11" s="34">
        <f>'5 - Project Outputs'!T391</f>
        <v>0</v>
      </c>
      <c r="ALB11" s="34">
        <f>'5 - Project Outputs'!U391</f>
        <v>0</v>
      </c>
      <c r="ALC11" s="34">
        <f>'5 - Project Outputs'!V391</f>
        <v>0</v>
      </c>
      <c r="ALD11" s="34">
        <f>'5 - Project Outputs'!W391</f>
        <v>0</v>
      </c>
      <c r="ALE11" s="34">
        <f>'5 - Project Outputs'!X391</f>
        <v>0</v>
      </c>
      <c r="ALF11" s="34">
        <f>'5 - Project Outputs'!C392</f>
        <v>0</v>
      </c>
      <c r="ALG11" s="34">
        <f>'5 - Project Outputs'!D392</f>
        <v>0</v>
      </c>
      <c r="ALH11" s="34">
        <f>'5 - Project Outputs'!E392</f>
        <v>0</v>
      </c>
      <c r="ALI11" s="34">
        <f>'5 - Project Outputs'!F392</f>
        <v>0</v>
      </c>
      <c r="ALJ11" s="34">
        <f>'5 - Project Outputs'!G392</f>
        <v>0</v>
      </c>
      <c r="ALK11" s="34">
        <f>'5 - Project Outputs'!H392</f>
        <v>0</v>
      </c>
      <c r="ALL11" s="34">
        <f>'5 - Project Outputs'!I392</f>
        <v>0</v>
      </c>
      <c r="ALM11" s="34">
        <f>'5 - Project Outputs'!J392</f>
        <v>0</v>
      </c>
      <c r="ALN11" s="34">
        <f>'5 - Project Outputs'!K392</f>
        <v>0</v>
      </c>
      <c r="ALO11" s="34">
        <f>'5 - Project Outputs'!L392</f>
        <v>0</v>
      </c>
      <c r="ALP11" s="34">
        <f>'5 - Project Outputs'!M392</f>
        <v>0</v>
      </c>
      <c r="ALQ11" s="34">
        <f>'5 - Project Outputs'!N392</f>
        <v>0</v>
      </c>
      <c r="ALR11" s="34">
        <f>'5 - Project Outputs'!O392</f>
        <v>0</v>
      </c>
      <c r="ALS11" s="34">
        <f>'5 - Project Outputs'!P392</f>
        <v>0</v>
      </c>
      <c r="ALT11" s="34">
        <f>'5 - Project Outputs'!Q392</f>
        <v>0</v>
      </c>
      <c r="ALU11" s="34">
        <f>'5 - Project Outputs'!R392</f>
        <v>0</v>
      </c>
      <c r="ALV11" s="34">
        <f>'5 - Project Outputs'!S392</f>
        <v>0</v>
      </c>
      <c r="ALW11" s="34">
        <f>'5 - Project Outputs'!T392</f>
        <v>0</v>
      </c>
      <c r="ALX11" s="34">
        <f>'5 - Project Outputs'!U392</f>
        <v>0</v>
      </c>
      <c r="ALY11" s="34">
        <f>'5 - Project Outputs'!V392</f>
        <v>0</v>
      </c>
      <c r="ALZ11" s="34">
        <f>'5 - Project Outputs'!W392</f>
        <v>0</v>
      </c>
      <c r="AMA11" s="34">
        <f>'5 - Project Outputs'!X392</f>
        <v>0</v>
      </c>
      <c r="AMB11" s="34">
        <f>'5 - Project Outputs'!C393</f>
        <v>0</v>
      </c>
      <c r="AMC11" s="34">
        <f>'5 - Project Outputs'!D393</f>
        <v>0</v>
      </c>
      <c r="AMD11" s="34">
        <f>'5 - Project Outputs'!E393</f>
        <v>0</v>
      </c>
      <c r="AME11" s="34">
        <f>'5 - Project Outputs'!F393</f>
        <v>0</v>
      </c>
      <c r="AMF11" s="34">
        <f>'5 - Project Outputs'!G393</f>
        <v>0</v>
      </c>
      <c r="AMG11" s="34">
        <f>'5 - Project Outputs'!H393</f>
        <v>0</v>
      </c>
      <c r="AMH11" s="34">
        <f>'5 - Project Outputs'!I393</f>
        <v>0</v>
      </c>
      <c r="AMI11" s="34">
        <f>'5 - Project Outputs'!J393</f>
        <v>0</v>
      </c>
      <c r="AMJ11" s="34">
        <f>'5 - Project Outputs'!K393</f>
        <v>0</v>
      </c>
      <c r="AMK11" s="34">
        <f>'5 - Project Outputs'!L393</f>
        <v>0</v>
      </c>
      <c r="AML11" s="34">
        <f>'5 - Project Outputs'!M393</f>
        <v>0</v>
      </c>
      <c r="AMM11" s="34">
        <f>'5 - Project Outputs'!N393</f>
        <v>0</v>
      </c>
      <c r="AMN11" s="34">
        <f>'5 - Project Outputs'!O393</f>
        <v>0</v>
      </c>
      <c r="AMO11" s="34">
        <f>'5 - Project Outputs'!P393</f>
        <v>0</v>
      </c>
      <c r="AMP11" s="34">
        <f>'5 - Project Outputs'!Q393</f>
        <v>0</v>
      </c>
      <c r="AMQ11" s="34">
        <f>'5 - Project Outputs'!R393</f>
        <v>0</v>
      </c>
      <c r="AMR11" s="34">
        <f>'5 - Project Outputs'!S393</f>
        <v>0</v>
      </c>
      <c r="AMS11" s="34">
        <f>'5 - Project Outputs'!T393</f>
        <v>0</v>
      </c>
      <c r="AMT11" s="34">
        <f>'5 - Project Outputs'!U393</f>
        <v>0</v>
      </c>
      <c r="AMU11" s="34">
        <f>'5 - Project Outputs'!V393</f>
        <v>0</v>
      </c>
      <c r="AMV11" s="34">
        <f>'5 - Project Outputs'!W393</f>
        <v>0</v>
      </c>
      <c r="AMW11" s="34">
        <f>'5 - Project Outputs'!X393</f>
        <v>0</v>
      </c>
      <c r="AMX11" s="34">
        <f>'5 - Project Outputs'!C394</f>
        <v>0</v>
      </c>
      <c r="AMY11" s="34">
        <f>'5 - Project Outputs'!D394</f>
        <v>0</v>
      </c>
      <c r="AMZ11" s="34">
        <f>'5 - Project Outputs'!E394</f>
        <v>0</v>
      </c>
      <c r="ANA11" s="34">
        <f>'5 - Project Outputs'!F394</f>
        <v>0</v>
      </c>
      <c r="ANB11" s="34">
        <f>'5 - Project Outputs'!G394</f>
        <v>0</v>
      </c>
      <c r="ANC11" s="34">
        <f>'5 - Project Outputs'!H394</f>
        <v>0</v>
      </c>
      <c r="AND11" s="34">
        <f>'5 - Project Outputs'!I394</f>
        <v>0</v>
      </c>
      <c r="ANE11" s="34">
        <f>'5 - Project Outputs'!J394</f>
        <v>0</v>
      </c>
      <c r="ANF11" s="34">
        <f>'5 - Project Outputs'!K394</f>
        <v>0</v>
      </c>
      <c r="ANG11" s="34">
        <f>'5 - Project Outputs'!L394</f>
        <v>0</v>
      </c>
      <c r="ANH11" s="34">
        <f>'5 - Project Outputs'!M394</f>
        <v>0</v>
      </c>
      <c r="ANI11" s="34">
        <f>'5 - Project Outputs'!N394</f>
        <v>0</v>
      </c>
      <c r="ANJ11" s="34">
        <f>'5 - Project Outputs'!O394</f>
        <v>0</v>
      </c>
      <c r="ANK11" s="34">
        <f>'5 - Project Outputs'!P394</f>
        <v>0</v>
      </c>
      <c r="ANL11" s="34">
        <f>'5 - Project Outputs'!Q394</f>
        <v>0</v>
      </c>
      <c r="ANM11" s="34">
        <f>'5 - Project Outputs'!R394</f>
        <v>0</v>
      </c>
      <c r="ANN11" s="34">
        <f>'5 - Project Outputs'!S394</f>
        <v>0</v>
      </c>
      <c r="ANO11" s="34">
        <f>'5 - Project Outputs'!T394</f>
        <v>0</v>
      </c>
      <c r="ANP11" s="34">
        <f>'5 - Project Outputs'!U394</f>
        <v>0</v>
      </c>
      <c r="ANQ11" s="34">
        <f>'5 - Project Outputs'!V394</f>
        <v>0</v>
      </c>
      <c r="ANR11" s="34">
        <f>'5 - Project Outputs'!W394</f>
        <v>0</v>
      </c>
      <c r="ANS11" s="34">
        <f>'5 - Project Outputs'!X394</f>
        <v>0</v>
      </c>
      <c r="ANT11" s="34">
        <f>'5 - Project Outputs'!C395</f>
        <v>0</v>
      </c>
      <c r="ANU11" s="34">
        <f>'5 - Project Outputs'!D395</f>
        <v>0</v>
      </c>
      <c r="ANV11" s="34">
        <f>'5 - Project Outputs'!E395</f>
        <v>0</v>
      </c>
      <c r="ANW11" s="34">
        <f>'5 - Project Outputs'!F395</f>
        <v>0</v>
      </c>
      <c r="ANX11" s="34">
        <f>'5 - Project Outputs'!G395</f>
        <v>0</v>
      </c>
      <c r="ANY11" s="34">
        <f>'5 - Project Outputs'!H395</f>
        <v>0</v>
      </c>
      <c r="ANZ11" s="34">
        <f>'5 - Project Outputs'!I395</f>
        <v>0</v>
      </c>
      <c r="AOA11" s="34">
        <f>'5 - Project Outputs'!J395</f>
        <v>0</v>
      </c>
      <c r="AOB11" s="34">
        <f>'5 - Project Outputs'!K395</f>
        <v>0</v>
      </c>
      <c r="AOC11" s="34">
        <f>'5 - Project Outputs'!L395</f>
        <v>0</v>
      </c>
      <c r="AOD11" s="34">
        <f>'5 - Project Outputs'!M395</f>
        <v>0</v>
      </c>
      <c r="AOE11" s="34">
        <f>'5 - Project Outputs'!N395</f>
        <v>0</v>
      </c>
      <c r="AOF11" s="34">
        <f>'5 - Project Outputs'!O395</f>
        <v>0</v>
      </c>
      <c r="AOG11" s="34">
        <f>'5 - Project Outputs'!P395</f>
        <v>0</v>
      </c>
      <c r="AOH11" s="34">
        <f>'5 - Project Outputs'!Q395</f>
        <v>0</v>
      </c>
      <c r="AOI11" s="34">
        <f>'5 - Project Outputs'!R395</f>
        <v>0</v>
      </c>
      <c r="AOJ11" s="34">
        <f>'5 - Project Outputs'!S395</f>
        <v>0</v>
      </c>
      <c r="AOK11" s="34">
        <f>'5 - Project Outputs'!T395</f>
        <v>0</v>
      </c>
      <c r="AOL11" s="34">
        <f>'5 - Project Outputs'!U395</f>
        <v>0</v>
      </c>
      <c r="AOM11" s="34">
        <f>'5 - Project Outputs'!V395</f>
        <v>0</v>
      </c>
      <c r="AON11" s="34">
        <f>'5 - Project Outputs'!W395</f>
        <v>0</v>
      </c>
      <c r="AOO11" s="34">
        <f>'5 - Project Outputs'!X395</f>
        <v>0</v>
      </c>
      <c r="CZK11" s="34">
        <f>'7 - Risk Register'!C96</f>
        <v>0</v>
      </c>
      <c r="CZL11" s="34">
        <f>'7 - Risk Register'!D96</f>
        <v>0</v>
      </c>
      <c r="CZM11" s="34">
        <f>'7 - Risk Register'!E96</f>
        <v>0</v>
      </c>
      <c r="CZN11" s="34">
        <f>'7 - Risk Register'!F96</f>
        <v>0</v>
      </c>
      <c r="CZO11" s="34">
        <f>'7 - Risk Register'!G96</f>
        <v>0</v>
      </c>
      <c r="CZP11" s="34">
        <f>'7 - Risk Register'!H96</f>
        <v>0</v>
      </c>
      <c r="CZQ11" s="34">
        <f>'7 - Risk Register'!I96</f>
        <v>0</v>
      </c>
      <c r="CZR11" s="34" t="str">
        <f>'7 - Risk Register'!J96</f>
        <v/>
      </c>
      <c r="CZS11" s="34">
        <f>'7 - Risk Register'!K96</f>
        <v>0</v>
      </c>
      <c r="CZT11" s="34">
        <f>'7 - Risk Register'!L96</f>
        <v>0</v>
      </c>
      <c r="CZU11" s="34">
        <f>'7 - Risk Register'!M96</f>
        <v>0</v>
      </c>
      <c r="CZV11" s="34" t="str">
        <f>'7 - Risk Register'!N96</f>
        <v/>
      </c>
      <c r="CZW11" s="34">
        <f>'7 - Risk Register'!O96</f>
        <v>0</v>
      </c>
      <c r="CZX11" s="34">
        <f>'7 - Risk Register'!P96</f>
        <v>0</v>
      </c>
      <c r="CZY11" s="34">
        <f>'7 - Risk Register'!C97</f>
        <v>0</v>
      </c>
      <c r="CZZ11" s="34">
        <f>'7 - Risk Register'!D97</f>
        <v>0</v>
      </c>
      <c r="DAA11" s="34">
        <f>'7 - Risk Register'!E97</f>
        <v>0</v>
      </c>
      <c r="DAB11" s="34">
        <f>'7 - Risk Register'!F97</f>
        <v>0</v>
      </c>
      <c r="DAC11" s="34">
        <f>'7 - Risk Register'!G97</f>
        <v>0</v>
      </c>
      <c r="DAD11" s="34">
        <f>'7 - Risk Register'!H97</f>
        <v>0</v>
      </c>
      <c r="DAE11" s="34">
        <f>'7 - Risk Register'!I97</f>
        <v>0</v>
      </c>
      <c r="DAF11" s="34" t="str">
        <f>'7 - Risk Register'!J97</f>
        <v/>
      </c>
      <c r="DAG11" s="34">
        <f>'7 - Risk Register'!K97</f>
        <v>0</v>
      </c>
      <c r="DAH11" s="34">
        <f>'7 - Risk Register'!L97</f>
        <v>0</v>
      </c>
      <c r="DAI11" s="34">
        <f>'7 - Risk Register'!M97</f>
        <v>0</v>
      </c>
      <c r="DAJ11" s="34" t="str">
        <f>'7 - Risk Register'!N97</f>
        <v/>
      </c>
      <c r="DAK11" s="34">
        <f>'7 - Risk Register'!O97</f>
        <v>0</v>
      </c>
      <c r="DAL11" s="34">
        <f>'7 - Risk Register'!P97</f>
        <v>0</v>
      </c>
      <c r="DAM11" s="34">
        <f>'7 - Risk Register'!C98</f>
        <v>0</v>
      </c>
      <c r="DAN11" s="34">
        <f>'7 - Risk Register'!D98</f>
        <v>0</v>
      </c>
      <c r="DAO11" s="34">
        <f>'7 - Risk Register'!E98</f>
        <v>0</v>
      </c>
      <c r="DAP11" s="34">
        <f>'7 - Risk Register'!F98</f>
        <v>0</v>
      </c>
      <c r="DAQ11" s="34">
        <f>'7 - Risk Register'!G98</f>
        <v>0</v>
      </c>
      <c r="DAR11" s="34">
        <f>'7 - Risk Register'!H98</f>
        <v>0</v>
      </c>
      <c r="DAS11" s="34">
        <f>'7 - Risk Register'!I98</f>
        <v>0</v>
      </c>
      <c r="DAT11" s="34" t="str">
        <f>'7 - Risk Register'!J98</f>
        <v/>
      </c>
      <c r="DAU11" s="34">
        <f>'7 - Risk Register'!K98</f>
        <v>0</v>
      </c>
      <c r="DAV11" s="34">
        <f>'7 - Risk Register'!L98</f>
        <v>0</v>
      </c>
      <c r="DAW11" s="34">
        <f>'7 - Risk Register'!M98</f>
        <v>0</v>
      </c>
      <c r="DAX11" s="34" t="str">
        <f>'7 - Risk Register'!N98</f>
        <v/>
      </c>
      <c r="DAY11" s="34">
        <f>'7 - Risk Register'!O98</f>
        <v>0</v>
      </c>
      <c r="DAZ11" s="34">
        <f>'7 - Risk Register'!P98</f>
        <v>0</v>
      </c>
    </row>
    <row r="12" spans="1:2762" s="34" customFormat="1">
      <c r="A12" s="460" t="s">
        <v>3529</v>
      </c>
      <c r="R12" s="466" t="str">
        <f>'Project Lookup'!$C$13</f>
        <v/>
      </c>
      <c r="S12" s="34" t="str">
        <f>'Project Lookup'!$E$13</f>
        <v/>
      </c>
      <c r="T12" s="34" t="str">
        <f>'2 - Project Admin'!F37</f>
        <v>&lt; Select &gt;</v>
      </c>
      <c r="U12" s="34" t="str">
        <f>'2 - Project Admin'!G37</f>
        <v>&lt; Select &gt;</v>
      </c>
      <c r="V12" s="34">
        <f>'2 - Project Admin'!H37</f>
        <v>0</v>
      </c>
      <c r="W12" s="34">
        <f>'2 - Project Admin'!I37</f>
        <v>0</v>
      </c>
      <c r="X12" s="34" t="str">
        <f>'2 - Project Admin'!J37</f>
        <v>&lt; Select &gt;</v>
      </c>
      <c r="Y12" s="34">
        <f>'2 - Project Admin'!K37</f>
        <v>0</v>
      </c>
      <c r="Z12" s="34">
        <f>'2 - Project Admin'!L37</f>
        <v>0</v>
      </c>
      <c r="AJ12" s="468">
        <f>'3 - Programme Progress'!D30</f>
        <v>0</v>
      </c>
      <c r="AK12" s="34">
        <f>'3 - Programme Progress'!E30</f>
        <v>0</v>
      </c>
      <c r="AL12" s="34" t="e">
        <f>'3 - Programme Progress'!#REF!</f>
        <v>#REF!</v>
      </c>
      <c r="AM12" s="34" t="str">
        <f>'3 - Programme Progress'!F30</f>
        <v>&lt; Select &gt;</v>
      </c>
      <c r="AN12" s="34" t="str">
        <f>'3 - Programme Progress'!J30</f>
        <v>&lt; Select &gt;</v>
      </c>
      <c r="AO12" s="34" t="str">
        <f>'3 - Programme Progress'!K30</f>
        <v>&lt; Select &gt;</v>
      </c>
      <c r="AP12" s="34" t="str">
        <f>'3 - Programme Progress'!L30</f>
        <v>&lt; Select &gt;</v>
      </c>
      <c r="AQ12" s="34">
        <f>'3 - Programme Progress'!M30</f>
        <v>0</v>
      </c>
      <c r="AR12" s="34">
        <f>'3 - Programme Progress'!N30</f>
        <v>0</v>
      </c>
      <c r="AS12" s="34">
        <f>'3 - Programme Progress'!O30</f>
        <v>0</v>
      </c>
      <c r="AU12" s="469"/>
      <c r="AV12" s="469"/>
      <c r="AW12" s="469"/>
      <c r="AX12" s="469"/>
      <c r="AY12" s="469"/>
      <c r="AZ12" s="469"/>
      <c r="BA12" s="469"/>
      <c r="BB12" s="469"/>
      <c r="BC12" s="469"/>
      <c r="BD12" s="469"/>
      <c r="BE12" s="469"/>
      <c r="BF12" s="469"/>
      <c r="BG12" s="469"/>
      <c r="BH12" s="469"/>
      <c r="BI12" s="469"/>
      <c r="BJ12" s="469"/>
      <c r="BK12" s="469"/>
      <c r="BS12" s="34">
        <f>'4a - Funding Profiles'!F318</f>
        <v>0</v>
      </c>
      <c r="BT12" s="34">
        <f>'4a - Funding Profiles'!G318</f>
        <v>0</v>
      </c>
      <c r="BU12" s="34">
        <f>'4a - Funding Profiles'!H318</f>
        <v>0</v>
      </c>
      <c r="BV12" s="34">
        <f>'4a - Funding Profiles'!I318</f>
        <v>0</v>
      </c>
      <c r="BW12" s="34">
        <f>'4a - Funding Profiles'!J318</f>
        <v>0</v>
      </c>
      <c r="BX12" s="34">
        <f>'4a - Funding Profiles'!K318</f>
        <v>0</v>
      </c>
      <c r="BY12" s="34">
        <f>'4a - Funding Profiles'!L318</f>
        <v>0</v>
      </c>
      <c r="BZ12" s="34">
        <f>'4a - Funding Profiles'!M318</f>
        <v>0</v>
      </c>
      <c r="CA12" s="34">
        <f>'4a - Funding Profiles'!N318</f>
        <v>0</v>
      </c>
      <c r="CB12" s="34">
        <f>'4a - Funding Profiles'!O318</f>
        <v>0</v>
      </c>
      <c r="CC12" s="34">
        <f>'4a - Funding Profiles'!P318</f>
        <v>0</v>
      </c>
      <c r="CD12" s="34">
        <f>'4a - Funding Profiles'!Q318</f>
        <v>0</v>
      </c>
      <c r="CE12" s="34">
        <f>'4a - Funding Profiles'!R318</f>
        <v>0</v>
      </c>
      <c r="CF12" s="34">
        <f>'4a - Funding Profiles'!S318</f>
        <v>0</v>
      </c>
      <c r="CG12" s="34">
        <f>'4a - Funding Profiles'!T318</f>
        <v>0</v>
      </c>
      <c r="CH12" s="34">
        <f>'4a - Funding Profiles'!U318</f>
        <v>0</v>
      </c>
      <c r="CI12" s="34">
        <f>'4a - Funding Profiles'!V318</f>
        <v>0</v>
      </c>
      <c r="CJ12" s="34">
        <f>'4a - Funding Profiles'!W318</f>
        <v>0</v>
      </c>
      <c r="CK12" s="34">
        <f>'4a - Funding Profiles'!X318</f>
        <v>0</v>
      </c>
      <c r="CL12" s="34">
        <f>'4a - Funding Profiles'!Y318</f>
        <v>0</v>
      </c>
      <c r="CM12" s="34">
        <f>'4a - Funding Profiles'!Z318</f>
        <v>0</v>
      </c>
      <c r="CN12" s="34">
        <f>'4a - Funding Profiles'!F319</f>
        <v>0</v>
      </c>
      <c r="CO12" s="34">
        <f>'4a - Funding Profiles'!G319</f>
        <v>0</v>
      </c>
      <c r="CP12" s="34">
        <f>'4a - Funding Profiles'!H319</f>
        <v>0</v>
      </c>
      <c r="CQ12" s="34">
        <f>'4a - Funding Profiles'!I319</f>
        <v>0</v>
      </c>
      <c r="CR12" s="34">
        <f>'4a - Funding Profiles'!J319</f>
        <v>0</v>
      </c>
      <c r="CS12" s="34">
        <f>'4a - Funding Profiles'!K319</f>
        <v>0</v>
      </c>
      <c r="CT12" s="34">
        <f>'4a - Funding Profiles'!L319</f>
        <v>0</v>
      </c>
      <c r="CU12" s="34">
        <f>'4a - Funding Profiles'!M319</f>
        <v>0</v>
      </c>
      <c r="CV12" s="34">
        <f>'4a - Funding Profiles'!N319</f>
        <v>0</v>
      </c>
      <c r="CW12" s="34">
        <f>'4a - Funding Profiles'!O319</f>
        <v>0</v>
      </c>
      <c r="CX12" s="34">
        <f>'4a - Funding Profiles'!P319</f>
        <v>0</v>
      </c>
      <c r="CY12" s="34">
        <f>'4a - Funding Profiles'!Q319</f>
        <v>0</v>
      </c>
      <c r="CZ12" s="34">
        <f>'4a - Funding Profiles'!R319</f>
        <v>0</v>
      </c>
      <c r="DA12" s="34">
        <f>'4a - Funding Profiles'!S319</f>
        <v>0</v>
      </c>
      <c r="DB12" s="34">
        <f>'4a - Funding Profiles'!T319</f>
        <v>0</v>
      </c>
      <c r="DC12" s="34">
        <f>'4a - Funding Profiles'!U319</f>
        <v>0</v>
      </c>
      <c r="DD12" s="34">
        <f>'4a - Funding Profiles'!V319</f>
        <v>0</v>
      </c>
      <c r="DE12" s="34">
        <f>'4a - Funding Profiles'!W319</f>
        <v>0</v>
      </c>
      <c r="DF12" s="34">
        <f>'4a - Funding Profiles'!X319</f>
        <v>0</v>
      </c>
      <c r="DG12" s="34">
        <f>'4a - Funding Profiles'!Y319</f>
        <v>0</v>
      </c>
      <c r="DH12" s="34">
        <f>'4a - Funding Profiles'!Z319</f>
        <v>0</v>
      </c>
      <c r="DI12" s="34">
        <f>'4a - Funding Profiles'!F320</f>
        <v>0</v>
      </c>
      <c r="DJ12" s="34">
        <f>'4a - Funding Profiles'!G320</f>
        <v>0</v>
      </c>
      <c r="DK12" s="34">
        <f>'4a - Funding Profiles'!H320</f>
        <v>0</v>
      </c>
      <c r="DL12" s="34">
        <f>'4a - Funding Profiles'!I320</f>
        <v>0</v>
      </c>
      <c r="DM12" s="34">
        <f>'4a - Funding Profiles'!J320</f>
        <v>0</v>
      </c>
      <c r="DN12" s="34">
        <f>'4a - Funding Profiles'!K320</f>
        <v>0</v>
      </c>
      <c r="DO12" s="34">
        <f>'4a - Funding Profiles'!L320</f>
        <v>0</v>
      </c>
      <c r="DP12" s="34">
        <f>'4a - Funding Profiles'!M320</f>
        <v>0</v>
      </c>
      <c r="DQ12" s="34">
        <f>'4a - Funding Profiles'!N320</f>
        <v>0</v>
      </c>
      <c r="DR12" s="34">
        <f>'4a - Funding Profiles'!O320</f>
        <v>0</v>
      </c>
      <c r="DS12" s="34">
        <f>'4a - Funding Profiles'!P320</f>
        <v>0</v>
      </c>
      <c r="DT12" s="34">
        <f>'4a - Funding Profiles'!Q320</f>
        <v>0</v>
      </c>
      <c r="DU12" s="34">
        <f>'4a - Funding Profiles'!R320</f>
        <v>0</v>
      </c>
      <c r="DV12" s="34">
        <f>'4a - Funding Profiles'!S320</f>
        <v>0</v>
      </c>
      <c r="DW12" s="34">
        <f>'4a - Funding Profiles'!T320</f>
        <v>0</v>
      </c>
      <c r="DX12" s="34">
        <f>'4a - Funding Profiles'!U320</f>
        <v>0</v>
      </c>
      <c r="DY12" s="34">
        <f>'4a - Funding Profiles'!V320</f>
        <v>0</v>
      </c>
      <c r="DZ12" s="34">
        <f>'4a - Funding Profiles'!W320</f>
        <v>0</v>
      </c>
      <c r="EA12" s="34">
        <f>'4a - Funding Profiles'!X320</f>
        <v>0</v>
      </c>
      <c r="EB12" s="34">
        <f>'4a - Funding Profiles'!Y320</f>
        <v>0</v>
      </c>
      <c r="EC12" s="34">
        <f>'4a - Funding Profiles'!Z320</f>
        <v>0</v>
      </c>
      <c r="ED12" s="34">
        <f>'4a - Funding Profiles'!F321</f>
        <v>0</v>
      </c>
      <c r="EE12" s="34">
        <f>'4a - Funding Profiles'!G321</f>
        <v>0</v>
      </c>
      <c r="EF12" s="34">
        <f>'4a - Funding Profiles'!H321</f>
        <v>0</v>
      </c>
      <c r="EG12" s="34">
        <f>'4a - Funding Profiles'!I321</f>
        <v>0</v>
      </c>
      <c r="EH12" s="34">
        <f>'4a - Funding Profiles'!J321</f>
        <v>0</v>
      </c>
      <c r="EI12" s="34">
        <f>'4a - Funding Profiles'!K321</f>
        <v>0</v>
      </c>
      <c r="EJ12" s="34">
        <f>'4a - Funding Profiles'!L321</f>
        <v>0</v>
      </c>
      <c r="EK12" s="34">
        <f>'4a - Funding Profiles'!M321</f>
        <v>0</v>
      </c>
      <c r="EL12" s="34">
        <f>'4a - Funding Profiles'!N321</f>
        <v>0</v>
      </c>
      <c r="EM12" s="34">
        <f>'4a - Funding Profiles'!O321</f>
        <v>0</v>
      </c>
      <c r="EN12" s="34">
        <f>'4a - Funding Profiles'!P321</f>
        <v>0</v>
      </c>
      <c r="EO12" s="34">
        <f>'4a - Funding Profiles'!Q321</f>
        <v>0</v>
      </c>
      <c r="EP12" s="34">
        <f>'4a - Funding Profiles'!R321</f>
        <v>0</v>
      </c>
      <c r="EQ12" s="34">
        <f>'4a - Funding Profiles'!S321</f>
        <v>0</v>
      </c>
      <c r="ER12" s="34">
        <f>'4a - Funding Profiles'!T321</f>
        <v>0</v>
      </c>
      <c r="ES12" s="34">
        <f>'4a - Funding Profiles'!U321</f>
        <v>0</v>
      </c>
      <c r="ET12" s="34">
        <f>'4a - Funding Profiles'!V321</f>
        <v>0</v>
      </c>
      <c r="EU12" s="34">
        <f>'4a - Funding Profiles'!W321</f>
        <v>0</v>
      </c>
      <c r="EV12" s="34">
        <f>'4a - Funding Profiles'!X321</f>
        <v>0</v>
      </c>
      <c r="EW12" s="34">
        <f>'4a - Funding Profiles'!Y321</f>
        <v>0</v>
      </c>
      <c r="EX12" s="34">
        <f>'4a - Funding Profiles'!Z321</f>
        <v>0</v>
      </c>
      <c r="EY12" s="34">
        <f>'4a - Funding Profiles'!F322</f>
        <v>0</v>
      </c>
      <c r="EZ12" s="34">
        <f>'4a - Funding Profiles'!G322</f>
        <v>0</v>
      </c>
      <c r="FA12" s="34">
        <f>'4a - Funding Profiles'!H322</f>
        <v>0</v>
      </c>
      <c r="FB12" s="34">
        <f>'4a - Funding Profiles'!I322</f>
        <v>0</v>
      </c>
      <c r="FC12" s="34">
        <f>'4a - Funding Profiles'!J322</f>
        <v>0</v>
      </c>
      <c r="FD12" s="34">
        <f>'4a - Funding Profiles'!K322</f>
        <v>0</v>
      </c>
      <c r="FE12" s="34">
        <f>'4a - Funding Profiles'!L322</f>
        <v>0</v>
      </c>
      <c r="FF12" s="34">
        <f>'4a - Funding Profiles'!M322</f>
        <v>0</v>
      </c>
      <c r="FG12" s="34">
        <f>'4a - Funding Profiles'!N322</f>
        <v>0</v>
      </c>
      <c r="FH12" s="34">
        <f>'4a - Funding Profiles'!O322</f>
        <v>0</v>
      </c>
      <c r="FI12" s="34">
        <f>'4a - Funding Profiles'!P322</f>
        <v>0</v>
      </c>
      <c r="FJ12" s="34">
        <f>'4a - Funding Profiles'!Q322</f>
        <v>0</v>
      </c>
      <c r="FK12" s="34">
        <f>'4a - Funding Profiles'!R322</f>
        <v>0</v>
      </c>
      <c r="FL12" s="34">
        <f>'4a - Funding Profiles'!S322</f>
        <v>0</v>
      </c>
      <c r="FM12" s="34">
        <f>'4a - Funding Profiles'!T322</f>
        <v>0</v>
      </c>
      <c r="FN12" s="34">
        <f>'4a - Funding Profiles'!U322</f>
        <v>0</v>
      </c>
      <c r="FO12" s="34">
        <f>'4a - Funding Profiles'!V322</f>
        <v>0</v>
      </c>
      <c r="FP12" s="34">
        <f>'4a - Funding Profiles'!W322</f>
        <v>0</v>
      </c>
      <c r="FQ12" s="34">
        <f>'4a - Funding Profiles'!X322</f>
        <v>0</v>
      </c>
      <c r="FR12" s="34">
        <f>'4a - Funding Profiles'!Y322</f>
        <v>0</v>
      </c>
      <c r="FS12" s="34">
        <f>'4a - Funding Profiles'!Z322</f>
        <v>0</v>
      </c>
      <c r="FT12" s="34">
        <f>'4a - Funding Profiles'!F323</f>
        <v>0</v>
      </c>
      <c r="FU12" s="34">
        <f>'4a - Funding Profiles'!G323</f>
        <v>0</v>
      </c>
      <c r="FV12" s="34">
        <f>'4a - Funding Profiles'!H323</f>
        <v>0</v>
      </c>
      <c r="FW12" s="34">
        <f>'4a - Funding Profiles'!I323</f>
        <v>0</v>
      </c>
      <c r="FX12" s="34">
        <f>'4a - Funding Profiles'!J323</f>
        <v>0</v>
      </c>
      <c r="FY12" s="34">
        <f>'4a - Funding Profiles'!K323</f>
        <v>0</v>
      </c>
      <c r="FZ12" s="34">
        <f>'4a - Funding Profiles'!L323</f>
        <v>0</v>
      </c>
      <c r="GA12" s="34">
        <f>'4a - Funding Profiles'!M323</f>
        <v>0</v>
      </c>
      <c r="GB12" s="34">
        <f>'4a - Funding Profiles'!N323</f>
        <v>0</v>
      </c>
      <c r="GC12" s="34">
        <f>'4a - Funding Profiles'!O323</f>
        <v>0</v>
      </c>
      <c r="GD12" s="34">
        <f>'4a - Funding Profiles'!P323</f>
        <v>0</v>
      </c>
      <c r="GE12" s="34">
        <f>'4a - Funding Profiles'!Q323</f>
        <v>0</v>
      </c>
      <c r="GF12" s="34">
        <f>'4a - Funding Profiles'!R323</f>
        <v>0</v>
      </c>
      <c r="GG12" s="34">
        <f>'4a - Funding Profiles'!S323</f>
        <v>0</v>
      </c>
      <c r="GH12" s="34">
        <f>'4a - Funding Profiles'!T323</f>
        <v>0</v>
      </c>
      <c r="GI12" s="34">
        <f>'4a - Funding Profiles'!U323</f>
        <v>0</v>
      </c>
      <c r="GJ12" s="34">
        <f>'4a - Funding Profiles'!V323</f>
        <v>0</v>
      </c>
      <c r="GK12" s="34">
        <f>'4a - Funding Profiles'!W323</f>
        <v>0</v>
      </c>
      <c r="GL12" s="34">
        <f>'4a - Funding Profiles'!X323</f>
        <v>0</v>
      </c>
      <c r="GM12" s="34">
        <f>'4a - Funding Profiles'!Y323</f>
        <v>0</v>
      </c>
      <c r="GN12" s="34">
        <f>'4a - Funding Profiles'!Z323</f>
        <v>0</v>
      </c>
      <c r="GO12" s="34">
        <f>'4a - Funding Profiles'!F324</f>
        <v>0</v>
      </c>
      <c r="GP12" s="34">
        <f>'4a - Funding Profiles'!G324</f>
        <v>0</v>
      </c>
      <c r="GQ12" s="34">
        <f>'4a - Funding Profiles'!H324</f>
        <v>0</v>
      </c>
      <c r="GR12" s="34">
        <f>'4a - Funding Profiles'!I324</f>
        <v>0</v>
      </c>
      <c r="GS12" s="34">
        <f>'4a - Funding Profiles'!J324</f>
        <v>0</v>
      </c>
      <c r="GT12" s="34">
        <f>'4a - Funding Profiles'!K324</f>
        <v>0</v>
      </c>
      <c r="GU12" s="34">
        <f>'4a - Funding Profiles'!L324</f>
        <v>0</v>
      </c>
      <c r="GV12" s="34">
        <f>'4a - Funding Profiles'!M324</f>
        <v>0</v>
      </c>
      <c r="GW12" s="34">
        <f>'4a - Funding Profiles'!N324</f>
        <v>0</v>
      </c>
      <c r="GX12" s="34">
        <f>'4a - Funding Profiles'!O324</f>
        <v>0</v>
      </c>
      <c r="GY12" s="34">
        <f>'4a - Funding Profiles'!P324</f>
        <v>0</v>
      </c>
      <c r="GZ12" s="34">
        <f>'4a - Funding Profiles'!Q324</f>
        <v>0</v>
      </c>
      <c r="HA12" s="34">
        <f>'4a - Funding Profiles'!R324</f>
        <v>0</v>
      </c>
      <c r="HB12" s="34">
        <f>'4a - Funding Profiles'!S324</f>
        <v>0</v>
      </c>
      <c r="HC12" s="34">
        <f>'4a - Funding Profiles'!T324</f>
        <v>0</v>
      </c>
      <c r="HD12" s="34">
        <f>'4a - Funding Profiles'!U324</f>
        <v>0</v>
      </c>
      <c r="HE12" s="34">
        <f>'4a - Funding Profiles'!V324</f>
        <v>0</v>
      </c>
      <c r="HF12" s="34">
        <f>'4a - Funding Profiles'!W324</f>
        <v>0</v>
      </c>
      <c r="HG12" s="34">
        <f>'4a - Funding Profiles'!X324</f>
        <v>0</v>
      </c>
      <c r="HH12" s="34">
        <f>'4a - Funding Profiles'!Y324</f>
        <v>0</v>
      </c>
      <c r="HI12" s="34">
        <f>'4a - Funding Profiles'!Z324</f>
        <v>0</v>
      </c>
      <c r="HJ12" s="34">
        <f>'4a - Funding Profiles'!F325</f>
        <v>0</v>
      </c>
      <c r="HK12" s="34">
        <f>'4a - Funding Profiles'!G325</f>
        <v>0</v>
      </c>
      <c r="HL12" s="34">
        <f>'4a - Funding Profiles'!H325</f>
        <v>0</v>
      </c>
      <c r="HM12" s="34">
        <f>'4a - Funding Profiles'!I325</f>
        <v>0</v>
      </c>
      <c r="HN12" s="34">
        <f>'4a - Funding Profiles'!J325</f>
        <v>0</v>
      </c>
      <c r="HO12" s="34">
        <f>'4a - Funding Profiles'!K325</f>
        <v>0</v>
      </c>
      <c r="HP12" s="34">
        <f>'4a - Funding Profiles'!L325</f>
        <v>0</v>
      </c>
      <c r="HQ12" s="34">
        <f>'4a - Funding Profiles'!M325</f>
        <v>0</v>
      </c>
      <c r="HR12" s="34">
        <f>'4a - Funding Profiles'!N325</f>
        <v>0</v>
      </c>
      <c r="HS12" s="34">
        <f>'4a - Funding Profiles'!O325</f>
        <v>0</v>
      </c>
      <c r="HT12" s="34">
        <f>'4a - Funding Profiles'!P325</f>
        <v>0</v>
      </c>
      <c r="HU12" s="34">
        <f>'4a - Funding Profiles'!Q325</f>
        <v>0</v>
      </c>
      <c r="HV12" s="34">
        <f>'4a - Funding Profiles'!R325</f>
        <v>0</v>
      </c>
      <c r="HW12" s="34">
        <f>'4a - Funding Profiles'!S325</f>
        <v>0</v>
      </c>
      <c r="HX12" s="34">
        <f>'4a - Funding Profiles'!T325</f>
        <v>0</v>
      </c>
      <c r="HY12" s="34">
        <f>'4a - Funding Profiles'!U325</f>
        <v>0</v>
      </c>
      <c r="HZ12" s="34">
        <f>'4a - Funding Profiles'!V325</f>
        <v>0</v>
      </c>
      <c r="IA12" s="34">
        <f>'4a - Funding Profiles'!W325</f>
        <v>0</v>
      </c>
      <c r="IB12" s="34">
        <f>'4a - Funding Profiles'!X325</f>
        <v>0</v>
      </c>
      <c r="IC12" s="34">
        <f>'4a - Funding Profiles'!Y325</f>
        <v>0</v>
      </c>
      <c r="ID12" s="34">
        <f>'4a - Funding Profiles'!Z325</f>
        <v>0</v>
      </c>
      <c r="KP12" s="34">
        <f>'4a - Funding Profiles'!C330</f>
        <v>0</v>
      </c>
      <c r="KQ12" s="34">
        <f>'4a - Funding Profiles'!D330</f>
        <v>0</v>
      </c>
      <c r="KR12" s="34">
        <f>'4a - Funding Profiles'!E330</f>
        <v>0</v>
      </c>
      <c r="KS12" s="34">
        <f>'4a - Funding Profiles'!F330</f>
        <v>0</v>
      </c>
      <c r="KT12" s="34">
        <f>'4a - Funding Profiles'!G330</f>
        <v>0</v>
      </c>
      <c r="KU12" s="34">
        <f>'4a - Funding Profiles'!H330</f>
        <v>0</v>
      </c>
      <c r="KV12" s="34">
        <f>'4a - Funding Profiles'!I330</f>
        <v>0</v>
      </c>
      <c r="KW12" s="34">
        <f>'4a - Funding Profiles'!J330</f>
        <v>0</v>
      </c>
      <c r="KX12" s="34">
        <f>'4a - Funding Profiles'!K330</f>
        <v>0</v>
      </c>
      <c r="KY12" s="34">
        <f>'4a - Funding Profiles'!L330</f>
        <v>0</v>
      </c>
      <c r="KZ12" s="34">
        <f>'4a - Funding Profiles'!M330</f>
        <v>0</v>
      </c>
      <c r="LA12" s="34">
        <f>'4a - Funding Profiles'!N330</f>
        <v>0</v>
      </c>
      <c r="LB12" s="34">
        <f>'4a - Funding Profiles'!O330</f>
        <v>0</v>
      </c>
      <c r="LC12" s="34">
        <f>'4a - Funding Profiles'!P330</f>
        <v>0</v>
      </c>
      <c r="LD12" s="34">
        <f>'4a - Funding Profiles'!Q330</f>
        <v>0</v>
      </c>
      <c r="LE12" s="34">
        <f>'4a - Funding Profiles'!R330</f>
        <v>0</v>
      </c>
      <c r="LF12" s="34">
        <f>'4a - Funding Profiles'!S330</f>
        <v>0</v>
      </c>
      <c r="LG12" s="34">
        <f>'4a - Funding Profiles'!T330</f>
        <v>0</v>
      </c>
      <c r="LH12" s="34">
        <f>'4a - Funding Profiles'!U330</f>
        <v>0</v>
      </c>
      <c r="LI12" s="34">
        <f>'4a - Funding Profiles'!V330</f>
        <v>0</v>
      </c>
      <c r="LJ12" s="34">
        <f>'4a - Funding Profiles'!W330</f>
        <v>0</v>
      </c>
      <c r="LK12" s="34">
        <f>'4a - Funding Profiles'!X330</f>
        <v>0</v>
      </c>
      <c r="LL12" s="34">
        <f>'4a - Funding Profiles'!Y330</f>
        <v>0</v>
      </c>
      <c r="LM12" s="34">
        <f>'4a - Funding Profiles'!Z330</f>
        <v>0</v>
      </c>
      <c r="LN12" s="34">
        <f>'4a - Funding Profiles'!C331</f>
        <v>0</v>
      </c>
      <c r="LO12" s="34">
        <f>'4a - Funding Profiles'!D331</f>
        <v>0</v>
      </c>
      <c r="LP12" s="34">
        <f>'4a - Funding Profiles'!E331</f>
        <v>0</v>
      </c>
      <c r="LQ12" s="34">
        <f>'4a - Funding Profiles'!F331</f>
        <v>0</v>
      </c>
      <c r="LR12" s="34">
        <f>'4a - Funding Profiles'!G331</f>
        <v>0</v>
      </c>
      <c r="LS12" s="34">
        <f>'4a - Funding Profiles'!H331</f>
        <v>0</v>
      </c>
      <c r="LT12" s="34">
        <f>'4a - Funding Profiles'!I331</f>
        <v>0</v>
      </c>
      <c r="LU12" s="34">
        <f>'4a - Funding Profiles'!J331</f>
        <v>0</v>
      </c>
      <c r="LV12" s="34">
        <f>'4a - Funding Profiles'!K331</f>
        <v>0</v>
      </c>
      <c r="LW12" s="34">
        <f>'4a - Funding Profiles'!L331</f>
        <v>0</v>
      </c>
      <c r="LX12" s="34">
        <f>'4a - Funding Profiles'!M331</f>
        <v>0</v>
      </c>
      <c r="LY12" s="34">
        <f>'4a - Funding Profiles'!N331</f>
        <v>0</v>
      </c>
      <c r="LZ12" s="34">
        <f>'4a - Funding Profiles'!O331</f>
        <v>0</v>
      </c>
      <c r="MA12" s="34">
        <f>'4a - Funding Profiles'!P331</f>
        <v>0</v>
      </c>
      <c r="MB12" s="34">
        <f>'4a - Funding Profiles'!Q331</f>
        <v>0</v>
      </c>
      <c r="MC12" s="34">
        <f>'4a - Funding Profiles'!R331</f>
        <v>0</v>
      </c>
      <c r="MD12" s="34">
        <f>'4a - Funding Profiles'!S331</f>
        <v>0</v>
      </c>
      <c r="ME12" s="34">
        <f>'4a - Funding Profiles'!T331</f>
        <v>0</v>
      </c>
      <c r="MF12" s="34">
        <f>'4a - Funding Profiles'!U331</f>
        <v>0</v>
      </c>
      <c r="MG12" s="34">
        <f>'4a - Funding Profiles'!V331</f>
        <v>0</v>
      </c>
      <c r="MH12" s="34">
        <f>'4a - Funding Profiles'!W331</f>
        <v>0</v>
      </c>
      <c r="MI12" s="34">
        <f>'4a - Funding Profiles'!X331</f>
        <v>0</v>
      </c>
      <c r="MJ12" s="34">
        <f>'4a - Funding Profiles'!Y331</f>
        <v>0</v>
      </c>
      <c r="MK12" s="34">
        <f>'4a - Funding Profiles'!Z331</f>
        <v>0</v>
      </c>
      <c r="ML12" s="34">
        <f>'4a - Funding Profiles'!C332</f>
        <v>0</v>
      </c>
      <c r="MM12" s="34">
        <f>'4a - Funding Profiles'!D332</f>
        <v>0</v>
      </c>
      <c r="MN12" s="34">
        <f>'4a - Funding Profiles'!E332</f>
        <v>0</v>
      </c>
      <c r="MO12" s="34">
        <f>'4a - Funding Profiles'!F332</f>
        <v>0</v>
      </c>
      <c r="MP12" s="34">
        <f>'4a - Funding Profiles'!G332</f>
        <v>0</v>
      </c>
      <c r="MQ12" s="34">
        <f>'4a - Funding Profiles'!H332</f>
        <v>0</v>
      </c>
      <c r="MR12" s="34">
        <f>'4a - Funding Profiles'!I332</f>
        <v>0</v>
      </c>
      <c r="MS12" s="34">
        <f>'4a - Funding Profiles'!J332</f>
        <v>0</v>
      </c>
      <c r="MT12" s="34">
        <f>'4a - Funding Profiles'!K332</f>
        <v>0</v>
      </c>
      <c r="MU12" s="34">
        <f>'4a - Funding Profiles'!L332</f>
        <v>0</v>
      </c>
      <c r="MV12" s="34">
        <f>'4a - Funding Profiles'!M332</f>
        <v>0</v>
      </c>
      <c r="MW12" s="34">
        <f>'4a - Funding Profiles'!N332</f>
        <v>0</v>
      </c>
      <c r="MX12" s="34">
        <f>'4a - Funding Profiles'!O332</f>
        <v>0</v>
      </c>
      <c r="MY12" s="34">
        <f>'4a - Funding Profiles'!P332</f>
        <v>0</v>
      </c>
      <c r="MZ12" s="34">
        <f>'4a - Funding Profiles'!Q332</f>
        <v>0</v>
      </c>
      <c r="NA12" s="34">
        <f>'4a - Funding Profiles'!R332</f>
        <v>0</v>
      </c>
      <c r="NB12" s="34">
        <f>'4a - Funding Profiles'!S332</f>
        <v>0</v>
      </c>
      <c r="NC12" s="34">
        <f>'4a - Funding Profiles'!T332</f>
        <v>0</v>
      </c>
      <c r="ND12" s="34">
        <f>'4a - Funding Profiles'!U332</f>
        <v>0</v>
      </c>
      <c r="NE12" s="34">
        <f>'4a - Funding Profiles'!V332</f>
        <v>0</v>
      </c>
      <c r="NF12" s="34">
        <f>'4a - Funding Profiles'!W332</f>
        <v>0</v>
      </c>
      <c r="NG12" s="34">
        <f>'4a - Funding Profiles'!X332</f>
        <v>0</v>
      </c>
      <c r="NH12" s="34">
        <f>'4a - Funding Profiles'!Y332</f>
        <v>0</v>
      </c>
      <c r="NI12" s="34">
        <f>'4a - Funding Profiles'!Z332</f>
        <v>0</v>
      </c>
      <c r="NJ12" s="34">
        <f>'4a - Funding Profiles'!C333</f>
        <v>0</v>
      </c>
      <c r="NK12" s="34">
        <f>'4a - Funding Profiles'!D333</f>
        <v>0</v>
      </c>
      <c r="NL12" s="34">
        <f>'4a - Funding Profiles'!E333</f>
        <v>0</v>
      </c>
      <c r="NM12" s="34">
        <f>'4a - Funding Profiles'!F333</f>
        <v>0</v>
      </c>
      <c r="NN12" s="34">
        <f>'4a - Funding Profiles'!G333</f>
        <v>0</v>
      </c>
      <c r="NO12" s="34">
        <f>'4a - Funding Profiles'!H333</f>
        <v>0</v>
      </c>
      <c r="NP12" s="34">
        <f>'4a - Funding Profiles'!I333</f>
        <v>0</v>
      </c>
      <c r="NQ12" s="34">
        <f>'4a - Funding Profiles'!J333</f>
        <v>0</v>
      </c>
      <c r="NR12" s="34">
        <f>'4a - Funding Profiles'!K333</f>
        <v>0</v>
      </c>
      <c r="NS12" s="34">
        <f>'4a - Funding Profiles'!L333</f>
        <v>0</v>
      </c>
      <c r="NT12" s="34">
        <f>'4a - Funding Profiles'!M333</f>
        <v>0</v>
      </c>
      <c r="NU12" s="34">
        <f>'4a - Funding Profiles'!N333</f>
        <v>0</v>
      </c>
      <c r="NV12" s="34">
        <f>'4a - Funding Profiles'!O333</f>
        <v>0</v>
      </c>
      <c r="NW12" s="34">
        <f>'4a - Funding Profiles'!P333</f>
        <v>0</v>
      </c>
      <c r="NX12" s="34">
        <f>'4a - Funding Profiles'!Q333</f>
        <v>0</v>
      </c>
      <c r="NY12" s="34">
        <f>'4a - Funding Profiles'!R333</f>
        <v>0</v>
      </c>
      <c r="NZ12" s="34">
        <f>'4a - Funding Profiles'!S333</f>
        <v>0</v>
      </c>
      <c r="OA12" s="34">
        <f>'4a - Funding Profiles'!T333</f>
        <v>0</v>
      </c>
      <c r="OB12" s="34">
        <f>'4a - Funding Profiles'!U333</f>
        <v>0</v>
      </c>
      <c r="OC12" s="34">
        <f>'4a - Funding Profiles'!V333</f>
        <v>0</v>
      </c>
      <c r="OD12" s="34">
        <f>'4a - Funding Profiles'!W333</f>
        <v>0</v>
      </c>
      <c r="OE12" s="34">
        <f>'4a - Funding Profiles'!X333</f>
        <v>0</v>
      </c>
      <c r="OF12" s="34">
        <f>'4a - Funding Profiles'!Y333</f>
        <v>0</v>
      </c>
      <c r="OG12" s="34">
        <f>'4a - Funding Profiles'!Z333</f>
        <v>0</v>
      </c>
      <c r="OH12" s="34">
        <f>'4a - Funding Profiles'!C334</f>
        <v>0</v>
      </c>
      <c r="OI12" s="34">
        <f>'4a - Funding Profiles'!D334</f>
        <v>0</v>
      </c>
      <c r="OJ12" s="34">
        <f>'4a - Funding Profiles'!E334</f>
        <v>0</v>
      </c>
      <c r="OK12" s="34">
        <f>'4a - Funding Profiles'!F334</f>
        <v>0</v>
      </c>
      <c r="OL12" s="34">
        <f>'4a - Funding Profiles'!G334</f>
        <v>0</v>
      </c>
      <c r="OM12" s="34">
        <f>'4a - Funding Profiles'!H334</f>
        <v>0</v>
      </c>
      <c r="ON12" s="34">
        <f>'4a - Funding Profiles'!I334</f>
        <v>0</v>
      </c>
      <c r="OO12" s="34">
        <f>'4a - Funding Profiles'!J334</f>
        <v>0</v>
      </c>
      <c r="OP12" s="34">
        <f>'4a - Funding Profiles'!K334</f>
        <v>0</v>
      </c>
      <c r="OQ12" s="34">
        <f>'4a - Funding Profiles'!L334</f>
        <v>0</v>
      </c>
      <c r="OR12" s="34">
        <f>'4a - Funding Profiles'!M334</f>
        <v>0</v>
      </c>
      <c r="OS12" s="34">
        <f>'4a - Funding Profiles'!N334</f>
        <v>0</v>
      </c>
      <c r="OT12" s="34">
        <f>'4a - Funding Profiles'!O334</f>
        <v>0</v>
      </c>
      <c r="OU12" s="34">
        <f>'4a - Funding Profiles'!P334</f>
        <v>0</v>
      </c>
      <c r="OV12" s="34">
        <f>'4a - Funding Profiles'!Q334</f>
        <v>0</v>
      </c>
      <c r="OW12" s="34">
        <f>'4a - Funding Profiles'!R334</f>
        <v>0</v>
      </c>
      <c r="OX12" s="34">
        <f>'4a - Funding Profiles'!S334</f>
        <v>0</v>
      </c>
      <c r="OY12" s="34">
        <f>'4a - Funding Profiles'!T334</f>
        <v>0</v>
      </c>
      <c r="OZ12" s="34">
        <f>'4a - Funding Profiles'!U334</f>
        <v>0</v>
      </c>
      <c r="PA12" s="34">
        <f>'4a - Funding Profiles'!V334</f>
        <v>0</v>
      </c>
      <c r="PB12" s="34">
        <f>'4a - Funding Profiles'!W334</f>
        <v>0</v>
      </c>
      <c r="PC12" s="34">
        <f>'4a - Funding Profiles'!X334</f>
        <v>0</v>
      </c>
      <c r="PD12" s="34">
        <f>'4a - Funding Profiles'!Y334</f>
        <v>0</v>
      </c>
      <c r="PE12" s="34">
        <f>'4a - Funding Profiles'!Z334</f>
        <v>0</v>
      </c>
      <c r="PF12" s="34">
        <f>'4a - Funding Profiles'!F335</f>
        <v>0</v>
      </c>
      <c r="QA12" s="34">
        <f>'4a - Funding Profiles'!C339</f>
        <v>0</v>
      </c>
      <c r="QB12" s="34">
        <f>'4b - PSI'!E23</f>
        <v>0</v>
      </c>
      <c r="QC12" s="34">
        <f>'4b - PSI'!F23</f>
        <v>0</v>
      </c>
      <c r="QD12" s="34">
        <f>'4b - PSI'!G23</f>
        <v>0</v>
      </c>
      <c r="QE12" s="34">
        <f>'4b - PSI'!H23</f>
        <v>0</v>
      </c>
      <c r="QF12" s="34">
        <f>'4b - PSI'!I23</f>
        <v>0</v>
      </c>
      <c r="QG12" s="34">
        <f>'4b - PSI'!J23</f>
        <v>0</v>
      </c>
      <c r="QH12" s="34" t="str">
        <f>'5 - Project Outputs'!C397</f>
        <v>Project 11: Not Applicable</v>
      </c>
      <c r="QI12" s="34" t="str">
        <f>'5 - Project Outputs'!C404</f>
        <v># of temporary FT jobs supported</v>
      </c>
      <c r="QJ12" s="34" t="str">
        <f>'5 - Project Outputs'!D404</f>
        <v>Number</v>
      </c>
      <c r="QK12" s="34">
        <f>'5 - Project Outputs'!E404</f>
        <v>0</v>
      </c>
      <c r="QL12" s="34">
        <f>'5 - Project Outputs'!F404</f>
        <v>0</v>
      </c>
      <c r="QM12" s="34">
        <f>'5 - Project Outputs'!G404</f>
        <v>0</v>
      </c>
      <c r="QN12" s="34">
        <f>'5 - Project Outputs'!H404</f>
        <v>0</v>
      </c>
      <c r="QO12" s="34">
        <f>'5 - Project Outputs'!I404</f>
        <v>0</v>
      </c>
      <c r="QP12" s="34">
        <f>'5 - Project Outputs'!J404</f>
        <v>0</v>
      </c>
      <c r="QQ12" s="34">
        <f>'5 - Project Outputs'!K404</f>
        <v>0</v>
      </c>
      <c r="QR12" s="34">
        <f>'5 - Project Outputs'!L404</f>
        <v>0</v>
      </c>
      <c r="QS12" s="34">
        <f>'5 - Project Outputs'!M404</f>
        <v>0</v>
      </c>
      <c r="QT12" s="34">
        <f>'5 - Project Outputs'!N404</f>
        <v>0</v>
      </c>
      <c r="QU12" s="34">
        <f>'5 - Project Outputs'!O404</f>
        <v>0</v>
      </c>
      <c r="QV12" s="34">
        <f>'5 - Project Outputs'!P404</f>
        <v>0</v>
      </c>
      <c r="QW12" s="34">
        <f>'5 - Project Outputs'!Q404</f>
        <v>0</v>
      </c>
      <c r="QX12" s="34">
        <f>'5 - Project Outputs'!R404</f>
        <v>0</v>
      </c>
      <c r="QY12" s="34">
        <f>'5 - Project Outputs'!S404</f>
        <v>0</v>
      </c>
      <c r="QZ12" s="34">
        <f>'5 - Project Outputs'!T404</f>
        <v>0</v>
      </c>
      <c r="RA12" s="34">
        <f>'5 - Project Outputs'!U404</f>
        <v>0</v>
      </c>
      <c r="RB12" s="34">
        <f>'5 - Project Outputs'!V404</f>
        <v>0</v>
      </c>
      <c r="RC12" s="34">
        <f>'5 - Project Outputs'!W404</f>
        <v>0</v>
      </c>
      <c r="RD12" s="34">
        <f>'5 - Project Outputs'!X404</f>
        <v>0</v>
      </c>
      <c r="RE12" s="34" t="str">
        <f>'5 - Project Outputs'!C405</f>
        <v># of full-time equivalent (FTE) permanent jobs created through the project</v>
      </c>
      <c r="RF12" s="34" t="str">
        <f>'5 - Project Outputs'!D405</f>
        <v>Number of FTE jobs</v>
      </c>
      <c r="RG12" s="34">
        <f>'5 - Project Outputs'!E405</f>
        <v>0</v>
      </c>
      <c r="RH12" s="34">
        <f>'5 - Project Outputs'!F405</f>
        <v>0</v>
      </c>
      <c r="RI12" s="34">
        <f>'5 - Project Outputs'!G405</f>
        <v>0</v>
      </c>
      <c r="RJ12" s="34">
        <f>'5 - Project Outputs'!H405</f>
        <v>0</v>
      </c>
      <c r="RK12" s="34">
        <f>'5 - Project Outputs'!I405</f>
        <v>0</v>
      </c>
      <c r="RL12" s="34">
        <f>'5 - Project Outputs'!J405</f>
        <v>0</v>
      </c>
      <c r="RM12" s="34">
        <f>'5 - Project Outputs'!K405</f>
        <v>0</v>
      </c>
      <c r="RN12" s="34">
        <f>'5 - Project Outputs'!L405</f>
        <v>0</v>
      </c>
      <c r="RO12" s="34">
        <f>'5 - Project Outputs'!M405</f>
        <v>0</v>
      </c>
      <c r="RP12" s="34">
        <f>'5 - Project Outputs'!N405</f>
        <v>0</v>
      </c>
      <c r="RQ12" s="34">
        <f>'5 - Project Outputs'!O405</f>
        <v>0</v>
      </c>
      <c r="RR12" s="34">
        <f>'5 - Project Outputs'!P405</f>
        <v>0</v>
      </c>
      <c r="RS12" s="34">
        <f>'5 - Project Outputs'!Q405</f>
        <v>0</v>
      </c>
      <c r="RT12" s="34">
        <f>'5 - Project Outputs'!R405</f>
        <v>0</v>
      </c>
      <c r="RU12" s="34">
        <f>'5 - Project Outputs'!S405</f>
        <v>0</v>
      </c>
      <c r="RV12" s="34">
        <f>'5 - Project Outputs'!T405</f>
        <v>0</v>
      </c>
      <c r="RW12" s="34">
        <f>'5 - Project Outputs'!U405</f>
        <v>0</v>
      </c>
      <c r="RX12" s="34">
        <f>'5 - Project Outputs'!V405</f>
        <v>0</v>
      </c>
      <c r="RY12" s="34">
        <f>'5 - Project Outputs'!W405</f>
        <v>0</v>
      </c>
      <c r="RZ12" s="34">
        <f>'5 - Project Outputs'!X405</f>
        <v>0</v>
      </c>
      <c r="SA12" s="34" t="str">
        <f>'5 - Project Outputs'!C406</f>
        <v># of full-time equivalent (FTE) permanent jobs safeguarded through the project</v>
      </c>
      <c r="SB12" s="34" t="str">
        <f>'5 - Project Outputs'!D406</f>
        <v>Number of FTE jobs</v>
      </c>
      <c r="SC12" s="34">
        <f>'5 - Project Outputs'!E406</f>
        <v>0</v>
      </c>
      <c r="SD12" s="34">
        <f>'5 - Project Outputs'!F406</f>
        <v>0</v>
      </c>
      <c r="SE12" s="34">
        <f>'5 - Project Outputs'!G406</f>
        <v>0</v>
      </c>
      <c r="SF12" s="34">
        <f>'5 - Project Outputs'!H406</f>
        <v>0</v>
      </c>
      <c r="SG12" s="34">
        <f>'5 - Project Outputs'!I406</f>
        <v>0</v>
      </c>
      <c r="SH12" s="34">
        <f>'5 - Project Outputs'!J406</f>
        <v>0</v>
      </c>
      <c r="SI12" s="34">
        <f>'5 - Project Outputs'!K406</f>
        <v>0</v>
      </c>
      <c r="SJ12" s="34">
        <f>'5 - Project Outputs'!L406</f>
        <v>0</v>
      </c>
      <c r="SK12" s="34">
        <f>'5 - Project Outputs'!M406</f>
        <v>0</v>
      </c>
      <c r="SL12" s="34">
        <f>'5 - Project Outputs'!N406</f>
        <v>0</v>
      </c>
      <c r="SM12" s="34">
        <f>'5 - Project Outputs'!O406</f>
        <v>0</v>
      </c>
      <c r="SN12" s="34">
        <f>'5 - Project Outputs'!P406</f>
        <v>0</v>
      </c>
      <c r="SO12" s="34">
        <f>'5 - Project Outputs'!Q406</f>
        <v>0</v>
      </c>
      <c r="SP12" s="34">
        <f>'5 - Project Outputs'!R406</f>
        <v>0</v>
      </c>
      <c r="SQ12" s="34">
        <f>'5 - Project Outputs'!S406</f>
        <v>0</v>
      </c>
      <c r="SR12" s="34">
        <f>'5 - Project Outputs'!T406</f>
        <v>0</v>
      </c>
      <c r="SS12" s="34">
        <f>'5 - Project Outputs'!U406</f>
        <v>0</v>
      </c>
      <c r="ST12" s="34">
        <f>'5 - Project Outputs'!V406</f>
        <v>0</v>
      </c>
      <c r="SU12" s="34">
        <f>'5 - Project Outputs'!W406</f>
        <v>0</v>
      </c>
      <c r="SV12" s="34">
        <f>'5 - Project Outputs'!X406</f>
        <v>0</v>
      </c>
      <c r="SW12" s="34" t="str">
        <f>'5 - Project Outputs'!C408</f>
        <v>&lt; Select &gt;</v>
      </c>
      <c r="SX12" s="34" t="str">
        <f>'5 - Project Outputs'!D408</f>
        <v>N/A</v>
      </c>
      <c r="SY12" s="34">
        <f>'5 - Project Outputs'!E408</f>
        <v>0</v>
      </c>
      <c r="SZ12" s="34">
        <f>'5 - Project Outputs'!F408</f>
        <v>0</v>
      </c>
      <c r="TA12" s="34">
        <f>'5 - Project Outputs'!G408</f>
        <v>0</v>
      </c>
      <c r="TB12" s="34">
        <f>'5 - Project Outputs'!H408</f>
        <v>0</v>
      </c>
      <c r="TC12" s="34">
        <f>'5 - Project Outputs'!I408</f>
        <v>0</v>
      </c>
      <c r="TD12" s="34">
        <f>'5 - Project Outputs'!J408</f>
        <v>0</v>
      </c>
      <c r="TE12" s="34">
        <f>'5 - Project Outputs'!K408</f>
        <v>0</v>
      </c>
      <c r="TF12" s="34">
        <f>'5 - Project Outputs'!L408</f>
        <v>0</v>
      </c>
      <c r="TG12" s="34">
        <f>'5 - Project Outputs'!M408</f>
        <v>0</v>
      </c>
      <c r="TH12" s="34">
        <f>'5 - Project Outputs'!N408</f>
        <v>0</v>
      </c>
      <c r="TI12" s="34">
        <f>'5 - Project Outputs'!O408</f>
        <v>0</v>
      </c>
      <c r="TJ12" s="34">
        <f>'5 - Project Outputs'!P408</f>
        <v>0</v>
      </c>
      <c r="TK12" s="34">
        <f>'5 - Project Outputs'!Q408</f>
        <v>0</v>
      </c>
      <c r="TL12" s="34">
        <f>'5 - Project Outputs'!R408</f>
        <v>0</v>
      </c>
      <c r="TM12" s="34">
        <f>'5 - Project Outputs'!S408</f>
        <v>0</v>
      </c>
      <c r="TN12" s="34">
        <f>'5 - Project Outputs'!T408</f>
        <v>0</v>
      </c>
      <c r="TO12" s="34">
        <f>'5 - Project Outputs'!U408</f>
        <v>0</v>
      </c>
      <c r="TP12" s="34">
        <f>'5 - Project Outputs'!V408</f>
        <v>0</v>
      </c>
      <c r="TQ12" s="34">
        <f>'5 - Project Outputs'!W408</f>
        <v>0</v>
      </c>
      <c r="TR12" s="34">
        <f>'5 - Project Outputs'!X408</f>
        <v>0</v>
      </c>
      <c r="TS12" s="34">
        <f>'5 - Project Outputs'!Y408</f>
        <v>0</v>
      </c>
      <c r="TT12" s="34" t="str">
        <f>'5 - Project Outputs'!C409</f>
        <v>&lt; Select &gt;</v>
      </c>
      <c r="TU12" s="34" t="str">
        <f>'5 - Project Outputs'!D409</f>
        <v>N/A</v>
      </c>
      <c r="TV12" s="34">
        <f>'5 - Project Outputs'!E409</f>
        <v>0</v>
      </c>
      <c r="TW12" s="34">
        <f>'5 - Project Outputs'!F409</f>
        <v>0</v>
      </c>
      <c r="TX12" s="34">
        <f>'5 - Project Outputs'!G409</f>
        <v>0</v>
      </c>
      <c r="TY12" s="34">
        <f>'5 - Project Outputs'!H409</f>
        <v>0</v>
      </c>
      <c r="TZ12" s="34">
        <f>'5 - Project Outputs'!I409</f>
        <v>0</v>
      </c>
      <c r="UA12" s="34">
        <f>'5 - Project Outputs'!J409</f>
        <v>0</v>
      </c>
      <c r="UB12" s="34">
        <f>'5 - Project Outputs'!K409</f>
        <v>0</v>
      </c>
      <c r="UC12" s="34">
        <f>'5 - Project Outputs'!L409</f>
        <v>0</v>
      </c>
      <c r="UD12" s="34">
        <f>'5 - Project Outputs'!M409</f>
        <v>0</v>
      </c>
      <c r="UE12" s="34">
        <f>'5 - Project Outputs'!N409</f>
        <v>0</v>
      </c>
      <c r="UF12" s="34">
        <f>'5 - Project Outputs'!O409</f>
        <v>0</v>
      </c>
      <c r="UG12" s="34">
        <f>'5 - Project Outputs'!P409</f>
        <v>0</v>
      </c>
      <c r="UH12" s="34">
        <f>'5 - Project Outputs'!Q409</f>
        <v>0</v>
      </c>
      <c r="UI12" s="34">
        <f>'5 - Project Outputs'!R409</f>
        <v>0</v>
      </c>
      <c r="UJ12" s="34">
        <f>'5 - Project Outputs'!S409</f>
        <v>0</v>
      </c>
      <c r="UK12" s="34">
        <f>'5 - Project Outputs'!T409</f>
        <v>0</v>
      </c>
      <c r="UL12" s="34">
        <f>'5 - Project Outputs'!U409</f>
        <v>0</v>
      </c>
      <c r="UM12" s="34">
        <f>'5 - Project Outputs'!V409</f>
        <v>0</v>
      </c>
      <c r="UN12" s="34">
        <f>'5 - Project Outputs'!W409</f>
        <v>0</v>
      </c>
      <c r="UO12" s="34">
        <f>'5 - Project Outputs'!X409</f>
        <v>0</v>
      </c>
      <c r="UP12" s="34">
        <f>'5 - Project Outputs'!Y409</f>
        <v>0</v>
      </c>
      <c r="UQ12" s="34" t="str">
        <f>'5 - Project Outputs'!C410</f>
        <v>&lt; Select &gt;</v>
      </c>
      <c r="UR12" s="34" t="str">
        <f>'5 - Project Outputs'!D410</f>
        <v>N/A</v>
      </c>
      <c r="US12" s="34">
        <f>'5 - Project Outputs'!E410</f>
        <v>0</v>
      </c>
      <c r="UT12" s="34">
        <f>'5 - Project Outputs'!F410</f>
        <v>0</v>
      </c>
      <c r="UU12" s="34">
        <f>'5 - Project Outputs'!G410</f>
        <v>0</v>
      </c>
      <c r="UV12" s="34">
        <f>'5 - Project Outputs'!H410</f>
        <v>0</v>
      </c>
      <c r="UW12" s="34">
        <f>'5 - Project Outputs'!I410</f>
        <v>0</v>
      </c>
      <c r="UX12" s="34">
        <f>'5 - Project Outputs'!J410</f>
        <v>0</v>
      </c>
      <c r="UY12" s="34">
        <f>'5 - Project Outputs'!K410</f>
        <v>0</v>
      </c>
      <c r="UZ12" s="34">
        <f>'5 - Project Outputs'!L410</f>
        <v>0</v>
      </c>
      <c r="VA12" s="34">
        <f>'5 - Project Outputs'!M410</f>
        <v>0</v>
      </c>
      <c r="VB12" s="34">
        <f>'5 - Project Outputs'!N410</f>
        <v>0</v>
      </c>
      <c r="VC12" s="34">
        <f>'5 - Project Outputs'!O410</f>
        <v>0</v>
      </c>
      <c r="VD12" s="34">
        <f>'5 - Project Outputs'!P410</f>
        <v>0</v>
      </c>
      <c r="VE12" s="34">
        <f>'5 - Project Outputs'!Q410</f>
        <v>0</v>
      </c>
      <c r="VF12" s="34">
        <f>'5 - Project Outputs'!R410</f>
        <v>0</v>
      </c>
      <c r="VG12" s="34">
        <f>'5 - Project Outputs'!S410</f>
        <v>0</v>
      </c>
      <c r="VH12" s="34">
        <f>'5 - Project Outputs'!T410</f>
        <v>0</v>
      </c>
      <c r="VI12" s="34">
        <f>'5 - Project Outputs'!U410</f>
        <v>0</v>
      </c>
      <c r="VJ12" s="34">
        <f>'5 - Project Outputs'!V410</f>
        <v>0</v>
      </c>
      <c r="VK12" s="34">
        <f>'5 - Project Outputs'!W410</f>
        <v>0</v>
      </c>
      <c r="VL12" s="34">
        <f>'5 - Project Outputs'!X410</f>
        <v>0</v>
      </c>
      <c r="VM12" s="34">
        <f>'5 - Project Outputs'!Y410</f>
        <v>0</v>
      </c>
      <c r="VN12" s="34" t="str">
        <f>'5 - Project Outputs'!C411</f>
        <v>&lt; Select &gt;</v>
      </c>
      <c r="VO12" s="34" t="str">
        <f>'5 - Project Outputs'!D411</f>
        <v>N/A</v>
      </c>
      <c r="VP12" s="34">
        <f>'5 - Project Outputs'!E411</f>
        <v>0</v>
      </c>
      <c r="VQ12" s="34">
        <f>'5 - Project Outputs'!F411</f>
        <v>0</v>
      </c>
      <c r="VR12" s="34">
        <f>'5 - Project Outputs'!G411</f>
        <v>0</v>
      </c>
      <c r="VS12" s="34">
        <f>'5 - Project Outputs'!H411</f>
        <v>0</v>
      </c>
      <c r="VT12" s="34">
        <f>'5 - Project Outputs'!I411</f>
        <v>0</v>
      </c>
      <c r="VU12" s="34">
        <f>'5 - Project Outputs'!J411</f>
        <v>0</v>
      </c>
      <c r="VV12" s="34">
        <f>'5 - Project Outputs'!K411</f>
        <v>0</v>
      </c>
      <c r="VW12" s="34">
        <f>'5 - Project Outputs'!L411</f>
        <v>0</v>
      </c>
      <c r="VX12" s="34">
        <f>'5 - Project Outputs'!M411</f>
        <v>0</v>
      </c>
      <c r="VY12" s="34">
        <f>'5 - Project Outputs'!N411</f>
        <v>0</v>
      </c>
      <c r="VZ12" s="34">
        <f>'5 - Project Outputs'!O411</f>
        <v>0</v>
      </c>
      <c r="WA12" s="34">
        <f>'5 - Project Outputs'!P411</f>
        <v>0</v>
      </c>
      <c r="WB12" s="34">
        <f>'5 - Project Outputs'!Q411</f>
        <v>0</v>
      </c>
      <c r="WC12" s="34">
        <f>'5 - Project Outputs'!R411</f>
        <v>0</v>
      </c>
      <c r="WD12" s="34">
        <f>'5 - Project Outputs'!S411</f>
        <v>0</v>
      </c>
      <c r="WE12" s="34">
        <f>'5 - Project Outputs'!T411</f>
        <v>0</v>
      </c>
      <c r="WF12" s="34">
        <f>'5 - Project Outputs'!U411</f>
        <v>0</v>
      </c>
      <c r="WG12" s="34">
        <f>'5 - Project Outputs'!V411</f>
        <v>0</v>
      </c>
      <c r="WH12" s="34">
        <f>'5 - Project Outputs'!W411</f>
        <v>0</v>
      </c>
      <c r="WI12" s="34">
        <f>'5 - Project Outputs'!X411</f>
        <v>0</v>
      </c>
      <c r="WJ12" s="34">
        <f>'5 - Project Outputs'!Y411</f>
        <v>0</v>
      </c>
      <c r="WK12" s="34" t="str">
        <f>'5 - Project Outputs'!C412</f>
        <v>&lt; Select &gt;</v>
      </c>
      <c r="WL12" s="34" t="str">
        <f>'5 - Project Outputs'!D412</f>
        <v>N/A</v>
      </c>
      <c r="WM12" s="34">
        <f>'5 - Project Outputs'!E412</f>
        <v>0</v>
      </c>
      <c r="WN12" s="34">
        <f>'5 - Project Outputs'!F412</f>
        <v>0</v>
      </c>
      <c r="WO12" s="34">
        <f>'5 - Project Outputs'!G412</f>
        <v>0</v>
      </c>
      <c r="WP12" s="34">
        <f>'5 - Project Outputs'!H412</f>
        <v>0</v>
      </c>
      <c r="WQ12" s="34">
        <f>'5 - Project Outputs'!I412</f>
        <v>0</v>
      </c>
      <c r="WR12" s="34">
        <f>'5 - Project Outputs'!J412</f>
        <v>0</v>
      </c>
      <c r="WS12" s="34">
        <f>'5 - Project Outputs'!K412</f>
        <v>0</v>
      </c>
      <c r="WT12" s="34">
        <f>'5 - Project Outputs'!L412</f>
        <v>0</v>
      </c>
      <c r="WU12" s="34">
        <f>'5 - Project Outputs'!M412</f>
        <v>0</v>
      </c>
      <c r="WV12" s="34">
        <f>'5 - Project Outputs'!N412</f>
        <v>0</v>
      </c>
      <c r="WW12" s="34">
        <f>'5 - Project Outputs'!O412</f>
        <v>0</v>
      </c>
      <c r="WX12" s="34">
        <f>'5 - Project Outputs'!P412</f>
        <v>0</v>
      </c>
      <c r="WY12" s="34">
        <f>'5 - Project Outputs'!Q412</f>
        <v>0</v>
      </c>
      <c r="WZ12" s="34">
        <f>'5 - Project Outputs'!R412</f>
        <v>0</v>
      </c>
      <c r="XA12" s="34">
        <f>'5 - Project Outputs'!S412</f>
        <v>0</v>
      </c>
      <c r="XB12" s="34">
        <f>'5 - Project Outputs'!T412</f>
        <v>0</v>
      </c>
      <c r="XC12" s="34">
        <f>'5 - Project Outputs'!U412</f>
        <v>0</v>
      </c>
      <c r="XD12" s="34">
        <f>'5 - Project Outputs'!V412</f>
        <v>0</v>
      </c>
      <c r="XE12" s="34">
        <f>'5 - Project Outputs'!W412</f>
        <v>0</v>
      </c>
      <c r="XF12" s="34">
        <f>'5 - Project Outputs'!X412</f>
        <v>0</v>
      </c>
      <c r="XG12" s="34">
        <f>'5 - Project Outputs'!Y412</f>
        <v>0</v>
      </c>
      <c r="XH12" s="34" t="str">
        <f>'5 - Project Outputs'!C413</f>
        <v>&lt; Select &gt;</v>
      </c>
      <c r="XI12" s="34" t="str">
        <f>'5 - Project Outputs'!D413</f>
        <v>N/A</v>
      </c>
      <c r="XJ12" s="34">
        <f>'5 - Project Outputs'!E413</f>
        <v>0</v>
      </c>
      <c r="XK12" s="34">
        <f>'5 - Project Outputs'!F413</f>
        <v>0</v>
      </c>
      <c r="XL12" s="34">
        <f>'5 - Project Outputs'!G413</f>
        <v>0</v>
      </c>
      <c r="XM12" s="34">
        <f>'5 - Project Outputs'!H413</f>
        <v>0</v>
      </c>
      <c r="XN12" s="34">
        <f>'5 - Project Outputs'!I413</f>
        <v>0</v>
      </c>
      <c r="XO12" s="34">
        <f>'5 - Project Outputs'!J413</f>
        <v>0</v>
      </c>
      <c r="XP12" s="34">
        <f>'5 - Project Outputs'!K413</f>
        <v>0</v>
      </c>
      <c r="XQ12" s="34">
        <f>'5 - Project Outputs'!L413</f>
        <v>0</v>
      </c>
      <c r="XR12" s="34">
        <f>'5 - Project Outputs'!M413</f>
        <v>0</v>
      </c>
      <c r="XS12" s="34">
        <f>'5 - Project Outputs'!N413</f>
        <v>0</v>
      </c>
      <c r="XT12" s="34">
        <f>'5 - Project Outputs'!O413</f>
        <v>0</v>
      </c>
      <c r="XU12" s="34">
        <f>'5 - Project Outputs'!P413</f>
        <v>0</v>
      </c>
      <c r="XV12" s="34">
        <f>'5 - Project Outputs'!Q413</f>
        <v>0</v>
      </c>
      <c r="XW12" s="34">
        <f>'5 - Project Outputs'!R413</f>
        <v>0</v>
      </c>
      <c r="XX12" s="34">
        <f>'5 - Project Outputs'!S413</f>
        <v>0</v>
      </c>
      <c r="XY12" s="34">
        <f>'5 - Project Outputs'!T413</f>
        <v>0</v>
      </c>
      <c r="XZ12" s="34">
        <f>'5 - Project Outputs'!U413</f>
        <v>0</v>
      </c>
      <c r="YA12" s="34">
        <f>'5 - Project Outputs'!V413</f>
        <v>0</v>
      </c>
      <c r="YB12" s="34">
        <f>'5 - Project Outputs'!W413</f>
        <v>0</v>
      </c>
      <c r="YC12" s="34">
        <f>'5 - Project Outputs'!X413</f>
        <v>0</v>
      </c>
      <c r="YD12" s="34">
        <f>'5 - Project Outputs'!Y413</f>
        <v>0</v>
      </c>
      <c r="YE12" s="34" t="str">
        <f>'5 - Project Outputs'!C414</f>
        <v>&lt; Select &gt;</v>
      </c>
      <c r="YF12" s="34" t="str">
        <f>'5 - Project Outputs'!D414</f>
        <v>N/A</v>
      </c>
      <c r="YG12" s="34">
        <f>'5 - Project Outputs'!E414</f>
        <v>0</v>
      </c>
      <c r="YH12" s="34">
        <f>'5 - Project Outputs'!F414</f>
        <v>0</v>
      </c>
      <c r="YI12" s="34">
        <f>'5 - Project Outputs'!G414</f>
        <v>0</v>
      </c>
      <c r="YJ12" s="34">
        <f>'5 - Project Outputs'!H414</f>
        <v>0</v>
      </c>
      <c r="YK12" s="34">
        <f>'5 - Project Outputs'!I414</f>
        <v>0</v>
      </c>
      <c r="YL12" s="34">
        <f>'5 - Project Outputs'!J414</f>
        <v>0</v>
      </c>
      <c r="YM12" s="34">
        <f>'5 - Project Outputs'!K414</f>
        <v>0</v>
      </c>
      <c r="YN12" s="34">
        <f>'5 - Project Outputs'!L414</f>
        <v>0</v>
      </c>
      <c r="YO12" s="34">
        <f>'5 - Project Outputs'!M414</f>
        <v>0</v>
      </c>
      <c r="YP12" s="34">
        <f>'5 - Project Outputs'!N414</f>
        <v>0</v>
      </c>
      <c r="YQ12" s="34">
        <f>'5 - Project Outputs'!O414</f>
        <v>0</v>
      </c>
      <c r="YR12" s="34">
        <f>'5 - Project Outputs'!P414</f>
        <v>0</v>
      </c>
      <c r="YS12" s="34">
        <f>'5 - Project Outputs'!Q414</f>
        <v>0</v>
      </c>
      <c r="YT12" s="34">
        <f>'5 - Project Outputs'!R414</f>
        <v>0</v>
      </c>
      <c r="YU12" s="34">
        <f>'5 - Project Outputs'!S414</f>
        <v>0</v>
      </c>
      <c r="YV12" s="34">
        <f>'5 - Project Outputs'!T414</f>
        <v>0</v>
      </c>
      <c r="YW12" s="34">
        <f>'5 - Project Outputs'!U414</f>
        <v>0</v>
      </c>
      <c r="YX12" s="34">
        <f>'5 - Project Outputs'!V414</f>
        <v>0</v>
      </c>
      <c r="YY12" s="34">
        <f>'5 - Project Outputs'!W414</f>
        <v>0</v>
      </c>
      <c r="YZ12" s="34">
        <f>'5 - Project Outputs'!X414</f>
        <v>0</v>
      </c>
      <c r="ZA12" s="34">
        <f>'5 - Project Outputs'!Y414</f>
        <v>0</v>
      </c>
      <c r="ZB12" s="34" t="str">
        <f>'5 - Project Outputs'!C415</f>
        <v>&lt; Select &gt;</v>
      </c>
      <c r="ZC12" s="34" t="str">
        <f>'5 - Project Outputs'!D415</f>
        <v>N/A</v>
      </c>
      <c r="ZD12" s="34">
        <f>'5 - Project Outputs'!E415</f>
        <v>0</v>
      </c>
      <c r="ZE12" s="34">
        <f>'5 - Project Outputs'!F415</f>
        <v>0</v>
      </c>
      <c r="ZF12" s="34">
        <f>'5 - Project Outputs'!G415</f>
        <v>0</v>
      </c>
      <c r="ZG12" s="34">
        <f>'5 - Project Outputs'!H415</f>
        <v>0</v>
      </c>
      <c r="ZH12" s="34">
        <f>'5 - Project Outputs'!I415</f>
        <v>0</v>
      </c>
      <c r="ZI12" s="34">
        <f>'5 - Project Outputs'!J415</f>
        <v>0</v>
      </c>
      <c r="ZJ12" s="34">
        <f>'5 - Project Outputs'!K415</f>
        <v>0</v>
      </c>
      <c r="ZK12" s="34">
        <f>'5 - Project Outputs'!L415</f>
        <v>0</v>
      </c>
      <c r="ZL12" s="34">
        <f>'5 - Project Outputs'!M415</f>
        <v>0</v>
      </c>
      <c r="ZM12" s="34">
        <f>'5 - Project Outputs'!N415</f>
        <v>0</v>
      </c>
      <c r="ZN12" s="34">
        <f>'5 - Project Outputs'!O415</f>
        <v>0</v>
      </c>
      <c r="ZO12" s="34">
        <f>'5 - Project Outputs'!P415</f>
        <v>0</v>
      </c>
      <c r="ZP12" s="34">
        <f>'5 - Project Outputs'!Q415</f>
        <v>0</v>
      </c>
      <c r="ZQ12" s="34">
        <f>'5 - Project Outputs'!R415</f>
        <v>0</v>
      </c>
      <c r="ZR12" s="34">
        <f>'5 - Project Outputs'!S415</f>
        <v>0</v>
      </c>
      <c r="ZS12" s="34">
        <f>'5 - Project Outputs'!T415</f>
        <v>0</v>
      </c>
      <c r="ZT12" s="34">
        <f>'5 - Project Outputs'!U415</f>
        <v>0</v>
      </c>
      <c r="ZU12" s="34">
        <f>'5 - Project Outputs'!V415</f>
        <v>0</v>
      </c>
      <c r="ZV12" s="34">
        <f>'5 - Project Outputs'!W415</f>
        <v>0</v>
      </c>
      <c r="ZW12" s="34">
        <f>'5 - Project Outputs'!X415</f>
        <v>0</v>
      </c>
      <c r="ZX12" s="34">
        <f>'5 - Project Outputs'!Y415</f>
        <v>0</v>
      </c>
      <c r="ZY12" s="34" t="str">
        <f>'5 - Project Outputs'!C416</f>
        <v>&lt; Select &gt;</v>
      </c>
      <c r="ZZ12" s="34" t="str">
        <f>'5 - Project Outputs'!D416</f>
        <v>N/A</v>
      </c>
      <c r="AAA12" s="34">
        <f>'5 - Project Outputs'!E416</f>
        <v>0</v>
      </c>
      <c r="AAB12" s="34">
        <f>'5 - Project Outputs'!F416</f>
        <v>0</v>
      </c>
      <c r="AAC12" s="34">
        <f>'5 - Project Outputs'!G416</f>
        <v>0</v>
      </c>
      <c r="AAD12" s="34">
        <f>'5 - Project Outputs'!H416</f>
        <v>0</v>
      </c>
      <c r="AAE12" s="34">
        <f>'5 - Project Outputs'!I416</f>
        <v>0</v>
      </c>
      <c r="AAF12" s="34">
        <f>'5 - Project Outputs'!J416</f>
        <v>0</v>
      </c>
      <c r="AAG12" s="34">
        <f>'5 - Project Outputs'!K416</f>
        <v>0</v>
      </c>
      <c r="AAH12" s="34">
        <f>'5 - Project Outputs'!L416</f>
        <v>0</v>
      </c>
      <c r="AAI12" s="34">
        <f>'5 - Project Outputs'!M416</f>
        <v>0</v>
      </c>
      <c r="AAJ12" s="34">
        <f>'5 - Project Outputs'!N416</f>
        <v>0</v>
      </c>
      <c r="AAK12" s="34">
        <f>'5 - Project Outputs'!O416</f>
        <v>0</v>
      </c>
      <c r="AAL12" s="34">
        <f>'5 - Project Outputs'!P416</f>
        <v>0</v>
      </c>
      <c r="AAM12" s="34">
        <f>'5 - Project Outputs'!Q416</f>
        <v>0</v>
      </c>
      <c r="AAN12" s="34">
        <f>'5 - Project Outputs'!R416</f>
        <v>0</v>
      </c>
      <c r="AAO12" s="34">
        <f>'5 - Project Outputs'!S416</f>
        <v>0</v>
      </c>
      <c r="AAP12" s="34">
        <f>'5 - Project Outputs'!T416</f>
        <v>0</v>
      </c>
      <c r="AAQ12" s="34">
        <f>'5 - Project Outputs'!U416</f>
        <v>0</v>
      </c>
      <c r="AAR12" s="34">
        <f>'5 - Project Outputs'!V416</f>
        <v>0</v>
      </c>
      <c r="AAS12" s="34">
        <f>'5 - Project Outputs'!W416</f>
        <v>0</v>
      </c>
      <c r="AAT12" s="34">
        <f>'5 - Project Outputs'!X416</f>
        <v>0</v>
      </c>
      <c r="AAU12" s="34">
        <f>'5 - Project Outputs'!Y416</f>
        <v>0</v>
      </c>
      <c r="AAV12" s="34" t="str">
        <f>'5 - Project Outputs'!C417</f>
        <v>&lt; Select &gt;</v>
      </c>
      <c r="AAW12" s="34" t="str">
        <f>'5 - Project Outputs'!D417</f>
        <v>N/A</v>
      </c>
      <c r="AAX12" s="34">
        <f>'5 - Project Outputs'!E417</f>
        <v>0</v>
      </c>
      <c r="AAY12" s="34">
        <f>'5 - Project Outputs'!F417</f>
        <v>0</v>
      </c>
      <c r="AAZ12" s="34">
        <f>'5 - Project Outputs'!G417</f>
        <v>0</v>
      </c>
      <c r="ABA12" s="34">
        <f>'5 - Project Outputs'!H417</f>
        <v>0</v>
      </c>
      <c r="ABB12" s="34">
        <f>'5 - Project Outputs'!I417</f>
        <v>0</v>
      </c>
      <c r="ABC12" s="34">
        <f>'5 - Project Outputs'!J417</f>
        <v>0</v>
      </c>
      <c r="ABD12" s="34">
        <f>'5 - Project Outputs'!K417</f>
        <v>0</v>
      </c>
      <c r="ABE12" s="34">
        <f>'5 - Project Outputs'!L417</f>
        <v>0</v>
      </c>
      <c r="ABF12" s="34">
        <f>'5 - Project Outputs'!M417</f>
        <v>0</v>
      </c>
      <c r="ABG12" s="34">
        <f>'5 - Project Outputs'!N417</f>
        <v>0</v>
      </c>
      <c r="ABH12" s="34">
        <f>'5 - Project Outputs'!O417</f>
        <v>0</v>
      </c>
      <c r="ABI12" s="34">
        <f>'5 - Project Outputs'!P417</f>
        <v>0</v>
      </c>
      <c r="ABJ12" s="34">
        <f>'5 - Project Outputs'!Q417</f>
        <v>0</v>
      </c>
      <c r="ABK12" s="34">
        <f>'5 - Project Outputs'!R417</f>
        <v>0</v>
      </c>
      <c r="ABL12" s="34">
        <f>'5 - Project Outputs'!S417</f>
        <v>0</v>
      </c>
      <c r="ABM12" s="34">
        <f>'5 - Project Outputs'!T417</f>
        <v>0</v>
      </c>
      <c r="ABN12" s="34">
        <f>'5 - Project Outputs'!U417</f>
        <v>0</v>
      </c>
      <c r="ABO12" s="34">
        <f>'5 - Project Outputs'!V417</f>
        <v>0</v>
      </c>
      <c r="ABP12" s="34">
        <f>'5 - Project Outputs'!W417</f>
        <v>0</v>
      </c>
      <c r="ABQ12" s="34">
        <f>'5 - Project Outputs'!X417</f>
        <v>0</v>
      </c>
      <c r="ABR12" s="34">
        <f>'5 - Project Outputs'!Y417</f>
        <v>0</v>
      </c>
      <c r="ABS12" s="34" t="str">
        <f>'5 - Project Outputs'!C418</f>
        <v>&lt; Select &gt;</v>
      </c>
      <c r="ABT12" s="34" t="str">
        <f>'5 - Project Outputs'!D418</f>
        <v>N/A</v>
      </c>
      <c r="ABU12" s="34">
        <f>'5 - Project Outputs'!E418</f>
        <v>0</v>
      </c>
      <c r="ABV12" s="34">
        <f>'5 - Project Outputs'!F418</f>
        <v>0</v>
      </c>
      <c r="ABW12" s="34">
        <f>'5 - Project Outputs'!G418</f>
        <v>0</v>
      </c>
      <c r="ABX12" s="34">
        <f>'5 - Project Outputs'!H418</f>
        <v>0</v>
      </c>
      <c r="ABY12" s="34">
        <f>'5 - Project Outputs'!I418</f>
        <v>0</v>
      </c>
      <c r="ABZ12" s="34">
        <f>'5 - Project Outputs'!J418</f>
        <v>0</v>
      </c>
      <c r="ACA12" s="34">
        <f>'5 - Project Outputs'!K418</f>
        <v>0</v>
      </c>
      <c r="ACB12" s="34">
        <f>'5 - Project Outputs'!L418</f>
        <v>0</v>
      </c>
      <c r="ACC12" s="34">
        <f>'5 - Project Outputs'!M418</f>
        <v>0</v>
      </c>
      <c r="ACD12" s="34">
        <f>'5 - Project Outputs'!N418</f>
        <v>0</v>
      </c>
      <c r="ACE12" s="34">
        <f>'5 - Project Outputs'!O418</f>
        <v>0</v>
      </c>
      <c r="ACF12" s="34">
        <f>'5 - Project Outputs'!P418</f>
        <v>0</v>
      </c>
      <c r="ACG12" s="34">
        <f>'5 - Project Outputs'!Q418</f>
        <v>0</v>
      </c>
      <c r="ACH12" s="34">
        <f>'5 - Project Outputs'!R418</f>
        <v>0</v>
      </c>
      <c r="ACI12" s="34">
        <f>'5 - Project Outputs'!S418</f>
        <v>0</v>
      </c>
      <c r="ACJ12" s="34">
        <f>'5 - Project Outputs'!T418</f>
        <v>0</v>
      </c>
      <c r="ACK12" s="34">
        <f>'5 - Project Outputs'!U418</f>
        <v>0</v>
      </c>
      <c r="ACL12" s="34">
        <f>'5 - Project Outputs'!V418</f>
        <v>0</v>
      </c>
      <c r="ACM12" s="34">
        <f>'5 - Project Outputs'!W418</f>
        <v>0</v>
      </c>
      <c r="ACN12" s="34">
        <f>'5 - Project Outputs'!X418</f>
        <v>0</v>
      </c>
      <c r="ACO12" s="34">
        <f>'5 - Project Outputs'!Y418</f>
        <v>0</v>
      </c>
      <c r="ACP12" s="34" t="str">
        <f>'5 - Project Outputs'!C419</f>
        <v>&lt; Select &gt;</v>
      </c>
      <c r="ACQ12" s="34" t="str">
        <f>'5 - Project Outputs'!D419</f>
        <v>N/A</v>
      </c>
      <c r="ACR12" s="34">
        <f>'5 - Project Outputs'!E419</f>
        <v>0</v>
      </c>
      <c r="ACS12" s="34">
        <f>'5 - Project Outputs'!F419</f>
        <v>0</v>
      </c>
      <c r="ACT12" s="34">
        <f>'5 - Project Outputs'!G419</f>
        <v>0</v>
      </c>
      <c r="ACU12" s="34">
        <f>'5 - Project Outputs'!H419</f>
        <v>0</v>
      </c>
      <c r="ACV12" s="34">
        <f>'5 - Project Outputs'!I419</f>
        <v>0</v>
      </c>
      <c r="ACW12" s="34">
        <f>'5 - Project Outputs'!J419</f>
        <v>0</v>
      </c>
      <c r="ACX12" s="34">
        <f>'5 - Project Outputs'!K419</f>
        <v>0</v>
      </c>
      <c r="ACY12" s="34">
        <f>'5 - Project Outputs'!L419</f>
        <v>0</v>
      </c>
      <c r="ACZ12" s="34">
        <f>'5 - Project Outputs'!M419</f>
        <v>0</v>
      </c>
      <c r="ADA12" s="34">
        <f>'5 - Project Outputs'!N419</f>
        <v>0</v>
      </c>
      <c r="ADB12" s="34">
        <f>'5 - Project Outputs'!O419</f>
        <v>0</v>
      </c>
      <c r="ADC12" s="34">
        <f>'5 - Project Outputs'!P419</f>
        <v>0</v>
      </c>
      <c r="ADD12" s="34">
        <f>'5 - Project Outputs'!Q419</f>
        <v>0</v>
      </c>
      <c r="ADE12" s="34">
        <f>'5 - Project Outputs'!R419</f>
        <v>0</v>
      </c>
      <c r="ADF12" s="34">
        <f>'5 - Project Outputs'!S419</f>
        <v>0</v>
      </c>
      <c r="ADG12" s="34">
        <f>'5 - Project Outputs'!T419</f>
        <v>0</v>
      </c>
      <c r="ADH12" s="34">
        <f>'5 - Project Outputs'!U419</f>
        <v>0</v>
      </c>
      <c r="ADI12" s="34">
        <f>'5 - Project Outputs'!V419</f>
        <v>0</v>
      </c>
      <c r="ADJ12" s="34">
        <f>'5 - Project Outputs'!W419</f>
        <v>0</v>
      </c>
      <c r="ADK12" s="34">
        <f>'5 - Project Outputs'!X419</f>
        <v>0</v>
      </c>
      <c r="ADL12" s="34">
        <f>'5 - Project Outputs'!Y419</f>
        <v>0</v>
      </c>
      <c r="ADM12" s="34" t="str">
        <f>'5 - Project Outputs'!C420</f>
        <v>&lt; Select &gt;</v>
      </c>
      <c r="ADN12" s="34" t="str">
        <f>'5 - Project Outputs'!D420</f>
        <v>N/A</v>
      </c>
      <c r="ADO12" s="34">
        <f>'5 - Project Outputs'!E420</f>
        <v>0</v>
      </c>
      <c r="ADP12" s="34">
        <f>'5 - Project Outputs'!F420</f>
        <v>0</v>
      </c>
      <c r="ADQ12" s="34">
        <f>'5 - Project Outputs'!G420</f>
        <v>0</v>
      </c>
      <c r="ADR12" s="34">
        <f>'5 - Project Outputs'!H420</f>
        <v>0</v>
      </c>
      <c r="ADS12" s="34">
        <f>'5 - Project Outputs'!I420</f>
        <v>0</v>
      </c>
      <c r="ADT12" s="34">
        <f>'5 - Project Outputs'!J420</f>
        <v>0</v>
      </c>
      <c r="ADU12" s="34">
        <f>'5 - Project Outputs'!K420</f>
        <v>0</v>
      </c>
      <c r="ADV12" s="34">
        <f>'5 - Project Outputs'!L420</f>
        <v>0</v>
      </c>
      <c r="ADW12" s="34">
        <f>'5 - Project Outputs'!M420</f>
        <v>0</v>
      </c>
      <c r="ADX12" s="34">
        <f>'5 - Project Outputs'!N420</f>
        <v>0</v>
      </c>
      <c r="ADY12" s="34">
        <f>'5 - Project Outputs'!O420</f>
        <v>0</v>
      </c>
      <c r="ADZ12" s="34">
        <f>'5 - Project Outputs'!P420</f>
        <v>0</v>
      </c>
      <c r="AEA12" s="34">
        <f>'5 - Project Outputs'!Q420</f>
        <v>0</v>
      </c>
      <c r="AEB12" s="34">
        <f>'5 - Project Outputs'!R420</f>
        <v>0</v>
      </c>
      <c r="AEC12" s="34">
        <f>'5 - Project Outputs'!S420</f>
        <v>0</v>
      </c>
      <c r="AED12" s="34">
        <f>'5 - Project Outputs'!T420</f>
        <v>0</v>
      </c>
      <c r="AEE12" s="34">
        <f>'5 - Project Outputs'!U420</f>
        <v>0</v>
      </c>
      <c r="AEF12" s="34">
        <f>'5 - Project Outputs'!V420</f>
        <v>0</v>
      </c>
      <c r="AEG12" s="34">
        <f>'5 - Project Outputs'!W420</f>
        <v>0</v>
      </c>
      <c r="AEH12" s="34">
        <f>'5 - Project Outputs'!X420</f>
        <v>0</v>
      </c>
      <c r="AEI12" s="34">
        <f>'5 - Project Outputs'!Y420</f>
        <v>0</v>
      </c>
      <c r="AEJ12" s="34" t="str">
        <f>'5 - Project Outputs'!C421</f>
        <v>&lt; Select &gt;</v>
      </c>
      <c r="AEK12" s="34" t="str">
        <f>'5 - Project Outputs'!D421</f>
        <v>N/A</v>
      </c>
      <c r="AEL12" s="34">
        <f>'5 - Project Outputs'!E421</f>
        <v>0</v>
      </c>
      <c r="AEM12" s="34">
        <f>'5 - Project Outputs'!F421</f>
        <v>0</v>
      </c>
      <c r="AEN12" s="34">
        <f>'5 - Project Outputs'!G421</f>
        <v>0</v>
      </c>
      <c r="AEO12" s="34">
        <f>'5 - Project Outputs'!H421</f>
        <v>0</v>
      </c>
      <c r="AEP12" s="34">
        <f>'5 - Project Outputs'!I421</f>
        <v>0</v>
      </c>
      <c r="AEQ12" s="34">
        <f>'5 - Project Outputs'!J421</f>
        <v>0</v>
      </c>
      <c r="AER12" s="34">
        <f>'5 - Project Outputs'!K421</f>
        <v>0</v>
      </c>
      <c r="AES12" s="34">
        <f>'5 - Project Outputs'!L421</f>
        <v>0</v>
      </c>
      <c r="AET12" s="34">
        <f>'5 - Project Outputs'!M421</f>
        <v>0</v>
      </c>
      <c r="AEU12" s="34">
        <f>'5 - Project Outputs'!N421</f>
        <v>0</v>
      </c>
      <c r="AEV12" s="34">
        <f>'5 - Project Outputs'!O421</f>
        <v>0</v>
      </c>
      <c r="AEW12" s="34">
        <f>'5 - Project Outputs'!P421</f>
        <v>0</v>
      </c>
      <c r="AEX12" s="34">
        <f>'5 - Project Outputs'!Q421</f>
        <v>0</v>
      </c>
      <c r="AEY12" s="34">
        <f>'5 - Project Outputs'!R421</f>
        <v>0</v>
      </c>
      <c r="AEZ12" s="34">
        <f>'5 - Project Outputs'!S421</f>
        <v>0</v>
      </c>
      <c r="AFA12" s="34">
        <f>'5 - Project Outputs'!T421</f>
        <v>0</v>
      </c>
      <c r="AFB12" s="34">
        <f>'5 - Project Outputs'!U421</f>
        <v>0</v>
      </c>
      <c r="AFC12" s="34">
        <f>'5 - Project Outputs'!V421</f>
        <v>0</v>
      </c>
      <c r="AFD12" s="34">
        <f>'5 - Project Outputs'!W421</f>
        <v>0</v>
      </c>
      <c r="AFE12" s="34">
        <f>'5 - Project Outputs'!X421</f>
        <v>0</v>
      </c>
      <c r="AFF12" s="34">
        <f>'5 - Project Outputs'!Y421</f>
        <v>0</v>
      </c>
      <c r="AFG12" s="34" t="str">
        <f>'5 - Project Outputs'!C422</f>
        <v>&lt; Select &gt;</v>
      </c>
      <c r="AFH12" s="34" t="str">
        <f>'5 - Project Outputs'!D422</f>
        <v>N/A</v>
      </c>
      <c r="AFI12" s="34">
        <f>'5 - Project Outputs'!E422</f>
        <v>0</v>
      </c>
      <c r="AFJ12" s="34">
        <f>'5 - Project Outputs'!F422</f>
        <v>0</v>
      </c>
      <c r="AFK12" s="34">
        <f>'5 - Project Outputs'!G422</f>
        <v>0</v>
      </c>
      <c r="AFL12" s="34">
        <f>'5 - Project Outputs'!H422</f>
        <v>0</v>
      </c>
      <c r="AFM12" s="34">
        <f>'5 - Project Outputs'!I422</f>
        <v>0</v>
      </c>
      <c r="AFN12" s="34">
        <f>'5 - Project Outputs'!J422</f>
        <v>0</v>
      </c>
      <c r="AFO12" s="34">
        <f>'5 - Project Outputs'!K422</f>
        <v>0</v>
      </c>
      <c r="AFP12" s="34">
        <f>'5 - Project Outputs'!L422</f>
        <v>0</v>
      </c>
      <c r="AFQ12" s="34">
        <f>'5 - Project Outputs'!M422</f>
        <v>0</v>
      </c>
      <c r="AFR12" s="34">
        <f>'5 - Project Outputs'!N422</f>
        <v>0</v>
      </c>
      <c r="AFS12" s="34">
        <f>'5 - Project Outputs'!O422</f>
        <v>0</v>
      </c>
      <c r="AFT12" s="34">
        <f>'5 - Project Outputs'!P422</f>
        <v>0</v>
      </c>
      <c r="AFU12" s="34">
        <f>'5 - Project Outputs'!Q422</f>
        <v>0</v>
      </c>
      <c r="AFV12" s="34">
        <f>'5 - Project Outputs'!R422</f>
        <v>0</v>
      </c>
      <c r="AFW12" s="34">
        <f>'5 - Project Outputs'!S422</f>
        <v>0</v>
      </c>
      <c r="AFX12" s="34">
        <f>'5 - Project Outputs'!T422</f>
        <v>0</v>
      </c>
      <c r="AFY12" s="34">
        <f>'5 - Project Outputs'!U422</f>
        <v>0</v>
      </c>
      <c r="AFZ12" s="34">
        <f>'5 - Project Outputs'!V422</f>
        <v>0</v>
      </c>
      <c r="AGA12" s="34">
        <f>'5 - Project Outputs'!W422</f>
        <v>0</v>
      </c>
      <c r="AGB12" s="34">
        <f>'5 - Project Outputs'!X422</f>
        <v>0</v>
      </c>
      <c r="AGC12" s="34">
        <f>'5 - Project Outputs'!Y422</f>
        <v>0</v>
      </c>
      <c r="AGD12" s="34">
        <f>'5 - Project Outputs'!C424</f>
        <v>0</v>
      </c>
      <c r="AGE12" s="34">
        <f>'5 - Project Outputs'!D424</f>
        <v>0</v>
      </c>
      <c r="AGF12" s="34">
        <f>'5 - Project Outputs'!E424</f>
        <v>0</v>
      </c>
      <c r="AGG12" s="34">
        <f>'5 - Project Outputs'!F424</f>
        <v>0</v>
      </c>
      <c r="AGH12" s="34">
        <f>'5 - Project Outputs'!G424</f>
        <v>0</v>
      </c>
      <c r="AGI12" s="34">
        <f>'5 - Project Outputs'!H424</f>
        <v>0</v>
      </c>
      <c r="AGJ12" s="34">
        <f>'5 - Project Outputs'!I424</f>
        <v>0</v>
      </c>
      <c r="AGK12" s="34">
        <f>'5 - Project Outputs'!J424</f>
        <v>0</v>
      </c>
      <c r="AGL12" s="34">
        <f>'5 - Project Outputs'!K424</f>
        <v>0</v>
      </c>
      <c r="AGM12" s="34">
        <f>'5 - Project Outputs'!L424</f>
        <v>0</v>
      </c>
      <c r="AGN12" s="34">
        <f>'5 - Project Outputs'!M424</f>
        <v>0</v>
      </c>
      <c r="AGO12" s="34">
        <f>'5 - Project Outputs'!N424</f>
        <v>0</v>
      </c>
      <c r="AGP12" s="34">
        <f>'5 - Project Outputs'!O424</f>
        <v>0</v>
      </c>
      <c r="AGQ12" s="34">
        <f>'5 - Project Outputs'!P424</f>
        <v>0</v>
      </c>
      <c r="AGR12" s="34">
        <f>'5 - Project Outputs'!Q424</f>
        <v>0</v>
      </c>
      <c r="AGS12" s="34">
        <f>'5 - Project Outputs'!R424</f>
        <v>0</v>
      </c>
      <c r="AGT12" s="34">
        <f>'5 - Project Outputs'!S424</f>
        <v>0</v>
      </c>
      <c r="AGU12" s="34">
        <f>'5 - Project Outputs'!T424</f>
        <v>0</v>
      </c>
      <c r="AGV12" s="34">
        <f>'5 - Project Outputs'!U424</f>
        <v>0</v>
      </c>
      <c r="AGW12" s="34">
        <f>'5 - Project Outputs'!V424</f>
        <v>0</v>
      </c>
      <c r="AGX12" s="34">
        <f>'5 - Project Outputs'!W424</f>
        <v>0</v>
      </c>
      <c r="AGY12" s="34">
        <f>'5 - Project Outputs'!X424</f>
        <v>0</v>
      </c>
      <c r="AGZ12" s="34">
        <f>'5 - Project Outputs'!C425</f>
        <v>0</v>
      </c>
      <c r="AHA12" s="34">
        <f>'5 - Project Outputs'!D425</f>
        <v>0</v>
      </c>
      <c r="AHB12" s="34">
        <f>'5 - Project Outputs'!E425</f>
        <v>0</v>
      </c>
      <c r="AHC12" s="34">
        <f>'5 - Project Outputs'!F425</f>
        <v>0</v>
      </c>
      <c r="AHD12" s="34">
        <f>'5 - Project Outputs'!G425</f>
        <v>0</v>
      </c>
      <c r="AHE12" s="34">
        <f>'5 - Project Outputs'!H425</f>
        <v>0</v>
      </c>
      <c r="AHF12" s="34">
        <f>'5 - Project Outputs'!I425</f>
        <v>0</v>
      </c>
      <c r="AHG12" s="34">
        <f>'5 - Project Outputs'!J425</f>
        <v>0</v>
      </c>
      <c r="AHH12" s="34">
        <f>'5 - Project Outputs'!K425</f>
        <v>0</v>
      </c>
      <c r="AHI12" s="34">
        <f>'5 - Project Outputs'!L425</f>
        <v>0</v>
      </c>
      <c r="AHJ12" s="34">
        <f>'5 - Project Outputs'!M425</f>
        <v>0</v>
      </c>
      <c r="AHK12" s="34">
        <f>'5 - Project Outputs'!N425</f>
        <v>0</v>
      </c>
      <c r="AHL12" s="34">
        <f>'5 - Project Outputs'!O425</f>
        <v>0</v>
      </c>
      <c r="AHM12" s="34">
        <f>'5 - Project Outputs'!P425</f>
        <v>0</v>
      </c>
      <c r="AHN12" s="34">
        <f>'5 - Project Outputs'!Q425</f>
        <v>0</v>
      </c>
      <c r="AHO12" s="34">
        <f>'5 - Project Outputs'!R425</f>
        <v>0</v>
      </c>
      <c r="AHP12" s="34">
        <f>'5 - Project Outputs'!S425</f>
        <v>0</v>
      </c>
      <c r="AHQ12" s="34">
        <f>'5 - Project Outputs'!T425</f>
        <v>0</v>
      </c>
      <c r="AHR12" s="34">
        <f>'5 - Project Outputs'!U425</f>
        <v>0</v>
      </c>
      <c r="AHS12" s="34">
        <f>'5 - Project Outputs'!V425</f>
        <v>0</v>
      </c>
      <c r="AHT12" s="34">
        <f>'5 - Project Outputs'!W425</f>
        <v>0</v>
      </c>
      <c r="AHU12" s="34">
        <f>'5 - Project Outputs'!X425</f>
        <v>0</v>
      </c>
      <c r="AHV12" s="34">
        <f>'5 - Project Outputs'!C426</f>
        <v>0</v>
      </c>
      <c r="AHW12" s="34">
        <f>'5 - Project Outputs'!D426</f>
        <v>0</v>
      </c>
      <c r="AHX12" s="34">
        <f>'5 - Project Outputs'!E426</f>
        <v>0</v>
      </c>
      <c r="AHY12" s="34">
        <f>'5 - Project Outputs'!F426</f>
        <v>0</v>
      </c>
      <c r="AHZ12" s="34">
        <f>'5 - Project Outputs'!G426</f>
        <v>0</v>
      </c>
      <c r="AIA12" s="34">
        <f>'5 - Project Outputs'!H426</f>
        <v>0</v>
      </c>
      <c r="AIB12" s="34">
        <f>'5 - Project Outputs'!I426</f>
        <v>0</v>
      </c>
      <c r="AIC12" s="34">
        <f>'5 - Project Outputs'!J426</f>
        <v>0</v>
      </c>
      <c r="AID12" s="34">
        <f>'5 - Project Outputs'!K426</f>
        <v>0</v>
      </c>
      <c r="AIE12" s="34">
        <f>'5 - Project Outputs'!L426</f>
        <v>0</v>
      </c>
      <c r="AIF12" s="34">
        <f>'5 - Project Outputs'!M426</f>
        <v>0</v>
      </c>
      <c r="AIG12" s="34">
        <f>'5 - Project Outputs'!N426</f>
        <v>0</v>
      </c>
      <c r="AIH12" s="34">
        <f>'5 - Project Outputs'!O426</f>
        <v>0</v>
      </c>
      <c r="AII12" s="34">
        <f>'5 - Project Outputs'!P426</f>
        <v>0</v>
      </c>
      <c r="AIJ12" s="34">
        <f>'5 - Project Outputs'!Q426</f>
        <v>0</v>
      </c>
      <c r="AIK12" s="34">
        <f>'5 - Project Outputs'!R426</f>
        <v>0</v>
      </c>
      <c r="AIL12" s="34">
        <f>'5 - Project Outputs'!S426</f>
        <v>0</v>
      </c>
      <c r="AIM12" s="34">
        <f>'5 - Project Outputs'!T426</f>
        <v>0</v>
      </c>
      <c r="AIN12" s="34">
        <f>'5 - Project Outputs'!U426</f>
        <v>0</v>
      </c>
      <c r="AIO12" s="34">
        <f>'5 - Project Outputs'!V426</f>
        <v>0</v>
      </c>
      <c r="AIP12" s="34">
        <f>'5 - Project Outputs'!W426</f>
        <v>0</v>
      </c>
      <c r="AIQ12" s="34">
        <f>'5 - Project Outputs'!X426</f>
        <v>0</v>
      </c>
      <c r="AIR12" s="34">
        <f>'5 - Project Outputs'!C427</f>
        <v>0</v>
      </c>
      <c r="AIS12" s="34">
        <f>'5 - Project Outputs'!D427</f>
        <v>0</v>
      </c>
      <c r="AIT12" s="34">
        <f>'5 - Project Outputs'!E427</f>
        <v>0</v>
      </c>
      <c r="AIU12" s="34">
        <f>'5 - Project Outputs'!F427</f>
        <v>0</v>
      </c>
      <c r="AIV12" s="34">
        <f>'5 - Project Outputs'!G427</f>
        <v>0</v>
      </c>
      <c r="AIW12" s="34">
        <f>'5 - Project Outputs'!H427</f>
        <v>0</v>
      </c>
      <c r="AIX12" s="34">
        <f>'5 - Project Outputs'!I427</f>
        <v>0</v>
      </c>
      <c r="AIY12" s="34">
        <f>'5 - Project Outputs'!J427</f>
        <v>0</v>
      </c>
      <c r="AIZ12" s="34">
        <f>'5 - Project Outputs'!K427</f>
        <v>0</v>
      </c>
      <c r="AJA12" s="34">
        <f>'5 - Project Outputs'!L427</f>
        <v>0</v>
      </c>
      <c r="AJB12" s="34">
        <f>'5 - Project Outputs'!M427</f>
        <v>0</v>
      </c>
      <c r="AJC12" s="34">
        <f>'5 - Project Outputs'!N427</f>
        <v>0</v>
      </c>
      <c r="AJD12" s="34">
        <f>'5 - Project Outputs'!O427</f>
        <v>0</v>
      </c>
      <c r="AJE12" s="34">
        <f>'5 - Project Outputs'!P427</f>
        <v>0</v>
      </c>
      <c r="AJF12" s="34">
        <f>'5 - Project Outputs'!Q427</f>
        <v>0</v>
      </c>
      <c r="AJG12" s="34">
        <f>'5 - Project Outputs'!R427</f>
        <v>0</v>
      </c>
      <c r="AJH12" s="34">
        <f>'5 - Project Outputs'!S427</f>
        <v>0</v>
      </c>
      <c r="AJI12" s="34">
        <f>'5 - Project Outputs'!T427</f>
        <v>0</v>
      </c>
      <c r="AJJ12" s="34">
        <f>'5 - Project Outputs'!U427</f>
        <v>0</v>
      </c>
      <c r="AJK12" s="34">
        <f>'5 - Project Outputs'!V427</f>
        <v>0</v>
      </c>
      <c r="AJL12" s="34">
        <f>'5 - Project Outputs'!W427</f>
        <v>0</v>
      </c>
      <c r="AJM12" s="34">
        <f>'5 - Project Outputs'!X427</f>
        <v>0</v>
      </c>
      <c r="AJN12" s="34">
        <f>'5 - Project Outputs'!C428</f>
        <v>0</v>
      </c>
      <c r="AJO12" s="34">
        <f>'5 - Project Outputs'!D428</f>
        <v>0</v>
      </c>
      <c r="AJP12" s="34">
        <f>'5 - Project Outputs'!E428</f>
        <v>0</v>
      </c>
      <c r="AJQ12" s="34">
        <f>'5 - Project Outputs'!F428</f>
        <v>0</v>
      </c>
      <c r="AJR12" s="34">
        <f>'5 - Project Outputs'!G428</f>
        <v>0</v>
      </c>
      <c r="AJS12" s="34">
        <f>'5 - Project Outputs'!H428</f>
        <v>0</v>
      </c>
      <c r="AJT12" s="34">
        <f>'5 - Project Outputs'!I428</f>
        <v>0</v>
      </c>
      <c r="AJU12" s="34">
        <f>'5 - Project Outputs'!J428</f>
        <v>0</v>
      </c>
      <c r="AJV12" s="34">
        <f>'5 - Project Outputs'!K428</f>
        <v>0</v>
      </c>
      <c r="AJW12" s="34">
        <f>'5 - Project Outputs'!L428</f>
        <v>0</v>
      </c>
      <c r="AJX12" s="34">
        <f>'5 - Project Outputs'!M428</f>
        <v>0</v>
      </c>
      <c r="AJY12" s="34">
        <f>'5 - Project Outputs'!N428</f>
        <v>0</v>
      </c>
      <c r="AJZ12" s="34">
        <f>'5 - Project Outputs'!O428</f>
        <v>0</v>
      </c>
      <c r="AKA12" s="34">
        <f>'5 - Project Outputs'!P428</f>
        <v>0</v>
      </c>
      <c r="AKB12" s="34">
        <f>'5 - Project Outputs'!Q428</f>
        <v>0</v>
      </c>
      <c r="AKC12" s="34">
        <f>'5 - Project Outputs'!R428</f>
        <v>0</v>
      </c>
      <c r="AKD12" s="34">
        <f>'5 - Project Outputs'!S428</f>
        <v>0</v>
      </c>
      <c r="AKE12" s="34">
        <f>'5 - Project Outputs'!T428</f>
        <v>0</v>
      </c>
      <c r="AKF12" s="34">
        <f>'5 - Project Outputs'!U428</f>
        <v>0</v>
      </c>
      <c r="AKG12" s="34">
        <f>'5 - Project Outputs'!V428</f>
        <v>0</v>
      </c>
      <c r="AKH12" s="34">
        <f>'5 - Project Outputs'!W428</f>
        <v>0</v>
      </c>
      <c r="AKI12" s="34">
        <f>'5 - Project Outputs'!X428</f>
        <v>0</v>
      </c>
      <c r="AKJ12" s="34">
        <f>'5 - Project Outputs'!C429</f>
        <v>0</v>
      </c>
      <c r="AKK12" s="34">
        <f>'5 - Project Outputs'!D429</f>
        <v>0</v>
      </c>
      <c r="AKL12" s="34">
        <f>'5 - Project Outputs'!E429</f>
        <v>0</v>
      </c>
      <c r="AKM12" s="34">
        <f>'5 - Project Outputs'!F429</f>
        <v>0</v>
      </c>
      <c r="AKN12" s="34">
        <f>'5 - Project Outputs'!G429</f>
        <v>0</v>
      </c>
      <c r="AKO12" s="34">
        <f>'5 - Project Outputs'!H429</f>
        <v>0</v>
      </c>
      <c r="AKP12" s="34">
        <f>'5 - Project Outputs'!I429</f>
        <v>0</v>
      </c>
      <c r="AKQ12" s="34">
        <f>'5 - Project Outputs'!J429</f>
        <v>0</v>
      </c>
      <c r="AKR12" s="34">
        <f>'5 - Project Outputs'!K429</f>
        <v>0</v>
      </c>
      <c r="AKS12" s="34">
        <f>'5 - Project Outputs'!L429</f>
        <v>0</v>
      </c>
      <c r="AKT12" s="34">
        <f>'5 - Project Outputs'!M429</f>
        <v>0</v>
      </c>
      <c r="AKU12" s="34">
        <f>'5 - Project Outputs'!N429</f>
        <v>0</v>
      </c>
      <c r="AKV12" s="34">
        <f>'5 - Project Outputs'!O429</f>
        <v>0</v>
      </c>
      <c r="AKW12" s="34">
        <f>'5 - Project Outputs'!P429</f>
        <v>0</v>
      </c>
      <c r="AKX12" s="34">
        <f>'5 - Project Outputs'!Q429</f>
        <v>0</v>
      </c>
      <c r="AKY12" s="34">
        <f>'5 - Project Outputs'!R429</f>
        <v>0</v>
      </c>
      <c r="AKZ12" s="34">
        <f>'5 - Project Outputs'!S429</f>
        <v>0</v>
      </c>
      <c r="ALA12" s="34">
        <f>'5 - Project Outputs'!T429</f>
        <v>0</v>
      </c>
      <c r="ALB12" s="34">
        <f>'5 - Project Outputs'!U429</f>
        <v>0</v>
      </c>
      <c r="ALC12" s="34">
        <f>'5 - Project Outputs'!V429</f>
        <v>0</v>
      </c>
      <c r="ALD12" s="34">
        <f>'5 - Project Outputs'!W429</f>
        <v>0</v>
      </c>
      <c r="ALE12" s="34">
        <f>'5 - Project Outputs'!X429</f>
        <v>0</v>
      </c>
      <c r="ALF12" s="34">
        <f>'5 - Project Outputs'!C430</f>
        <v>0</v>
      </c>
      <c r="ALG12" s="34">
        <f>'5 - Project Outputs'!D430</f>
        <v>0</v>
      </c>
      <c r="ALH12" s="34">
        <f>'5 - Project Outputs'!E430</f>
        <v>0</v>
      </c>
      <c r="ALI12" s="34">
        <f>'5 - Project Outputs'!F430</f>
        <v>0</v>
      </c>
      <c r="ALJ12" s="34">
        <f>'5 - Project Outputs'!G430</f>
        <v>0</v>
      </c>
      <c r="ALK12" s="34">
        <f>'5 - Project Outputs'!H430</f>
        <v>0</v>
      </c>
      <c r="ALL12" s="34">
        <f>'5 - Project Outputs'!I430</f>
        <v>0</v>
      </c>
      <c r="ALM12" s="34">
        <f>'5 - Project Outputs'!J430</f>
        <v>0</v>
      </c>
      <c r="ALN12" s="34">
        <f>'5 - Project Outputs'!K430</f>
        <v>0</v>
      </c>
      <c r="ALO12" s="34">
        <f>'5 - Project Outputs'!L430</f>
        <v>0</v>
      </c>
      <c r="ALP12" s="34">
        <f>'5 - Project Outputs'!M430</f>
        <v>0</v>
      </c>
      <c r="ALQ12" s="34">
        <f>'5 - Project Outputs'!N430</f>
        <v>0</v>
      </c>
      <c r="ALR12" s="34">
        <f>'5 - Project Outputs'!O430</f>
        <v>0</v>
      </c>
      <c r="ALS12" s="34">
        <f>'5 - Project Outputs'!P430</f>
        <v>0</v>
      </c>
      <c r="ALT12" s="34">
        <f>'5 - Project Outputs'!Q430</f>
        <v>0</v>
      </c>
      <c r="ALU12" s="34">
        <f>'5 - Project Outputs'!R430</f>
        <v>0</v>
      </c>
      <c r="ALV12" s="34">
        <f>'5 - Project Outputs'!S430</f>
        <v>0</v>
      </c>
      <c r="ALW12" s="34">
        <f>'5 - Project Outputs'!T430</f>
        <v>0</v>
      </c>
      <c r="ALX12" s="34">
        <f>'5 - Project Outputs'!U430</f>
        <v>0</v>
      </c>
      <c r="ALY12" s="34">
        <f>'5 - Project Outputs'!V430</f>
        <v>0</v>
      </c>
      <c r="ALZ12" s="34">
        <f>'5 - Project Outputs'!W430</f>
        <v>0</v>
      </c>
      <c r="AMA12" s="34">
        <f>'5 - Project Outputs'!X430</f>
        <v>0</v>
      </c>
      <c r="AMB12" s="34">
        <f>'5 - Project Outputs'!C431</f>
        <v>0</v>
      </c>
      <c r="AMC12" s="34">
        <f>'5 - Project Outputs'!D431</f>
        <v>0</v>
      </c>
      <c r="AMD12" s="34">
        <f>'5 - Project Outputs'!E431</f>
        <v>0</v>
      </c>
      <c r="AME12" s="34">
        <f>'5 - Project Outputs'!F431</f>
        <v>0</v>
      </c>
      <c r="AMF12" s="34">
        <f>'5 - Project Outputs'!G431</f>
        <v>0</v>
      </c>
      <c r="AMG12" s="34">
        <f>'5 - Project Outputs'!H431</f>
        <v>0</v>
      </c>
      <c r="AMH12" s="34">
        <f>'5 - Project Outputs'!I431</f>
        <v>0</v>
      </c>
      <c r="AMI12" s="34">
        <f>'5 - Project Outputs'!J431</f>
        <v>0</v>
      </c>
      <c r="AMJ12" s="34">
        <f>'5 - Project Outputs'!K431</f>
        <v>0</v>
      </c>
      <c r="AMK12" s="34">
        <f>'5 - Project Outputs'!L431</f>
        <v>0</v>
      </c>
      <c r="AML12" s="34">
        <f>'5 - Project Outputs'!M431</f>
        <v>0</v>
      </c>
      <c r="AMM12" s="34">
        <f>'5 - Project Outputs'!N431</f>
        <v>0</v>
      </c>
      <c r="AMN12" s="34">
        <f>'5 - Project Outputs'!O431</f>
        <v>0</v>
      </c>
      <c r="AMO12" s="34">
        <f>'5 - Project Outputs'!P431</f>
        <v>0</v>
      </c>
      <c r="AMP12" s="34">
        <f>'5 - Project Outputs'!Q431</f>
        <v>0</v>
      </c>
      <c r="AMQ12" s="34">
        <f>'5 - Project Outputs'!R431</f>
        <v>0</v>
      </c>
      <c r="AMR12" s="34">
        <f>'5 - Project Outputs'!S431</f>
        <v>0</v>
      </c>
      <c r="AMS12" s="34">
        <f>'5 - Project Outputs'!T431</f>
        <v>0</v>
      </c>
      <c r="AMT12" s="34">
        <f>'5 - Project Outputs'!U431</f>
        <v>0</v>
      </c>
      <c r="AMU12" s="34">
        <f>'5 - Project Outputs'!V431</f>
        <v>0</v>
      </c>
      <c r="AMV12" s="34">
        <f>'5 - Project Outputs'!W431</f>
        <v>0</v>
      </c>
      <c r="AMW12" s="34">
        <f>'5 - Project Outputs'!X431</f>
        <v>0</v>
      </c>
      <c r="AMX12" s="34">
        <f>'5 - Project Outputs'!C432</f>
        <v>0</v>
      </c>
      <c r="AMY12" s="34">
        <f>'5 - Project Outputs'!D432</f>
        <v>0</v>
      </c>
      <c r="AMZ12" s="34">
        <f>'5 - Project Outputs'!E432</f>
        <v>0</v>
      </c>
      <c r="ANA12" s="34">
        <f>'5 - Project Outputs'!F432</f>
        <v>0</v>
      </c>
      <c r="ANB12" s="34">
        <f>'5 - Project Outputs'!G432</f>
        <v>0</v>
      </c>
      <c r="ANC12" s="34">
        <f>'5 - Project Outputs'!H432</f>
        <v>0</v>
      </c>
      <c r="AND12" s="34">
        <f>'5 - Project Outputs'!I432</f>
        <v>0</v>
      </c>
      <c r="ANE12" s="34">
        <f>'5 - Project Outputs'!J432</f>
        <v>0</v>
      </c>
      <c r="ANF12" s="34">
        <f>'5 - Project Outputs'!K432</f>
        <v>0</v>
      </c>
      <c r="ANG12" s="34">
        <f>'5 - Project Outputs'!L432</f>
        <v>0</v>
      </c>
      <c r="ANH12" s="34">
        <f>'5 - Project Outputs'!M432</f>
        <v>0</v>
      </c>
      <c r="ANI12" s="34">
        <f>'5 - Project Outputs'!N432</f>
        <v>0</v>
      </c>
      <c r="ANJ12" s="34">
        <f>'5 - Project Outputs'!O432</f>
        <v>0</v>
      </c>
      <c r="ANK12" s="34">
        <f>'5 - Project Outputs'!P432</f>
        <v>0</v>
      </c>
      <c r="ANL12" s="34">
        <f>'5 - Project Outputs'!Q432</f>
        <v>0</v>
      </c>
      <c r="ANM12" s="34">
        <f>'5 - Project Outputs'!R432</f>
        <v>0</v>
      </c>
      <c r="ANN12" s="34">
        <f>'5 - Project Outputs'!S432</f>
        <v>0</v>
      </c>
      <c r="ANO12" s="34">
        <f>'5 - Project Outputs'!T432</f>
        <v>0</v>
      </c>
      <c r="ANP12" s="34">
        <f>'5 - Project Outputs'!U432</f>
        <v>0</v>
      </c>
      <c r="ANQ12" s="34">
        <f>'5 - Project Outputs'!V432</f>
        <v>0</v>
      </c>
      <c r="ANR12" s="34">
        <f>'5 - Project Outputs'!W432</f>
        <v>0</v>
      </c>
      <c r="ANS12" s="34">
        <f>'5 - Project Outputs'!X432</f>
        <v>0</v>
      </c>
      <c r="ANT12" s="34">
        <f>'5 - Project Outputs'!C433</f>
        <v>0</v>
      </c>
      <c r="ANU12" s="34">
        <f>'5 - Project Outputs'!D433</f>
        <v>0</v>
      </c>
      <c r="ANV12" s="34">
        <f>'5 - Project Outputs'!E433</f>
        <v>0</v>
      </c>
      <c r="ANW12" s="34">
        <f>'5 - Project Outputs'!F433</f>
        <v>0</v>
      </c>
      <c r="ANX12" s="34">
        <f>'5 - Project Outputs'!G433</f>
        <v>0</v>
      </c>
      <c r="ANY12" s="34">
        <f>'5 - Project Outputs'!H433</f>
        <v>0</v>
      </c>
      <c r="ANZ12" s="34">
        <f>'5 - Project Outputs'!I433</f>
        <v>0</v>
      </c>
      <c r="AOA12" s="34">
        <f>'5 - Project Outputs'!J433</f>
        <v>0</v>
      </c>
      <c r="AOB12" s="34">
        <f>'5 - Project Outputs'!K433</f>
        <v>0</v>
      </c>
      <c r="AOC12" s="34">
        <f>'5 - Project Outputs'!L433</f>
        <v>0</v>
      </c>
      <c r="AOD12" s="34">
        <f>'5 - Project Outputs'!M433</f>
        <v>0</v>
      </c>
      <c r="AOE12" s="34">
        <f>'5 - Project Outputs'!N433</f>
        <v>0</v>
      </c>
      <c r="AOF12" s="34">
        <f>'5 - Project Outputs'!O433</f>
        <v>0</v>
      </c>
      <c r="AOG12" s="34">
        <f>'5 - Project Outputs'!P433</f>
        <v>0</v>
      </c>
      <c r="AOH12" s="34">
        <f>'5 - Project Outputs'!Q433</f>
        <v>0</v>
      </c>
      <c r="AOI12" s="34">
        <f>'5 - Project Outputs'!R433</f>
        <v>0</v>
      </c>
      <c r="AOJ12" s="34">
        <f>'5 - Project Outputs'!S433</f>
        <v>0</v>
      </c>
      <c r="AOK12" s="34">
        <f>'5 - Project Outputs'!T433</f>
        <v>0</v>
      </c>
      <c r="AOL12" s="34">
        <f>'5 - Project Outputs'!U433</f>
        <v>0</v>
      </c>
      <c r="AOM12" s="34">
        <f>'5 - Project Outputs'!V433</f>
        <v>0</v>
      </c>
      <c r="AON12" s="34">
        <f>'5 - Project Outputs'!W433</f>
        <v>0</v>
      </c>
      <c r="AOO12" s="34">
        <f>'5 - Project Outputs'!X433</f>
        <v>0</v>
      </c>
      <c r="CZK12" s="34">
        <f>'7 - Risk Register'!C104</f>
        <v>0</v>
      </c>
      <c r="CZL12" s="34">
        <f>'7 - Risk Register'!D104</f>
        <v>0</v>
      </c>
      <c r="CZM12" s="34">
        <f>'7 - Risk Register'!E104</f>
        <v>0</v>
      </c>
      <c r="CZN12" s="34">
        <f>'7 - Risk Register'!F104</f>
        <v>0</v>
      </c>
      <c r="CZO12" s="34">
        <f>'7 - Risk Register'!G104</f>
        <v>0</v>
      </c>
      <c r="CZP12" s="34">
        <f>'7 - Risk Register'!H104</f>
        <v>0</v>
      </c>
      <c r="CZQ12" s="34">
        <f>'7 - Risk Register'!I104</f>
        <v>0</v>
      </c>
      <c r="CZR12" s="34" t="str">
        <f>'7 - Risk Register'!J104</f>
        <v/>
      </c>
      <c r="CZS12" s="34">
        <f>'7 - Risk Register'!K104</f>
        <v>0</v>
      </c>
      <c r="CZT12" s="34">
        <f>'7 - Risk Register'!L104</f>
        <v>0</v>
      </c>
      <c r="CZU12" s="34">
        <f>'7 - Risk Register'!M104</f>
        <v>0</v>
      </c>
      <c r="CZV12" s="34" t="str">
        <f>'7 - Risk Register'!N104</f>
        <v/>
      </c>
      <c r="CZW12" s="34">
        <f>'7 - Risk Register'!O104</f>
        <v>0</v>
      </c>
      <c r="CZX12" s="34">
        <f>'7 - Risk Register'!P104</f>
        <v>0</v>
      </c>
      <c r="CZY12" s="34">
        <f>'7 - Risk Register'!C105</f>
        <v>0</v>
      </c>
      <c r="CZZ12" s="34">
        <f>'7 - Risk Register'!D105</f>
        <v>0</v>
      </c>
      <c r="DAA12" s="34">
        <f>'7 - Risk Register'!E105</f>
        <v>0</v>
      </c>
      <c r="DAB12" s="34">
        <f>'7 - Risk Register'!F105</f>
        <v>0</v>
      </c>
      <c r="DAC12" s="34">
        <f>'7 - Risk Register'!G105</f>
        <v>0</v>
      </c>
      <c r="DAD12" s="34">
        <f>'7 - Risk Register'!H105</f>
        <v>0</v>
      </c>
      <c r="DAE12" s="34">
        <f>'7 - Risk Register'!I105</f>
        <v>0</v>
      </c>
      <c r="DAF12" s="34" t="str">
        <f>'7 - Risk Register'!J105</f>
        <v/>
      </c>
      <c r="DAG12" s="34">
        <f>'7 - Risk Register'!K105</f>
        <v>0</v>
      </c>
      <c r="DAH12" s="34">
        <f>'7 - Risk Register'!L105</f>
        <v>0</v>
      </c>
      <c r="DAI12" s="34">
        <f>'7 - Risk Register'!M105</f>
        <v>0</v>
      </c>
      <c r="DAJ12" s="34" t="str">
        <f>'7 - Risk Register'!N105</f>
        <v/>
      </c>
      <c r="DAK12" s="34">
        <f>'7 - Risk Register'!O105</f>
        <v>0</v>
      </c>
      <c r="DAL12" s="34">
        <f>'7 - Risk Register'!P105</f>
        <v>0</v>
      </c>
      <c r="DAM12" s="34">
        <f>'7 - Risk Register'!C106</f>
        <v>0</v>
      </c>
      <c r="DAN12" s="34">
        <f>'7 - Risk Register'!D106</f>
        <v>0</v>
      </c>
      <c r="DAO12" s="34">
        <f>'7 - Risk Register'!E106</f>
        <v>0</v>
      </c>
      <c r="DAP12" s="34">
        <f>'7 - Risk Register'!F106</f>
        <v>0</v>
      </c>
      <c r="DAQ12" s="34">
        <f>'7 - Risk Register'!G106</f>
        <v>0</v>
      </c>
      <c r="DAR12" s="34">
        <f>'7 - Risk Register'!H106</f>
        <v>0</v>
      </c>
      <c r="DAS12" s="34">
        <f>'7 - Risk Register'!I106</f>
        <v>0</v>
      </c>
      <c r="DAT12" s="34" t="str">
        <f>'7 - Risk Register'!J106</f>
        <v/>
      </c>
      <c r="DAU12" s="34">
        <f>'7 - Risk Register'!K106</f>
        <v>0</v>
      </c>
      <c r="DAV12" s="34">
        <f>'7 - Risk Register'!L106</f>
        <v>0</v>
      </c>
      <c r="DAW12" s="34">
        <f>'7 - Risk Register'!M106</f>
        <v>0</v>
      </c>
      <c r="DAX12" s="34" t="str">
        <f>'7 - Risk Register'!N106</f>
        <v/>
      </c>
      <c r="DAY12" s="34">
        <f>'7 - Risk Register'!O106</f>
        <v>0</v>
      </c>
      <c r="DAZ12" s="34">
        <f>'7 - Risk Register'!P106</f>
        <v>0</v>
      </c>
    </row>
    <row r="13" spans="1:2762" s="34" customFormat="1">
      <c r="A13" s="460" t="s">
        <v>3530</v>
      </c>
      <c r="R13" s="466" t="str">
        <f>'Project Lookup'!$C$14</f>
        <v/>
      </c>
      <c r="S13" s="34" t="str">
        <f>'Project Lookup'!$E$14</f>
        <v/>
      </c>
      <c r="T13" s="34" t="str">
        <f>'2 - Project Admin'!F38</f>
        <v>&lt; Select &gt;</v>
      </c>
      <c r="U13" s="34" t="str">
        <f>'2 - Project Admin'!G38</f>
        <v>&lt; Select &gt;</v>
      </c>
      <c r="V13" s="34">
        <f>'2 - Project Admin'!H38</f>
        <v>0</v>
      </c>
      <c r="W13" s="34">
        <f>'2 - Project Admin'!I38</f>
        <v>0</v>
      </c>
      <c r="X13" s="34" t="str">
        <f>'2 - Project Admin'!J38</f>
        <v>&lt; Select &gt;</v>
      </c>
      <c r="Y13" s="34">
        <f>'2 - Project Admin'!K38</f>
        <v>0</v>
      </c>
      <c r="Z13" s="34">
        <f>'2 - Project Admin'!L38</f>
        <v>0</v>
      </c>
      <c r="AJ13" s="468">
        <f>'3 - Programme Progress'!D31</f>
        <v>0</v>
      </c>
      <c r="AK13" s="34">
        <f>'3 - Programme Progress'!E31</f>
        <v>0</v>
      </c>
      <c r="AL13" s="34" t="e">
        <f>'3 - Programme Progress'!#REF!</f>
        <v>#REF!</v>
      </c>
      <c r="AM13" s="34" t="str">
        <f>'3 - Programme Progress'!F31</f>
        <v>&lt; Select &gt;</v>
      </c>
      <c r="AN13" s="34" t="str">
        <f>'3 - Programme Progress'!J31</f>
        <v>&lt; Select &gt;</v>
      </c>
      <c r="AO13" s="34" t="str">
        <f>'3 - Programme Progress'!K31</f>
        <v>&lt; Select &gt;</v>
      </c>
      <c r="AP13" s="34" t="str">
        <f>'3 - Programme Progress'!L31</f>
        <v>&lt; Select &gt;</v>
      </c>
      <c r="AQ13" s="34">
        <f>'3 - Programme Progress'!M31</f>
        <v>0</v>
      </c>
      <c r="AR13" s="34">
        <f>'3 - Programme Progress'!N31</f>
        <v>0</v>
      </c>
      <c r="AS13" s="34">
        <f>'3 - Programme Progress'!O31</f>
        <v>0</v>
      </c>
      <c r="AU13" s="469"/>
      <c r="AV13" s="469"/>
      <c r="AW13" s="469"/>
      <c r="AX13" s="469"/>
      <c r="AY13" s="469"/>
      <c r="AZ13" s="469"/>
      <c r="BA13" s="469"/>
      <c r="BB13" s="469"/>
      <c r="BC13" s="469"/>
      <c r="BD13" s="469"/>
      <c r="BE13" s="469"/>
      <c r="BF13" s="469"/>
      <c r="BG13" s="469"/>
      <c r="BH13" s="469"/>
      <c r="BI13" s="469"/>
      <c r="BJ13" s="469"/>
      <c r="BK13" s="469"/>
      <c r="BS13" s="34">
        <f>'4a - Funding Profiles'!F346</f>
        <v>0</v>
      </c>
      <c r="BT13" s="34">
        <f>'4a - Funding Profiles'!G346</f>
        <v>0</v>
      </c>
      <c r="BU13" s="34">
        <f>'4a - Funding Profiles'!H346</f>
        <v>0</v>
      </c>
      <c r="BV13" s="34">
        <f>'4a - Funding Profiles'!I346</f>
        <v>0</v>
      </c>
      <c r="BW13" s="34">
        <f>'4a - Funding Profiles'!J346</f>
        <v>0</v>
      </c>
      <c r="BX13" s="34">
        <f>'4a - Funding Profiles'!K346</f>
        <v>0</v>
      </c>
      <c r="BY13" s="34">
        <f>'4a - Funding Profiles'!L346</f>
        <v>0</v>
      </c>
      <c r="BZ13" s="34">
        <f>'4a - Funding Profiles'!M346</f>
        <v>0</v>
      </c>
      <c r="CA13" s="34">
        <f>'4a - Funding Profiles'!N346</f>
        <v>0</v>
      </c>
      <c r="CB13" s="34">
        <f>'4a - Funding Profiles'!O346</f>
        <v>0</v>
      </c>
      <c r="CC13" s="34">
        <f>'4a - Funding Profiles'!P346</f>
        <v>0</v>
      </c>
      <c r="CD13" s="34">
        <f>'4a - Funding Profiles'!Q346</f>
        <v>0</v>
      </c>
      <c r="CE13" s="34">
        <f>'4a - Funding Profiles'!R346</f>
        <v>0</v>
      </c>
      <c r="CF13" s="34">
        <f>'4a - Funding Profiles'!S346</f>
        <v>0</v>
      </c>
      <c r="CG13" s="34">
        <f>'4a - Funding Profiles'!T346</f>
        <v>0</v>
      </c>
      <c r="CH13" s="34">
        <f>'4a - Funding Profiles'!U346</f>
        <v>0</v>
      </c>
      <c r="CI13" s="34">
        <f>'4a - Funding Profiles'!V346</f>
        <v>0</v>
      </c>
      <c r="CJ13" s="34">
        <f>'4a - Funding Profiles'!W346</f>
        <v>0</v>
      </c>
      <c r="CK13" s="34">
        <f>'4a - Funding Profiles'!X346</f>
        <v>0</v>
      </c>
      <c r="CL13" s="34">
        <f>'4a - Funding Profiles'!Y346</f>
        <v>0</v>
      </c>
      <c r="CM13" s="34">
        <f>'4a - Funding Profiles'!Z346</f>
        <v>0</v>
      </c>
      <c r="CN13" s="34">
        <f>'4a - Funding Profiles'!F347</f>
        <v>0</v>
      </c>
      <c r="CO13" s="34">
        <f>'4a - Funding Profiles'!G347</f>
        <v>0</v>
      </c>
      <c r="CP13" s="34">
        <f>'4a - Funding Profiles'!H347</f>
        <v>0</v>
      </c>
      <c r="CQ13" s="34">
        <f>'4a - Funding Profiles'!I347</f>
        <v>0</v>
      </c>
      <c r="CR13" s="34">
        <f>'4a - Funding Profiles'!J347</f>
        <v>0</v>
      </c>
      <c r="CS13" s="34">
        <f>'4a - Funding Profiles'!K347</f>
        <v>0</v>
      </c>
      <c r="CT13" s="34">
        <f>'4a - Funding Profiles'!L347</f>
        <v>0</v>
      </c>
      <c r="CU13" s="34">
        <f>'4a - Funding Profiles'!M347</f>
        <v>0</v>
      </c>
      <c r="CV13" s="34">
        <f>'4a - Funding Profiles'!N347</f>
        <v>0</v>
      </c>
      <c r="CW13" s="34">
        <f>'4a - Funding Profiles'!O347</f>
        <v>0</v>
      </c>
      <c r="CX13" s="34">
        <f>'4a - Funding Profiles'!P347</f>
        <v>0</v>
      </c>
      <c r="CY13" s="34">
        <f>'4a - Funding Profiles'!Q347</f>
        <v>0</v>
      </c>
      <c r="CZ13" s="34">
        <f>'4a - Funding Profiles'!R347</f>
        <v>0</v>
      </c>
      <c r="DA13" s="34">
        <f>'4a - Funding Profiles'!S347</f>
        <v>0</v>
      </c>
      <c r="DB13" s="34">
        <f>'4a - Funding Profiles'!T347</f>
        <v>0</v>
      </c>
      <c r="DC13" s="34">
        <f>'4a - Funding Profiles'!U347</f>
        <v>0</v>
      </c>
      <c r="DD13" s="34">
        <f>'4a - Funding Profiles'!V347</f>
        <v>0</v>
      </c>
      <c r="DE13" s="34">
        <f>'4a - Funding Profiles'!W347</f>
        <v>0</v>
      </c>
      <c r="DF13" s="34">
        <f>'4a - Funding Profiles'!X347</f>
        <v>0</v>
      </c>
      <c r="DG13" s="34">
        <f>'4a - Funding Profiles'!Y347</f>
        <v>0</v>
      </c>
      <c r="DH13" s="34">
        <f>'4a - Funding Profiles'!Z347</f>
        <v>0</v>
      </c>
      <c r="DI13" s="34">
        <f>'4a - Funding Profiles'!F348</f>
        <v>0</v>
      </c>
      <c r="DJ13" s="34">
        <f>'4a - Funding Profiles'!G348</f>
        <v>0</v>
      </c>
      <c r="DK13" s="34">
        <f>'4a - Funding Profiles'!H348</f>
        <v>0</v>
      </c>
      <c r="DL13" s="34">
        <f>'4a - Funding Profiles'!I348</f>
        <v>0</v>
      </c>
      <c r="DM13" s="34">
        <f>'4a - Funding Profiles'!J348</f>
        <v>0</v>
      </c>
      <c r="DN13" s="34">
        <f>'4a - Funding Profiles'!K348</f>
        <v>0</v>
      </c>
      <c r="DO13" s="34">
        <f>'4a - Funding Profiles'!L348</f>
        <v>0</v>
      </c>
      <c r="DP13" s="34">
        <f>'4a - Funding Profiles'!M348</f>
        <v>0</v>
      </c>
      <c r="DQ13" s="34">
        <f>'4a - Funding Profiles'!N348</f>
        <v>0</v>
      </c>
      <c r="DR13" s="34">
        <f>'4a - Funding Profiles'!O348</f>
        <v>0</v>
      </c>
      <c r="DS13" s="34">
        <f>'4a - Funding Profiles'!P348</f>
        <v>0</v>
      </c>
      <c r="DT13" s="34">
        <f>'4a - Funding Profiles'!Q348</f>
        <v>0</v>
      </c>
      <c r="DU13" s="34">
        <f>'4a - Funding Profiles'!R348</f>
        <v>0</v>
      </c>
      <c r="DV13" s="34">
        <f>'4a - Funding Profiles'!S348</f>
        <v>0</v>
      </c>
      <c r="DW13" s="34">
        <f>'4a - Funding Profiles'!T348</f>
        <v>0</v>
      </c>
      <c r="DX13" s="34">
        <f>'4a - Funding Profiles'!U348</f>
        <v>0</v>
      </c>
      <c r="DY13" s="34">
        <f>'4a - Funding Profiles'!V348</f>
        <v>0</v>
      </c>
      <c r="DZ13" s="34">
        <f>'4a - Funding Profiles'!W348</f>
        <v>0</v>
      </c>
      <c r="EA13" s="34">
        <f>'4a - Funding Profiles'!X348</f>
        <v>0</v>
      </c>
      <c r="EB13" s="34">
        <f>'4a - Funding Profiles'!Y348</f>
        <v>0</v>
      </c>
      <c r="EC13" s="34">
        <f>'4a - Funding Profiles'!Z348</f>
        <v>0</v>
      </c>
      <c r="ED13" s="34">
        <f>'4a - Funding Profiles'!F349</f>
        <v>0</v>
      </c>
      <c r="EE13" s="34">
        <f>'4a - Funding Profiles'!G349</f>
        <v>0</v>
      </c>
      <c r="EF13" s="34">
        <f>'4a - Funding Profiles'!H349</f>
        <v>0</v>
      </c>
      <c r="EG13" s="34">
        <f>'4a - Funding Profiles'!I349</f>
        <v>0</v>
      </c>
      <c r="EH13" s="34">
        <f>'4a - Funding Profiles'!J349</f>
        <v>0</v>
      </c>
      <c r="EI13" s="34">
        <f>'4a - Funding Profiles'!K349</f>
        <v>0</v>
      </c>
      <c r="EJ13" s="34">
        <f>'4a - Funding Profiles'!L349</f>
        <v>0</v>
      </c>
      <c r="EK13" s="34">
        <f>'4a - Funding Profiles'!M349</f>
        <v>0</v>
      </c>
      <c r="EL13" s="34">
        <f>'4a - Funding Profiles'!N349</f>
        <v>0</v>
      </c>
      <c r="EM13" s="34">
        <f>'4a - Funding Profiles'!O349</f>
        <v>0</v>
      </c>
      <c r="EN13" s="34">
        <f>'4a - Funding Profiles'!P349</f>
        <v>0</v>
      </c>
      <c r="EO13" s="34">
        <f>'4a - Funding Profiles'!Q349</f>
        <v>0</v>
      </c>
      <c r="EP13" s="34">
        <f>'4a - Funding Profiles'!R349</f>
        <v>0</v>
      </c>
      <c r="EQ13" s="34">
        <f>'4a - Funding Profiles'!S349</f>
        <v>0</v>
      </c>
      <c r="ER13" s="34">
        <f>'4a - Funding Profiles'!T349</f>
        <v>0</v>
      </c>
      <c r="ES13" s="34">
        <f>'4a - Funding Profiles'!U349</f>
        <v>0</v>
      </c>
      <c r="ET13" s="34">
        <f>'4a - Funding Profiles'!V349</f>
        <v>0</v>
      </c>
      <c r="EU13" s="34">
        <f>'4a - Funding Profiles'!W349</f>
        <v>0</v>
      </c>
      <c r="EV13" s="34">
        <f>'4a - Funding Profiles'!X349</f>
        <v>0</v>
      </c>
      <c r="EW13" s="34">
        <f>'4a - Funding Profiles'!Y349</f>
        <v>0</v>
      </c>
      <c r="EX13" s="34">
        <f>'4a - Funding Profiles'!Z349</f>
        <v>0</v>
      </c>
      <c r="EY13" s="34">
        <f>'4a - Funding Profiles'!F350</f>
        <v>0</v>
      </c>
      <c r="EZ13" s="34">
        <f>'4a - Funding Profiles'!G350</f>
        <v>0</v>
      </c>
      <c r="FA13" s="34">
        <f>'4a - Funding Profiles'!H350</f>
        <v>0</v>
      </c>
      <c r="FB13" s="34">
        <f>'4a - Funding Profiles'!I350</f>
        <v>0</v>
      </c>
      <c r="FC13" s="34">
        <f>'4a - Funding Profiles'!J350</f>
        <v>0</v>
      </c>
      <c r="FD13" s="34">
        <f>'4a - Funding Profiles'!K350</f>
        <v>0</v>
      </c>
      <c r="FE13" s="34">
        <f>'4a - Funding Profiles'!L350</f>
        <v>0</v>
      </c>
      <c r="FF13" s="34">
        <f>'4a - Funding Profiles'!M350</f>
        <v>0</v>
      </c>
      <c r="FG13" s="34">
        <f>'4a - Funding Profiles'!N350</f>
        <v>0</v>
      </c>
      <c r="FH13" s="34">
        <f>'4a - Funding Profiles'!O350</f>
        <v>0</v>
      </c>
      <c r="FI13" s="34">
        <f>'4a - Funding Profiles'!P350</f>
        <v>0</v>
      </c>
      <c r="FJ13" s="34">
        <f>'4a - Funding Profiles'!Q350</f>
        <v>0</v>
      </c>
      <c r="FK13" s="34">
        <f>'4a - Funding Profiles'!R350</f>
        <v>0</v>
      </c>
      <c r="FL13" s="34">
        <f>'4a - Funding Profiles'!S350</f>
        <v>0</v>
      </c>
      <c r="FM13" s="34">
        <f>'4a - Funding Profiles'!T350</f>
        <v>0</v>
      </c>
      <c r="FN13" s="34">
        <f>'4a - Funding Profiles'!U350</f>
        <v>0</v>
      </c>
      <c r="FO13" s="34">
        <f>'4a - Funding Profiles'!V350</f>
        <v>0</v>
      </c>
      <c r="FP13" s="34">
        <f>'4a - Funding Profiles'!W350</f>
        <v>0</v>
      </c>
      <c r="FQ13" s="34">
        <f>'4a - Funding Profiles'!X350</f>
        <v>0</v>
      </c>
      <c r="FR13" s="34">
        <f>'4a - Funding Profiles'!Y350</f>
        <v>0</v>
      </c>
      <c r="FS13" s="34">
        <f>'4a - Funding Profiles'!Z350</f>
        <v>0</v>
      </c>
      <c r="FT13" s="34">
        <f>'4a - Funding Profiles'!F351</f>
        <v>0</v>
      </c>
      <c r="FU13" s="34">
        <f>'4a - Funding Profiles'!G351</f>
        <v>0</v>
      </c>
      <c r="FV13" s="34">
        <f>'4a - Funding Profiles'!H351</f>
        <v>0</v>
      </c>
      <c r="FW13" s="34">
        <f>'4a - Funding Profiles'!I351</f>
        <v>0</v>
      </c>
      <c r="FX13" s="34">
        <f>'4a - Funding Profiles'!J351</f>
        <v>0</v>
      </c>
      <c r="FY13" s="34">
        <f>'4a - Funding Profiles'!K351</f>
        <v>0</v>
      </c>
      <c r="FZ13" s="34">
        <f>'4a - Funding Profiles'!L351</f>
        <v>0</v>
      </c>
      <c r="GA13" s="34">
        <f>'4a - Funding Profiles'!M351</f>
        <v>0</v>
      </c>
      <c r="GB13" s="34">
        <f>'4a - Funding Profiles'!N351</f>
        <v>0</v>
      </c>
      <c r="GC13" s="34">
        <f>'4a - Funding Profiles'!O351</f>
        <v>0</v>
      </c>
      <c r="GD13" s="34">
        <f>'4a - Funding Profiles'!P351</f>
        <v>0</v>
      </c>
      <c r="GE13" s="34">
        <f>'4a - Funding Profiles'!Q351</f>
        <v>0</v>
      </c>
      <c r="GF13" s="34">
        <f>'4a - Funding Profiles'!R351</f>
        <v>0</v>
      </c>
      <c r="GG13" s="34">
        <f>'4a - Funding Profiles'!S351</f>
        <v>0</v>
      </c>
      <c r="GH13" s="34">
        <f>'4a - Funding Profiles'!T351</f>
        <v>0</v>
      </c>
      <c r="GI13" s="34">
        <f>'4a - Funding Profiles'!U351</f>
        <v>0</v>
      </c>
      <c r="GJ13" s="34">
        <f>'4a - Funding Profiles'!V351</f>
        <v>0</v>
      </c>
      <c r="GK13" s="34">
        <f>'4a - Funding Profiles'!W351</f>
        <v>0</v>
      </c>
      <c r="GL13" s="34">
        <f>'4a - Funding Profiles'!X351</f>
        <v>0</v>
      </c>
      <c r="GM13" s="34">
        <f>'4a - Funding Profiles'!Y351</f>
        <v>0</v>
      </c>
      <c r="GN13" s="34">
        <f>'4a - Funding Profiles'!Z351</f>
        <v>0</v>
      </c>
      <c r="GO13" s="34">
        <f>'4a - Funding Profiles'!F352</f>
        <v>0</v>
      </c>
      <c r="GP13" s="34">
        <f>'4a - Funding Profiles'!G352</f>
        <v>0</v>
      </c>
      <c r="GQ13" s="34">
        <f>'4a - Funding Profiles'!H352</f>
        <v>0</v>
      </c>
      <c r="GR13" s="34">
        <f>'4a - Funding Profiles'!I352</f>
        <v>0</v>
      </c>
      <c r="GS13" s="34">
        <f>'4a - Funding Profiles'!J352</f>
        <v>0</v>
      </c>
      <c r="GT13" s="34">
        <f>'4a - Funding Profiles'!K352</f>
        <v>0</v>
      </c>
      <c r="GU13" s="34">
        <f>'4a - Funding Profiles'!L352</f>
        <v>0</v>
      </c>
      <c r="GV13" s="34">
        <f>'4a - Funding Profiles'!M352</f>
        <v>0</v>
      </c>
      <c r="GW13" s="34">
        <f>'4a - Funding Profiles'!N352</f>
        <v>0</v>
      </c>
      <c r="GX13" s="34">
        <f>'4a - Funding Profiles'!O352</f>
        <v>0</v>
      </c>
      <c r="GY13" s="34">
        <f>'4a - Funding Profiles'!P352</f>
        <v>0</v>
      </c>
      <c r="GZ13" s="34">
        <f>'4a - Funding Profiles'!Q352</f>
        <v>0</v>
      </c>
      <c r="HA13" s="34">
        <f>'4a - Funding Profiles'!R352</f>
        <v>0</v>
      </c>
      <c r="HB13" s="34">
        <f>'4a - Funding Profiles'!S352</f>
        <v>0</v>
      </c>
      <c r="HC13" s="34">
        <f>'4a - Funding Profiles'!T352</f>
        <v>0</v>
      </c>
      <c r="HD13" s="34">
        <f>'4a - Funding Profiles'!U352</f>
        <v>0</v>
      </c>
      <c r="HE13" s="34">
        <f>'4a - Funding Profiles'!V352</f>
        <v>0</v>
      </c>
      <c r="HF13" s="34">
        <f>'4a - Funding Profiles'!W352</f>
        <v>0</v>
      </c>
      <c r="HG13" s="34">
        <f>'4a - Funding Profiles'!X352</f>
        <v>0</v>
      </c>
      <c r="HH13" s="34">
        <f>'4a - Funding Profiles'!Y352</f>
        <v>0</v>
      </c>
      <c r="HI13" s="34">
        <f>'4a - Funding Profiles'!Z352</f>
        <v>0</v>
      </c>
      <c r="HJ13" s="34">
        <f>'4a - Funding Profiles'!F353</f>
        <v>0</v>
      </c>
      <c r="HK13" s="34">
        <f>'4a - Funding Profiles'!G353</f>
        <v>0</v>
      </c>
      <c r="HL13" s="34">
        <f>'4a - Funding Profiles'!H353</f>
        <v>0</v>
      </c>
      <c r="HM13" s="34">
        <f>'4a - Funding Profiles'!I353</f>
        <v>0</v>
      </c>
      <c r="HN13" s="34">
        <f>'4a - Funding Profiles'!J353</f>
        <v>0</v>
      </c>
      <c r="HO13" s="34">
        <f>'4a - Funding Profiles'!K353</f>
        <v>0</v>
      </c>
      <c r="HP13" s="34">
        <f>'4a - Funding Profiles'!L353</f>
        <v>0</v>
      </c>
      <c r="HQ13" s="34">
        <f>'4a - Funding Profiles'!M353</f>
        <v>0</v>
      </c>
      <c r="HR13" s="34">
        <f>'4a - Funding Profiles'!N353</f>
        <v>0</v>
      </c>
      <c r="HS13" s="34">
        <f>'4a - Funding Profiles'!O353</f>
        <v>0</v>
      </c>
      <c r="HT13" s="34">
        <f>'4a - Funding Profiles'!P353</f>
        <v>0</v>
      </c>
      <c r="HU13" s="34">
        <f>'4a - Funding Profiles'!Q353</f>
        <v>0</v>
      </c>
      <c r="HV13" s="34">
        <f>'4a - Funding Profiles'!R353</f>
        <v>0</v>
      </c>
      <c r="HW13" s="34">
        <f>'4a - Funding Profiles'!S353</f>
        <v>0</v>
      </c>
      <c r="HX13" s="34">
        <f>'4a - Funding Profiles'!T353</f>
        <v>0</v>
      </c>
      <c r="HY13" s="34">
        <f>'4a - Funding Profiles'!U353</f>
        <v>0</v>
      </c>
      <c r="HZ13" s="34">
        <f>'4a - Funding Profiles'!V353</f>
        <v>0</v>
      </c>
      <c r="IA13" s="34">
        <f>'4a - Funding Profiles'!W353</f>
        <v>0</v>
      </c>
      <c r="IB13" s="34">
        <f>'4a - Funding Profiles'!X353</f>
        <v>0</v>
      </c>
      <c r="IC13" s="34">
        <f>'4a - Funding Profiles'!Y353</f>
        <v>0</v>
      </c>
      <c r="ID13" s="34">
        <f>'4a - Funding Profiles'!Z353</f>
        <v>0</v>
      </c>
      <c r="KP13" s="34">
        <f>'4a - Funding Profiles'!C358</f>
        <v>0</v>
      </c>
      <c r="KQ13" s="34">
        <f>'4a - Funding Profiles'!D358</f>
        <v>0</v>
      </c>
      <c r="KR13" s="34">
        <f>'4a - Funding Profiles'!E358</f>
        <v>0</v>
      </c>
      <c r="KS13" s="34">
        <f>'4a - Funding Profiles'!F358</f>
        <v>0</v>
      </c>
      <c r="KT13" s="34">
        <f>'4a - Funding Profiles'!G358</f>
        <v>0</v>
      </c>
      <c r="KU13" s="34">
        <f>'4a - Funding Profiles'!H358</f>
        <v>0</v>
      </c>
      <c r="KV13" s="34">
        <f>'4a - Funding Profiles'!I358</f>
        <v>0</v>
      </c>
      <c r="KW13" s="34">
        <f>'4a - Funding Profiles'!J358</f>
        <v>0</v>
      </c>
      <c r="KX13" s="34">
        <f>'4a - Funding Profiles'!K358</f>
        <v>0</v>
      </c>
      <c r="KY13" s="34">
        <f>'4a - Funding Profiles'!L358</f>
        <v>0</v>
      </c>
      <c r="KZ13" s="34">
        <f>'4a - Funding Profiles'!M358</f>
        <v>0</v>
      </c>
      <c r="LA13" s="34">
        <f>'4a - Funding Profiles'!N358</f>
        <v>0</v>
      </c>
      <c r="LB13" s="34">
        <f>'4a - Funding Profiles'!O358</f>
        <v>0</v>
      </c>
      <c r="LC13" s="34">
        <f>'4a - Funding Profiles'!P358</f>
        <v>0</v>
      </c>
      <c r="LD13" s="34">
        <f>'4a - Funding Profiles'!Q358</f>
        <v>0</v>
      </c>
      <c r="LE13" s="34">
        <f>'4a - Funding Profiles'!R358</f>
        <v>0</v>
      </c>
      <c r="LF13" s="34">
        <f>'4a - Funding Profiles'!S358</f>
        <v>0</v>
      </c>
      <c r="LG13" s="34">
        <f>'4a - Funding Profiles'!T358</f>
        <v>0</v>
      </c>
      <c r="LH13" s="34">
        <f>'4a - Funding Profiles'!U358</f>
        <v>0</v>
      </c>
      <c r="LI13" s="34">
        <f>'4a - Funding Profiles'!V358</f>
        <v>0</v>
      </c>
      <c r="LJ13" s="34">
        <f>'4a - Funding Profiles'!W358</f>
        <v>0</v>
      </c>
      <c r="LK13" s="34">
        <f>'4a - Funding Profiles'!X358</f>
        <v>0</v>
      </c>
      <c r="LL13" s="34">
        <f>'4a - Funding Profiles'!Y358</f>
        <v>0</v>
      </c>
      <c r="LM13" s="34">
        <f>'4a - Funding Profiles'!Z358</f>
        <v>0</v>
      </c>
      <c r="LN13" s="34">
        <f>'4a - Funding Profiles'!C359</f>
        <v>0</v>
      </c>
      <c r="LO13" s="34">
        <f>'4a - Funding Profiles'!D359</f>
        <v>0</v>
      </c>
      <c r="LP13" s="34">
        <f>'4a - Funding Profiles'!E359</f>
        <v>0</v>
      </c>
      <c r="LQ13" s="34">
        <f>'4a - Funding Profiles'!F359</f>
        <v>0</v>
      </c>
      <c r="LR13" s="34">
        <f>'4a - Funding Profiles'!G359</f>
        <v>0</v>
      </c>
      <c r="LS13" s="34">
        <f>'4a - Funding Profiles'!H359</f>
        <v>0</v>
      </c>
      <c r="LT13" s="34">
        <f>'4a - Funding Profiles'!I359</f>
        <v>0</v>
      </c>
      <c r="LU13" s="34">
        <f>'4a - Funding Profiles'!J359</f>
        <v>0</v>
      </c>
      <c r="LV13" s="34">
        <f>'4a - Funding Profiles'!K359</f>
        <v>0</v>
      </c>
      <c r="LW13" s="34">
        <f>'4a - Funding Profiles'!L359</f>
        <v>0</v>
      </c>
      <c r="LX13" s="34">
        <f>'4a - Funding Profiles'!M359</f>
        <v>0</v>
      </c>
      <c r="LY13" s="34">
        <f>'4a - Funding Profiles'!N359</f>
        <v>0</v>
      </c>
      <c r="LZ13" s="34">
        <f>'4a - Funding Profiles'!O359</f>
        <v>0</v>
      </c>
      <c r="MA13" s="34">
        <f>'4a - Funding Profiles'!P359</f>
        <v>0</v>
      </c>
      <c r="MB13" s="34">
        <f>'4a - Funding Profiles'!Q359</f>
        <v>0</v>
      </c>
      <c r="MC13" s="34">
        <f>'4a - Funding Profiles'!R359</f>
        <v>0</v>
      </c>
      <c r="MD13" s="34">
        <f>'4a - Funding Profiles'!S359</f>
        <v>0</v>
      </c>
      <c r="ME13" s="34">
        <f>'4a - Funding Profiles'!T359</f>
        <v>0</v>
      </c>
      <c r="MF13" s="34">
        <f>'4a - Funding Profiles'!U359</f>
        <v>0</v>
      </c>
      <c r="MG13" s="34">
        <f>'4a - Funding Profiles'!V359</f>
        <v>0</v>
      </c>
      <c r="MH13" s="34">
        <f>'4a - Funding Profiles'!W359</f>
        <v>0</v>
      </c>
      <c r="MI13" s="34">
        <f>'4a - Funding Profiles'!X359</f>
        <v>0</v>
      </c>
      <c r="MJ13" s="34">
        <f>'4a - Funding Profiles'!Y359</f>
        <v>0</v>
      </c>
      <c r="MK13" s="34">
        <f>'4a - Funding Profiles'!Z359</f>
        <v>0</v>
      </c>
      <c r="ML13" s="34">
        <f>'4a - Funding Profiles'!C360</f>
        <v>0</v>
      </c>
      <c r="MM13" s="34">
        <f>'4a - Funding Profiles'!D360</f>
        <v>0</v>
      </c>
      <c r="MN13" s="34">
        <f>'4a - Funding Profiles'!E360</f>
        <v>0</v>
      </c>
      <c r="MO13" s="34">
        <f>'4a - Funding Profiles'!F360</f>
        <v>0</v>
      </c>
      <c r="MP13" s="34">
        <f>'4a - Funding Profiles'!G360</f>
        <v>0</v>
      </c>
      <c r="MQ13" s="34">
        <f>'4a - Funding Profiles'!H360</f>
        <v>0</v>
      </c>
      <c r="MR13" s="34">
        <f>'4a - Funding Profiles'!I360</f>
        <v>0</v>
      </c>
      <c r="MS13" s="34">
        <f>'4a - Funding Profiles'!J360</f>
        <v>0</v>
      </c>
      <c r="MT13" s="34">
        <f>'4a - Funding Profiles'!K360</f>
        <v>0</v>
      </c>
      <c r="MU13" s="34">
        <f>'4a - Funding Profiles'!L360</f>
        <v>0</v>
      </c>
      <c r="MV13" s="34">
        <f>'4a - Funding Profiles'!M360</f>
        <v>0</v>
      </c>
      <c r="MW13" s="34">
        <f>'4a - Funding Profiles'!N360</f>
        <v>0</v>
      </c>
      <c r="MX13" s="34">
        <f>'4a - Funding Profiles'!O360</f>
        <v>0</v>
      </c>
      <c r="MY13" s="34">
        <f>'4a - Funding Profiles'!P360</f>
        <v>0</v>
      </c>
      <c r="MZ13" s="34">
        <f>'4a - Funding Profiles'!Q360</f>
        <v>0</v>
      </c>
      <c r="NA13" s="34">
        <f>'4a - Funding Profiles'!R360</f>
        <v>0</v>
      </c>
      <c r="NB13" s="34">
        <f>'4a - Funding Profiles'!S360</f>
        <v>0</v>
      </c>
      <c r="NC13" s="34">
        <f>'4a - Funding Profiles'!T360</f>
        <v>0</v>
      </c>
      <c r="ND13" s="34">
        <f>'4a - Funding Profiles'!U360</f>
        <v>0</v>
      </c>
      <c r="NE13" s="34">
        <f>'4a - Funding Profiles'!V360</f>
        <v>0</v>
      </c>
      <c r="NF13" s="34">
        <f>'4a - Funding Profiles'!W360</f>
        <v>0</v>
      </c>
      <c r="NG13" s="34">
        <f>'4a - Funding Profiles'!X360</f>
        <v>0</v>
      </c>
      <c r="NH13" s="34">
        <f>'4a - Funding Profiles'!Y360</f>
        <v>0</v>
      </c>
      <c r="NI13" s="34">
        <f>'4a - Funding Profiles'!Z360</f>
        <v>0</v>
      </c>
      <c r="NJ13" s="34">
        <f>'4a - Funding Profiles'!C361</f>
        <v>0</v>
      </c>
      <c r="NK13" s="34">
        <f>'4a - Funding Profiles'!D361</f>
        <v>0</v>
      </c>
      <c r="NL13" s="34">
        <f>'4a - Funding Profiles'!E361</f>
        <v>0</v>
      </c>
      <c r="NM13" s="34">
        <f>'4a - Funding Profiles'!F361</f>
        <v>0</v>
      </c>
      <c r="NN13" s="34">
        <f>'4a - Funding Profiles'!G361</f>
        <v>0</v>
      </c>
      <c r="NO13" s="34">
        <f>'4a - Funding Profiles'!H361</f>
        <v>0</v>
      </c>
      <c r="NP13" s="34">
        <f>'4a - Funding Profiles'!I361</f>
        <v>0</v>
      </c>
      <c r="NQ13" s="34">
        <f>'4a - Funding Profiles'!J361</f>
        <v>0</v>
      </c>
      <c r="NR13" s="34">
        <f>'4a - Funding Profiles'!K361</f>
        <v>0</v>
      </c>
      <c r="NS13" s="34">
        <f>'4a - Funding Profiles'!L361</f>
        <v>0</v>
      </c>
      <c r="NT13" s="34">
        <f>'4a - Funding Profiles'!M361</f>
        <v>0</v>
      </c>
      <c r="NU13" s="34">
        <f>'4a - Funding Profiles'!N361</f>
        <v>0</v>
      </c>
      <c r="NV13" s="34">
        <f>'4a - Funding Profiles'!O361</f>
        <v>0</v>
      </c>
      <c r="NW13" s="34">
        <f>'4a - Funding Profiles'!P361</f>
        <v>0</v>
      </c>
      <c r="NX13" s="34">
        <f>'4a - Funding Profiles'!Q361</f>
        <v>0</v>
      </c>
      <c r="NY13" s="34">
        <f>'4a - Funding Profiles'!R361</f>
        <v>0</v>
      </c>
      <c r="NZ13" s="34">
        <f>'4a - Funding Profiles'!S361</f>
        <v>0</v>
      </c>
      <c r="OA13" s="34">
        <f>'4a - Funding Profiles'!T361</f>
        <v>0</v>
      </c>
      <c r="OB13" s="34">
        <f>'4a - Funding Profiles'!U361</f>
        <v>0</v>
      </c>
      <c r="OC13" s="34">
        <f>'4a - Funding Profiles'!V361</f>
        <v>0</v>
      </c>
      <c r="OD13" s="34">
        <f>'4a - Funding Profiles'!W361</f>
        <v>0</v>
      </c>
      <c r="OE13" s="34">
        <f>'4a - Funding Profiles'!X361</f>
        <v>0</v>
      </c>
      <c r="OF13" s="34">
        <f>'4a - Funding Profiles'!Y361</f>
        <v>0</v>
      </c>
      <c r="OG13" s="34">
        <f>'4a - Funding Profiles'!Z361</f>
        <v>0</v>
      </c>
      <c r="OH13" s="34">
        <f>'4a - Funding Profiles'!C362</f>
        <v>0</v>
      </c>
      <c r="OI13" s="34">
        <f>'4a - Funding Profiles'!D362</f>
        <v>0</v>
      </c>
      <c r="OJ13" s="34">
        <f>'4a - Funding Profiles'!E362</f>
        <v>0</v>
      </c>
      <c r="OK13" s="34">
        <f>'4a - Funding Profiles'!F362</f>
        <v>0</v>
      </c>
      <c r="OL13" s="34">
        <f>'4a - Funding Profiles'!G362</f>
        <v>0</v>
      </c>
      <c r="OM13" s="34">
        <f>'4a - Funding Profiles'!H362</f>
        <v>0</v>
      </c>
      <c r="ON13" s="34">
        <f>'4a - Funding Profiles'!I362</f>
        <v>0</v>
      </c>
      <c r="OO13" s="34">
        <f>'4a - Funding Profiles'!J362</f>
        <v>0</v>
      </c>
      <c r="OP13" s="34">
        <f>'4a - Funding Profiles'!K362</f>
        <v>0</v>
      </c>
      <c r="OQ13" s="34">
        <f>'4a - Funding Profiles'!L362</f>
        <v>0</v>
      </c>
      <c r="OR13" s="34">
        <f>'4a - Funding Profiles'!M362</f>
        <v>0</v>
      </c>
      <c r="OS13" s="34">
        <f>'4a - Funding Profiles'!N362</f>
        <v>0</v>
      </c>
      <c r="OT13" s="34">
        <f>'4a - Funding Profiles'!O362</f>
        <v>0</v>
      </c>
      <c r="OU13" s="34">
        <f>'4a - Funding Profiles'!P362</f>
        <v>0</v>
      </c>
      <c r="OV13" s="34">
        <f>'4a - Funding Profiles'!Q362</f>
        <v>0</v>
      </c>
      <c r="OW13" s="34">
        <f>'4a - Funding Profiles'!R362</f>
        <v>0</v>
      </c>
      <c r="OX13" s="34">
        <f>'4a - Funding Profiles'!S362</f>
        <v>0</v>
      </c>
      <c r="OY13" s="34">
        <f>'4a - Funding Profiles'!T362</f>
        <v>0</v>
      </c>
      <c r="OZ13" s="34">
        <f>'4a - Funding Profiles'!U362</f>
        <v>0</v>
      </c>
      <c r="PA13" s="34">
        <f>'4a - Funding Profiles'!V362</f>
        <v>0</v>
      </c>
      <c r="PB13" s="34">
        <f>'4a - Funding Profiles'!W362</f>
        <v>0</v>
      </c>
      <c r="PC13" s="34">
        <f>'4a - Funding Profiles'!X362</f>
        <v>0</v>
      </c>
      <c r="PD13" s="34">
        <f>'4a - Funding Profiles'!Y362</f>
        <v>0</v>
      </c>
      <c r="PE13" s="34">
        <f>'4a - Funding Profiles'!Z362</f>
        <v>0</v>
      </c>
      <c r="PF13" s="34">
        <f>'4a - Funding Profiles'!F363</f>
        <v>0</v>
      </c>
      <c r="QA13" s="34">
        <f>'4a - Funding Profiles'!C367</f>
        <v>0</v>
      </c>
      <c r="QB13" s="34">
        <f>'4b - PSI'!E24</f>
        <v>0</v>
      </c>
      <c r="QC13" s="34">
        <f>'4b - PSI'!F24</f>
        <v>0</v>
      </c>
      <c r="QD13" s="34">
        <f>'4b - PSI'!G24</f>
        <v>0</v>
      </c>
      <c r="QE13" s="34">
        <f>'4b - PSI'!H24</f>
        <v>0</v>
      </c>
      <c r="QF13" s="34">
        <f>'4b - PSI'!I24</f>
        <v>0</v>
      </c>
      <c r="QG13" s="34">
        <f>'4b - PSI'!J24</f>
        <v>0</v>
      </c>
      <c r="QH13" s="34" t="str">
        <f>'5 - Project Outputs'!C435</f>
        <v>Project 12: Not Applicable</v>
      </c>
      <c r="QI13" s="34" t="str">
        <f>'5 - Project Outputs'!C442</f>
        <v># of temporary FT jobs supported</v>
      </c>
      <c r="QJ13" s="34" t="str">
        <f>'5 - Project Outputs'!D442</f>
        <v>Number</v>
      </c>
      <c r="QK13" s="34">
        <f>'5 - Project Outputs'!E442</f>
        <v>0</v>
      </c>
      <c r="QL13" s="34">
        <f>'5 - Project Outputs'!F442</f>
        <v>0</v>
      </c>
      <c r="QM13" s="34">
        <f>'5 - Project Outputs'!G442</f>
        <v>0</v>
      </c>
      <c r="QN13" s="34">
        <f>'5 - Project Outputs'!H442</f>
        <v>0</v>
      </c>
      <c r="QO13" s="34">
        <f>'5 - Project Outputs'!I442</f>
        <v>0</v>
      </c>
      <c r="QP13" s="34">
        <f>'5 - Project Outputs'!J442</f>
        <v>0</v>
      </c>
      <c r="QQ13" s="34">
        <f>'5 - Project Outputs'!K442</f>
        <v>0</v>
      </c>
      <c r="QR13" s="34">
        <f>'5 - Project Outputs'!L442</f>
        <v>0</v>
      </c>
      <c r="QS13" s="34">
        <f>'5 - Project Outputs'!M442</f>
        <v>0</v>
      </c>
      <c r="QT13" s="34">
        <f>'5 - Project Outputs'!N442</f>
        <v>0</v>
      </c>
      <c r="QU13" s="34">
        <f>'5 - Project Outputs'!O442</f>
        <v>0</v>
      </c>
      <c r="QV13" s="34">
        <f>'5 - Project Outputs'!P442</f>
        <v>0</v>
      </c>
      <c r="QW13" s="34">
        <f>'5 - Project Outputs'!Q442</f>
        <v>0</v>
      </c>
      <c r="QX13" s="34">
        <f>'5 - Project Outputs'!R442</f>
        <v>0</v>
      </c>
      <c r="QY13" s="34">
        <f>'5 - Project Outputs'!S442</f>
        <v>0</v>
      </c>
      <c r="QZ13" s="34">
        <f>'5 - Project Outputs'!T442</f>
        <v>0</v>
      </c>
      <c r="RA13" s="34">
        <f>'5 - Project Outputs'!U442</f>
        <v>0</v>
      </c>
      <c r="RB13" s="34">
        <f>'5 - Project Outputs'!V442</f>
        <v>0</v>
      </c>
      <c r="RC13" s="34">
        <f>'5 - Project Outputs'!W442</f>
        <v>0</v>
      </c>
      <c r="RD13" s="34">
        <f>'5 - Project Outputs'!X442</f>
        <v>0</v>
      </c>
      <c r="RE13" s="34" t="str">
        <f>'5 - Project Outputs'!C443</f>
        <v># of full-time equivalent (FTE) permanent jobs created through the project</v>
      </c>
      <c r="RF13" s="34" t="str">
        <f>'5 - Project Outputs'!D443</f>
        <v>Number of FTE jobs</v>
      </c>
      <c r="RG13" s="34">
        <f>'5 - Project Outputs'!E443</f>
        <v>0</v>
      </c>
      <c r="RH13" s="34">
        <f>'5 - Project Outputs'!F443</f>
        <v>0</v>
      </c>
      <c r="RI13" s="34">
        <f>'5 - Project Outputs'!G443</f>
        <v>0</v>
      </c>
      <c r="RJ13" s="34">
        <f>'5 - Project Outputs'!H443</f>
        <v>0</v>
      </c>
      <c r="RK13" s="34">
        <f>'5 - Project Outputs'!I443</f>
        <v>0</v>
      </c>
      <c r="RL13" s="34">
        <f>'5 - Project Outputs'!J443</f>
        <v>0</v>
      </c>
      <c r="RM13" s="34">
        <f>'5 - Project Outputs'!K443</f>
        <v>0</v>
      </c>
      <c r="RN13" s="34">
        <f>'5 - Project Outputs'!L443</f>
        <v>0</v>
      </c>
      <c r="RO13" s="34">
        <f>'5 - Project Outputs'!M443</f>
        <v>0</v>
      </c>
      <c r="RP13" s="34">
        <f>'5 - Project Outputs'!N443</f>
        <v>0</v>
      </c>
      <c r="RQ13" s="34">
        <f>'5 - Project Outputs'!O443</f>
        <v>0</v>
      </c>
      <c r="RR13" s="34">
        <f>'5 - Project Outputs'!P443</f>
        <v>0</v>
      </c>
      <c r="RS13" s="34">
        <f>'5 - Project Outputs'!Q443</f>
        <v>0</v>
      </c>
      <c r="RT13" s="34">
        <f>'5 - Project Outputs'!R443</f>
        <v>0</v>
      </c>
      <c r="RU13" s="34">
        <f>'5 - Project Outputs'!S443</f>
        <v>0</v>
      </c>
      <c r="RV13" s="34">
        <f>'5 - Project Outputs'!T443</f>
        <v>0</v>
      </c>
      <c r="RW13" s="34">
        <f>'5 - Project Outputs'!U443</f>
        <v>0</v>
      </c>
      <c r="RX13" s="34">
        <f>'5 - Project Outputs'!V443</f>
        <v>0</v>
      </c>
      <c r="RY13" s="34">
        <f>'5 - Project Outputs'!W443</f>
        <v>0</v>
      </c>
      <c r="RZ13" s="34">
        <f>'5 - Project Outputs'!X443</f>
        <v>0</v>
      </c>
      <c r="SA13" s="34" t="str">
        <f>'5 - Project Outputs'!C444</f>
        <v># of full-time equivalent (FTE) permanent jobs safeguarded through the project</v>
      </c>
      <c r="SB13" s="34" t="str">
        <f>'5 - Project Outputs'!D444</f>
        <v>Number of FTE jobs</v>
      </c>
      <c r="SC13" s="34">
        <f>'5 - Project Outputs'!E444</f>
        <v>0</v>
      </c>
      <c r="SD13" s="34">
        <f>'5 - Project Outputs'!F444</f>
        <v>0</v>
      </c>
      <c r="SE13" s="34">
        <f>'5 - Project Outputs'!G444</f>
        <v>0</v>
      </c>
      <c r="SF13" s="34">
        <f>'5 - Project Outputs'!H444</f>
        <v>0</v>
      </c>
      <c r="SG13" s="34">
        <f>'5 - Project Outputs'!I444</f>
        <v>0</v>
      </c>
      <c r="SH13" s="34">
        <f>'5 - Project Outputs'!J444</f>
        <v>0</v>
      </c>
      <c r="SI13" s="34">
        <f>'5 - Project Outputs'!K444</f>
        <v>0</v>
      </c>
      <c r="SJ13" s="34">
        <f>'5 - Project Outputs'!L444</f>
        <v>0</v>
      </c>
      <c r="SK13" s="34">
        <f>'5 - Project Outputs'!M444</f>
        <v>0</v>
      </c>
      <c r="SL13" s="34">
        <f>'5 - Project Outputs'!N444</f>
        <v>0</v>
      </c>
      <c r="SM13" s="34">
        <f>'5 - Project Outputs'!O444</f>
        <v>0</v>
      </c>
      <c r="SN13" s="34">
        <f>'5 - Project Outputs'!P444</f>
        <v>0</v>
      </c>
      <c r="SO13" s="34">
        <f>'5 - Project Outputs'!Q444</f>
        <v>0</v>
      </c>
      <c r="SP13" s="34">
        <f>'5 - Project Outputs'!R444</f>
        <v>0</v>
      </c>
      <c r="SQ13" s="34">
        <f>'5 - Project Outputs'!S444</f>
        <v>0</v>
      </c>
      <c r="SR13" s="34">
        <f>'5 - Project Outputs'!T444</f>
        <v>0</v>
      </c>
      <c r="SS13" s="34">
        <f>'5 - Project Outputs'!U444</f>
        <v>0</v>
      </c>
      <c r="ST13" s="34">
        <f>'5 - Project Outputs'!V444</f>
        <v>0</v>
      </c>
      <c r="SU13" s="34">
        <f>'5 - Project Outputs'!W444</f>
        <v>0</v>
      </c>
      <c r="SV13" s="34">
        <f>'5 - Project Outputs'!X444</f>
        <v>0</v>
      </c>
      <c r="SW13" s="34" t="str">
        <f>'5 - Project Outputs'!C446</f>
        <v>&lt; Select &gt;</v>
      </c>
      <c r="SX13" s="34" t="str">
        <f>'5 - Project Outputs'!D446</f>
        <v>N/A</v>
      </c>
      <c r="SY13" s="34">
        <f>'5 - Project Outputs'!E446</f>
        <v>0</v>
      </c>
      <c r="SZ13" s="34">
        <f>'5 - Project Outputs'!F446</f>
        <v>0</v>
      </c>
      <c r="TA13" s="34">
        <f>'5 - Project Outputs'!G446</f>
        <v>0</v>
      </c>
      <c r="TB13" s="34">
        <f>'5 - Project Outputs'!H446</f>
        <v>0</v>
      </c>
      <c r="TC13" s="34">
        <f>'5 - Project Outputs'!I446</f>
        <v>0</v>
      </c>
      <c r="TD13" s="34">
        <f>'5 - Project Outputs'!J446</f>
        <v>0</v>
      </c>
      <c r="TE13" s="34">
        <f>'5 - Project Outputs'!K446</f>
        <v>0</v>
      </c>
      <c r="TF13" s="34">
        <f>'5 - Project Outputs'!L446</f>
        <v>0</v>
      </c>
      <c r="TG13" s="34">
        <f>'5 - Project Outputs'!M446</f>
        <v>0</v>
      </c>
      <c r="TH13" s="34">
        <f>'5 - Project Outputs'!N446</f>
        <v>0</v>
      </c>
      <c r="TI13" s="34">
        <f>'5 - Project Outputs'!O446</f>
        <v>0</v>
      </c>
      <c r="TJ13" s="34">
        <f>'5 - Project Outputs'!P446</f>
        <v>0</v>
      </c>
      <c r="TK13" s="34">
        <f>'5 - Project Outputs'!Q446</f>
        <v>0</v>
      </c>
      <c r="TL13" s="34">
        <f>'5 - Project Outputs'!R446</f>
        <v>0</v>
      </c>
      <c r="TM13" s="34">
        <f>'5 - Project Outputs'!S446</f>
        <v>0</v>
      </c>
      <c r="TN13" s="34">
        <f>'5 - Project Outputs'!T446</f>
        <v>0</v>
      </c>
      <c r="TO13" s="34">
        <f>'5 - Project Outputs'!U446</f>
        <v>0</v>
      </c>
      <c r="TP13" s="34">
        <f>'5 - Project Outputs'!V446</f>
        <v>0</v>
      </c>
      <c r="TQ13" s="34">
        <f>'5 - Project Outputs'!W446</f>
        <v>0</v>
      </c>
      <c r="TR13" s="34">
        <f>'5 - Project Outputs'!X446</f>
        <v>0</v>
      </c>
      <c r="TS13" s="34">
        <f>'5 - Project Outputs'!Y446</f>
        <v>0</v>
      </c>
      <c r="TT13" s="34" t="str">
        <f>'5 - Project Outputs'!C447</f>
        <v>&lt; Select &gt;</v>
      </c>
      <c r="TU13" s="34" t="str">
        <f>'5 - Project Outputs'!D447</f>
        <v>N/A</v>
      </c>
      <c r="TV13" s="34">
        <f>'5 - Project Outputs'!E447</f>
        <v>0</v>
      </c>
      <c r="TW13" s="34">
        <f>'5 - Project Outputs'!F447</f>
        <v>0</v>
      </c>
      <c r="TX13" s="34">
        <f>'5 - Project Outputs'!G447</f>
        <v>0</v>
      </c>
      <c r="TY13" s="34">
        <f>'5 - Project Outputs'!H447</f>
        <v>0</v>
      </c>
      <c r="TZ13" s="34">
        <f>'5 - Project Outputs'!I447</f>
        <v>0</v>
      </c>
      <c r="UA13" s="34">
        <f>'5 - Project Outputs'!J447</f>
        <v>0</v>
      </c>
      <c r="UB13" s="34">
        <f>'5 - Project Outputs'!K447</f>
        <v>0</v>
      </c>
      <c r="UC13" s="34">
        <f>'5 - Project Outputs'!L447</f>
        <v>0</v>
      </c>
      <c r="UD13" s="34">
        <f>'5 - Project Outputs'!M447</f>
        <v>0</v>
      </c>
      <c r="UE13" s="34">
        <f>'5 - Project Outputs'!N447</f>
        <v>0</v>
      </c>
      <c r="UF13" s="34">
        <f>'5 - Project Outputs'!O447</f>
        <v>0</v>
      </c>
      <c r="UG13" s="34">
        <f>'5 - Project Outputs'!P447</f>
        <v>0</v>
      </c>
      <c r="UH13" s="34">
        <f>'5 - Project Outputs'!Q447</f>
        <v>0</v>
      </c>
      <c r="UI13" s="34">
        <f>'5 - Project Outputs'!R447</f>
        <v>0</v>
      </c>
      <c r="UJ13" s="34">
        <f>'5 - Project Outputs'!S447</f>
        <v>0</v>
      </c>
      <c r="UK13" s="34">
        <f>'5 - Project Outputs'!T447</f>
        <v>0</v>
      </c>
      <c r="UL13" s="34">
        <f>'5 - Project Outputs'!U447</f>
        <v>0</v>
      </c>
      <c r="UM13" s="34">
        <f>'5 - Project Outputs'!V447</f>
        <v>0</v>
      </c>
      <c r="UN13" s="34">
        <f>'5 - Project Outputs'!W447</f>
        <v>0</v>
      </c>
      <c r="UO13" s="34">
        <f>'5 - Project Outputs'!X447</f>
        <v>0</v>
      </c>
      <c r="UP13" s="34">
        <f>'5 - Project Outputs'!Y447</f>
        <v>0</v>
      </c>
      <c r="UQ13" s="34" t="str">
        <f>'5 - Project Outputs'!C448</f>
        <v>&lt; Select &gt;</v>
      </c>
      <c r="UR13" s="34" t="str">
        <f>'5 - Project Outputs'!D448</f>
        <v>N/A</v>
      </c>
      <c r="US13" s="34">
        <f>'5 - Project Outputs'!E448</f>
        <v>0</v>
      </c>
      <c r="UT13" s="34">
        <f>'5 - Project Outputs'!F448</f>
        <v>0</v>
      </c>
      <c r="UU13" s="34">
        <f>'5 - Project Outputs'!G448</f>
        <v>0</v>
      </c>
      <c r="UV13" s="34">
        <f>'5 - Project Outputs'!H448</f>
        <v>0</v>
      </c>
      <c r="UW13" s="34">
        <f>'5 - Project Outputs'!I448</f>
        <v>0</v>
      </c>
      <c r="UX13" s="34">
        <f>'5 - Project Outputs'!J448</f>
        <v>0</v>
      </c>
      <c r="UY13" s="34">
        <f>'5 - Project Outputs'!K448</f>
        <v>0</v>
      </c>
      <c r="UZ13" s="34">
        <f>'5 - Project Outputs'!L448</f>
        <v>0</v>
      </c>
      <c r="VA13" s="34">
        <f>'5 - Project Outputs'!M448</f>
        <v>0</v>
      </c>
      <c r="VB13" s="34">
        <f>'5 - Project Outputs'!N448</f>
        <v>0</v>
      </c>
      <c r="VC13" s="34">
        <f>'5 - Project Outputs'!O448</f>
        <v>0</v>
      </c>
      <c r="VD13" s="34">
        <f>'5 - Project Outputs'!P448</f>
        <v>0</v>
      </c>
      <c r="VE13" s="34">
        <f>'5 - Project Outputs'!Q448</f>
        <v>0</v>
      </c>
      <c r="VF13" s="34">
        <f>'5 - Project Outputs'!R448</f>
        <v>0</v>
      </c>
      <c r="VG13" s="34">
        <f>'5 - Project Outputs'!S448</f>
        <v>0</v>
      </c>
      <c r="VH13" s="34">
        <f>'5 - Project Outputs'!T448</f>
        <v>0</v>
      </c>
      <c r="VI13" s="34">
        <f>'5 - Project Outputs'!U448</f>
        <v>0</v>
      </c>
      <c r="VJ13" s="34">
        <f>'5 - Project Outputs'!V448</f>
        <v>0</v>
      </c>
      <c r="VK13" s="34">
        <f>'5 - Project Outputs'!W448</f>
        <v>0</v>
      </c>
      <c r="VL13" s="34">
        <f>'5 - Project Outputs'!X448</f>
        <v>0</v>
      </c>
      <c r="VM13" s="34">
        <f>'5 - Project Outputs'!Y448</f>
        <v>0</v>
      </c>
      <c r="VN13" s="34" t="str">
        <f>'5 - Project Outputs'!C449</f>
        <v>&lt; Select &gt;</v>
      </c>
      <c r="VO13" s="34" t="str">
        <f>'5 - Project Outputs'!D449</f>
        <v>N/A</v>
      </c>
      <c r="VP13" s="34">
        <f>'5 - Project Outputs'!E449</f>
        <v>0</v>
      </c>
      <c r="VQ13" s="34">
        <f>'5 - Project Outputs'!F449</f>
        <v>0</v>
      </c>
      <c r="VR13" s="34">
        <f>'5 - Project Outputs'!G449</f>
        <v>0</v>
      </c>
      <c r="VS13" s="34">
        <f>'5 - Project Outputs'!H449</f>
        <v>0</v>
      </c>
      <c r="VT13" s="34">
        <f>'5 - Project Outputs'!I449</f>
        <v>0</v>
      </c>
      <c r="VU13" s="34">
        <f>'5 - Project Outputs'!J449</f>
        <v>0</v>
      </c>
      <c r="VV13" s="34">
        <f>'5 - Project Outputs'!K449</f>
        <v>0</v>
      </c>
      <c r="VW13" s="34">
        <f>'5 - Project Outputs'!L449</f>
        <v>0</v>
      </c>
      <c r="VX13" s="34">
        <f>'5 - Project Outputs'!M449</f>
        <v>0</v>
      </c>
      <c r="VY13" s="34">
        <f>'5 - Project Outputs'!N449</f>
        <v>0</v>
      </c>
      <c r="VZ13" s="34">
        <f>'5 - Project Outputs'!O449</f>
        <v>0</v>
      </c>
      <c r="WA13" s="34">
        <f>'5 - Project Outputs'!P449</f>
        <v>0</v>
      </c>
      <c r="WB13" s="34">
        <f>'5 - Project Outputs'!Q449</f>
        <v>0</v>
      </c>
      <c r="WC13" s="34">
        <f>'5 - Project Outputs'!R449</f>
        <v>0</v>
      </c>
      <c r="WD13" s="34">
        <f>'5 - Project Outputs'!S449</f>
        <v>0</v>
      </c>
      <c r="WE13" s="34">
        <f>'5 - Project Outputs'!T449</f>
        <v>0</v>
      </c>
      <c r="WF13" s="34">
        <f>'5 - Project Outputs'!U449</f>
        <v>0</v>
      </c>
      <c r="WG13" s="34">
        <f>'5 - Project Outputs'!V449</f>
        <v>0</v>
      </c>
      <c r="WH13" s="34">
        <f>'5 - Project Outputs'!W449</f>
        <v>0</v>
      </c>
      <c r="WI13" s="34">
        <f>'5 - Project Outputs'!X449</f>
        <v>0</v>
      </c>
      <c r="WJ13" s="34">
        <f>'5 - Project Outputs'!Y449</f>
        <v>0</v>
      </c>
      <c r="WK13" s="34" t="str">
        <f>'5 - Project Outputs'!C450</f>
        <v>&lt; Select &gt;</v>
      </c>
      <c r="WL13" s="34" t="str">
        <f>'5 - Project Outputs'!D450</f>
        <v>N/A</v>
      </c>
      <c r="WM13" s="34">
        <f>'5 - Project Outputs'!E450</f>
        <v>0</v>
      </c>
      <c r="WN13" s="34">
        <f>'5 - Project Outputs'!F450</f>
        <v>0</v>
      </c>
      <c r="WO13" s="34">
        <f>'5 - Project Outputs'!G450</f>
        <v>0</v>
      </c>
      <c r="WP13" s="34">
        <f>'5 - Project Outputs'!H450</f>
        <v>0</v>
      </c>
      <c r="WQ13" s="34">
        <f>'5 - Project Outputs'!I450</f>
        <v>0</v>
      </c>
      <c r="WR13" s="34">
        <f>'5 - Project Outputs'!J450</f>
        <v>0</v>
      </c>
      <c r="WS13" s="34">
        <f>'5 - Project Outputs'!K450</f>
        <v>0</v>
      </c>
      <c r="WT13" s="34">
        <f>'5 - Project Outputs'!L450</f>
        <v>0</v>
      </c>
      <c r="WU13" s="34">
        <f>'5 - Project Outputs'!M450</f>
        <v>0</v>
      </c>
      <c r="WV13" s="34">
        <f>'5 - Project Outputs'!N450</f>
        <v>0</v>
      </c>
      <c r="WW13" s="34">
        <f>'5 - Project Outputs'!O450</f>
        <v>0</v>
      </c>
      <c r="WX13" s="34">
        <f>'5 - Project Outputs'!P450</f>
        <v>0</v>
      </c>
      <c r="WY13" s="34">
        <f>'5 - Project Outputs'!Q450</f>
        <v>0</v>
      </c>
      <c r="WZ13" s="34">
        <f>'5 - Project Outputs'!R450</f>
        <v>0</v>
      </c>
      <c r="XA13" s="34">
        <f>'5 - Project Outputs'!S450</f>
        <v>0</v>
      </c>
      <c r="XB13" s="34">
        <f>'5 - Project Outputs'!T450</f>
        <v>0</v>
      </c>
      <c r="XC13" s="34">
        <f>'5 - Project Outputs'!U450</f>
        <v>0</v>
      </c>
      <c r="XD13" s="34">
        <f>'5 - Project Outputs'!V450</f>
        <v>0</v>
      </c>
      <c r="XE13" s="34">
        <f>'5 - Project Outputs'!W450</f>
        <v>0</v>
      </c>
      <c r="XF13" s="34">
        <f>'5 - Project Outputs'!X450</f>
        <v>0</v>
      </c>
      <c r="XG13" s="34">
        <f>'5 - Project Outputs'!Y450</f>
        <v>0</v>
      </c>
      <c r="XH13" s="34" t="str">
        <f>'5 - Project Outputs'!C451</f>
        <v>&lt; Select &gt;</v>
      </c>
      <c r="XI13" s="34" t="str">
        <f>'5 - Project Outputs'!D451</f>
        <v>N/A</v>
      </c>
      <c r="XJ13" s="34">
        <f>'5 - Project Outputs'!E451</f>
        <v>0</v>
      </c>
      <c r="XK13" s="34">
        <f>'5 - Project Outputs'!F451</f>
        <v>0</v>
      </c>
      <c r="XL13" s="34">
        <f>'5 - Project Outputs'!G451</f>
        <v>0</v>
      </c>
      <c r="XM13" s="34">
        <f>'5 - Project Outputs'!H451</f>
        <v>0</v>
      </c>
      <c r="XN13" s="34">
        <f>'5 - Project Outputs'!I451</f>
        <v>0</v>
      </c>
      <c r="XO13" s="34">
        <f>'5 - Project Outputs'!J451</f>
        <v>0</v>
      </c>
      <c r="XP13" s="34">
        <f>'5 - Project Outputs'!K451</f>
        <v>0</v>
      </c>
      <c r="XQ13" s="34">
        <f>'5 - Project Outputs'!L451</f>
        <v>0</v>
      </c>
      <c r="XR13" s="34">
        <f>'5 - Project Outputs'!M451</f>
        <v>0</v>
      </c>
      <c r="XS13" s="34">
        <f>'5 - Project Outputs'!N451</f>
        <v>0</v>
      </c>
      <c r="XT13" s="34">
        <f>'5 - Project Outputs'!O451</f>
        <v>0</v>
      </c>
      <c r="XU13" s="34">
        <f>'5 - Project Outputs'!P451</f>
        <v>0</v>
      </c>
      <c r="XV13" s="34">
        <f>'5 - Project Outputs'!Q451</f>
        <v>0</v>
      </c>
      <c r="XW13" s="34">
        <f>'5 - Project Outputs'!R451</f>
        <v>0</v>
      </c>
      <c r="XX13" s="34">
        <f>'5 - Project Outputs'!S451</f>
        <v>0</v>
      </c>
      <c r="XY13" s="34">
        <f>'5 - Project Outputs'!T451</f>
        <v>0</v>
      </c>
      <c r="XZ13" s="34">
        <f>'5 - Project Outputs'!U451</f>
        <v>0</v>
      </c>
      <c r="YA13" s="34">
        <f>'5 - Project Outputs'!V451</f>
        <v>0</v>
      </c>
      <c r="YB13" s="34">
        <f>'5 - Project Outputs'!W451</f>
        <v>0</v>
      </c>
      <c r="YC13" s="34">
        <f>'5 - Project Outputs'!X451</f>
        <v>0</v>
      </c>
      <c r="YD13" s="34">
        <f>'5 - Project Outputs'!Y451</f>
        <v>0</v>
      </c>
      <c r="YE13" s="34" t="str">
        <f>'5 - Project Outputs'!C452</f>
        <v>&lt; Select &gt;</v>
      </c>
      <c r="YF13" s="34" t="str">
        <f>'5 - Project Outputs'!D452</f>
        <v>N/A</v>
      </c>
      <c r="YG13" s="34">
        <f>'5 - Project Outputs'!E452</f>
        <v>0</v>
      </c>
      <c r="YH13" s="34">
        <f>'5 - Project Outputs'!F452</f>
        <v>0</v>
      </c>
      <c r="YI13" s="34">
        <f>'5 - Project Outputs'!G452</f>
        <v>0</v>
      </c>
      <c r="YJ13" s="34">
        <f>'5 - Project Outputs'!H452</f>
        <v>0</v>
      </c>
      <c r="YK13" s="34">
        <f>'5 - Project Outputs'!I452</f>
        <v>0</v>
      </c>
      <c r="YL13" s="34">
        <f>'5 - Project Outputs'!J452</f>
        <v>0</v>
      </c>
      <c r="YM13" s="34">
        <f>'5 - Project Outputs'!K452</f>
        <v>0</v>
      </c>
      <c r="YN13" s="34">
        <f>'5 - Project Outputs'!L452</f>
        <v>0</v>
      </c>
      <c r="YO13" s="34">
        <f>'5 - Project Outputs'!M452</f>
        <v>0</v>
      </c>
      <c r="YP13" s="34">
        <f>'5 - Project Outputs'!N452</f>
        <v>0</v>
      </c>
      <c r="YQ13" s="34">
        <f>'5 - Project Outputs'!O452</f>
        <v>0</v>
      </c>
      <c r="YR13" s="34">
        <f>'5 - Project Outputs'!P452</f>
        <v>0</v>
      </c>
      <c r="YS13" s="34">
        <f>'5 - Project Outputs'!Q452</f>
        <v>0</v>
      </c>
      <c r="YT13" s="34">
        <f>'5 - Project Outputs'!R452</f>
        <v>0</v>
      </c>
      <c r="YU13" s="34">
        <f>'5 - Project Outputs'!S452</f>
        <v>0</v>
      </c>
      <c r="YV13" s="34">
        <f>'5 - Project Outputs'!T452</f>
        <v>0</v>
      </c>
      <c r="YW13" s="34">
        <f>'5 - Project Outputs'!U452</f>
        <v>0</v>
      </c>
      <c r="YX13" s="34">
        <f>'5 - Project Outputs'!V452</f>
        <v>0</v>
      </c>
      <c r="YY13" s="34">
        <f>'5 - Project Outputs'!W452</f>
        <v>0</v>
      </c>
      <c r="YZ13" s="34">
        <f>'5 - Project Outputs'!X452</f>
        <v>0</v>
      </c>
      <c r="ZA13" s="34">
        <f>'5 - Project Outputs'!Y452</f>
        <v>0</v>
      </c>
      <c r="ZB13" s="34" t="str">
        <f>'5 - Project Outputs'!C453</f>
        <v>&lt; Select &gt;</v>
      </c>
      <c r="ZC13" s="34" t="str">
        <f>'5 - Project Outputs'!D453</f>
        <v>N/A</v>
      </c>
      <c r="ZD13" s="34">
        <f>'5 - Project Outputs'!E453</f>
        <v>0</v>
      </c>
      <c r="ZE13" s="34">
        <f>'5 - Project Outputs'!F453</f>
        <v>0</v>
      </c>
      <c r="ZF13" s="34">
        <f>'5 - Project Outputs'!G453</f>
        <v>0</v>
      </c>
      <c r="ZG13" s="34">
        <f>'5 - Project Outputs'!H453</f>
        <v>0</v>
      </c>
      <c r="ZH13" s="34">
        <f>'5 - Project Outputs'!I453</f>
        <v>0</v>
      </c>
      <c r="ZI13" s="34">
        <f>'5 - Project Outputs'!J453</f>
        <v>0</v>
      </c>
      <c r="ZJ13" s="34">
        <f>'5 - Project Outputs'!K453</f>
        <v>0</v>
      </c>
      <c r="ZK13" s="34">
        <f>'5 - Project Outputs'!L453</f>
        <v>0</v>
      </c>
      <c r="ZL13" s="34">
        <f>'5 - Project Outputs'!M453</f>
        <v>0</v>
      </c>
      <c r="ZM13" s="34">
        <f>'5 - Project Outputs'!N453</f>
        <v>0</v>
      </c>
      <c r="ZN13" s="34">
        <f>'5 - Project Outputs'!O453</f>
        <v>0</v>
      </c>
      <c r="ZO13" s="34">
        <f>'5 - Project Outputs'!P453</f>
        <v>0</v>
      </c>
      <c r="ZP13" s="34">
        <f>'5 - Project Outputs'!Q453</f>
        <v>0</v>
      </c>
      <c r="ZQ13" s="34">
        <f>'5 - Project Outputs'!R453</f>
        <v>0</v>
      </c>
      <c r="ZR13" s="34">
        <f>'5 - Project Outputs'!S453</f>
        <v>0</v>
      </c>
      <c r="ZS13" s="34">
        <f>'5 - Project Outputs'!T453</f>
        <v>0</v>
      </c>
      <c r="ZT13" s="34">
        <f>'5 - Project Outputs'!U453</f>
        <v>0</v>
      </c>
      <c r="ZU13" s="34">
        <f>'5 - Project Outputs'!V453</f>
        <v>0</v>
      </c>
      <c r="ZV13" s="34">
        <f>'5 - Project Outputs'!W453</f>
        <v>0</v>
      </c>
      <c r="ZW13" s="34">
        <f>'5 - Project Outputs'!X453</f>
        <v>0</v>
      </c>
      <c r="ZX13" s="34">
        <f>'5 - Project Outputs'!Y453</f>
        <v>0</v>
      </c>
      <c r="ZY13" s="34" t="str">
        <f>'5 - Project Outputs'!C454</f>
        <v>&lt; Select &gt;</v>
      </c>
      <c r="ZZ13" s="34" t="str">
        <f>'5 - Project Outputs'!D454</f>
        <v>N/A</v>
      </c>
      <c r="AAA13" s="34">
        <f>'5 - Project Outputs'!E454</f>
        <v>0</v>
      </c>
      <c r="AAB13" s="34">
        <f>'5 - Project Outputs'!F454</f>
        <v>0</v>
      </c>
      <c r="AAC13" s="34">
        <f>'5 - Project Outputs'!G454</f>
        <v>0</v>
      </c>
      <c r="AAD13" s="34">
        <f>'5 - Project Outputs'!H454</f>
        <v>0</v>
      </c>
      <c r="AAE13" s="34">
        <f>'5 - Project Outputs'!I454</f>
        <v>0</v>
      </c>
      <c r="AAF13" s="34">
        <f>'5 - Project Outputs'!J454</f>
        <v>0</v>
      </c>
      <c r="AAG13" s="34">
        <f>'5 - Project Outputs'!K454</f>
        <v>0</v>
      </c>
      <c r="AAH13" s="34">
        <f>'5 - Project Outputs'!L454</f>
        <v>0</v>
      </c>
      <c r="AAI13" s="34">
        <f>'5 - Project Outputs'!M454</f>
        <v>0</v>
      </c>
      <c r="AAJ13" s="34">
        <f>'5 - Project Outputs'!N454</f>
        <v>0</v>
      </c>
      <c r="AAK13" s="34">
        <f>'5 - Project Outputs'!O454</f>
        <v>0</v>
      </c>
      <c r="AAL13" s="34">
        <f>'5 - Project Outputs'!P454</f>
        <v>0</v>
      </c>
      <c r="AAM13" s="34">
        <f>'5 - Project Outputs'!Q454</f>
        <v>0</v>
      </c>
      <c r="AAN13" s="34">
        <f>'5 - Project Outputs'!R454</f>
        <v>0</v>
      </c>
      <c r="AAO13" s="34">
        <f>'5 - Project Outputs'!S454</f>
        <v>0</v>
      </c>
      <c r="AAP13" s="34">
        <f>'5 - Project Outputs'!T454</f>
        <v>0</v>
      </c>
      <c r="AAQ13" s="34">
        <f>'5 - Project Outputs'!U454</f>
        <v>0</v>
      </c>
      <c r="AAR13" s="34">
        <f>'5 - Project Outputs'!V454</f>
        <v>0</v>
      </c>
      <c r="AAS13" s="34">
        <f>'5 - Project Outputs'!W454</f>
        <v>0</v>
      </c>
      <c r="AAT13" s="34">
        <f>'5 - Project Outputs'!X454</f>
        <v>0</v>
      </c>
      <c r="AAU13" s="34">
        <f>'5 - Project Outputs'!Y454</f>
        <v>0</v>
      </c>
      <c r="AAV13" s="34" t="str">
        <f>'5 - Project Outputs'!C455</f>
        <v>&lt; Select &gt;</v>
      </c>
      <c r="AAW13" s="34" t="str">
        <f>'5 - Project Outputs'!D455</f>
        <v>N/A</v>
      </c>
      <c r="AAX13" s="34">
        <f>'5 - Project Outputs'!E455</f>
        <v>0</v>
      </c>
      <c r="AAY13" s="34">
        <f>'5 - Project Outputs'!F455</f>
        <v>0</v>
      </c>
      <c r="AAZ13" s="34">
        <f>'5 - Project Outputs'!G455</f>
        <v>0</v>
      </c>
      <c r="ABA13" s="34">
        <f>'5 - Project Outputs'!H455</f>
        <v>0</v>
      </c>
      <c r="ABB13" s="34">
        <f>'5 - Project Outputs'!I455</f>
        <v>0</v>
      </c>
      <c r="ABC13" s="34">
        <f>'5 - Project Outputs'!J455</f>
        <v>0</v>
      </c>
      <c r="ABD13" s="34">
        <f>'5 - Project Outputs'!K455</f>
        <v>0</v>
      </c>
      <c r="ABE13" s="34">
        <f>'5 - Project Outputs'!L455</f>
        <v>0</v>
      </c>
      <c r="ABF13" s="34">
        <f>'5 - Project Outputs'!M455</f>
        <v>0</v>
      </c>
      <c r="ABG13" s="34">
        <f>'5 - Project Outputs'!N455</f>
        <v>0</v>
      </c>
      <c r="ABH13" s="34">
        <f>'5 - Project Outputs'!O455</f>
        <v>0</v>
      </c>
      <c r="ABI13" s="34">
        <f>'5 - Project Outputs'!P455</f>
        <v>0</v>
      </c>
      <c r="ABJ13" s="34">
        <f>'5 - Project Outputs'!Q455</f>
        <v>0</v>
      </c>
      <c r="ABK13" s="34">
        <f>'5 - Project Outputs'!R455</f>
        <v>0</v>
      </c>
      <c r="ABL13" s="34">
        <f>'5 - Project Outputs'!S455</f>
        <v>0</v>
      </c>
      <c r="ABM13" s="34">
        <f>'5 - Project Outputs'!T455</f>
        <v>0</v>
      </c>
      <c r="ABN13" s="34">
        <f>'5 - Project Outputs'!U455</f>
        <v>0</v>
      </c>
      <c r="ABO13" s="34">
        <f>'5 - Project Outputs'!V455</f>
        <v>0</v>
      </c>
      <c r="ABP13" s="34">
        <f>'5 - Project Outputs'!W455</f>
        <v>0</v>
      </c>
      <c r="ABQ13" s="34">
        <f>'5 - Project Outputs'!X455</f>
        <v>0</v>
      </c>
      <c r="ABR13" s="34">
        <f>'5 - Project Outputs'!Y455</f>
        <v>0</v>
      </c>
      <c r="ABS13" s="34" t="str">
        <f>'5 - Project Outputs'!C456</f>
        <v>&lt; Select &gt;</v>
      </c>
      <c r="ABT13" s="34" t="str">
        <f>'5 - Project Outputs'!D456</f>
        <v>N/A</v>
      </c>
      <c r="ABU13" s="34">
        <f>'5 - Project Outputs'!E456</f>
        <v>0</v>
      </c>
      <c r="ABV13" s="34">
        <f>'5 - Project Outputs'!F456</f>
        <v>0</v>
      </c>
      <c r="ABW13" s="34">
        <f>'5 - Project Outputs'!G456</f>
        <v>0</v>
      </c>
      <c r="ABX13" s="34">
        <f>'5 - Project Outputs'!H456</f>
        <v>0</v>
      </c>
      <c r="ABY13" s="34">
        <f>'5 - Project Outputs'!I456</f>
        <v>0</v>
      </c>
      <c r="ABZ13" s="34">
        <f>'5 - Project Outputs'!J456</f>
        <v>0</v>
      </c>
      <c r="ACA13" s="34">
        <f>'5 - Project Outputs'!K456</f>
        <v>0</v>
      </c>
      <c r="ACB13" s="34">
        <f>'5 - Project Outputs'!L456</f>
        <v>0</v>
      </c>
      <c r="ACC13" s="34">
        <f>'5 - Project Outputs'!M456</f>
        <v>0</v>
      </c>
      <c r="ACD13" s="34">
        <f>'5 - Project Outputs'!N456</f>
        <v>0</v>
      </c>
      <c r="ACE13" s="34">
        <f>'5 - Project Outputs'!O456</f>
        <v>0</v>
      </c>
      <c r="ACF13" s="34">
        <f>'5 - Project Outputs'!P456</f>
        <v>0</v>
      </c>
      <c r="ACG13" s="34">
        <f>'5 - Project Outputs'!Q456</f>
        <v>0</v>
      </c>
      <c r="ACH13" s="34">
        <f>'5 - Project Outputs'!R456</f>
        <v>0</v>
      </c>
      <c r="ACI13" s="34">
        <f>'5 - Project Outputs'!S456</f>
        <v>0</v>
      </c>
      <c r="ACJ13" s="34">
        <f>'5 - Project Outputs'!T456</f>
        <v>0</v>
      </c>
      <c r="ACK13" s="34">
        <f>'5 - Project Outputs'!U456</f>
        <v>0</v>
      </c>
      <c r="ACL13" s="34">
        <f>'5 - Project Outputs'!V456</f>
        <v>0</v>
      </c>
      <c r="ACM13" s="34">
        <f>'5 - Project Outputs'!W456</f>
        <v>0</v>
      </c>
      <c r="ACN13" s="34">
        <f>'5 - Project Outputs'!X456</f>
        <v>0</v>
      </c>
      <c r="ACO13" s="34">
        <f>'5 - Project Outputs'!Y456</f>
        <v>0</v>
      </c>
      <c r="ACP13" s="34" t="str">
        <f>'5 - Project Outputs'!C457</f>
        <v>&lt; Select &gt;</v>
      </c>
      <c r="ACQ13" s="34" t="str">
        <f>'5 - Project Outputs'!D457</f>
        <v>N/A</v>
      </c>
      <c r="ACR13" s="34">
        <f>'5 - Project Outputs'!E457</f>
        <v>0</v>
      </c>
      <c r="ACS13" s="34">
        <f>'5 - Project Outputs'!F457</f>
        <v>0</v>
      </c>
      <c r="ACT13" s="34">
        <f>'5 - Project Outputs'!G457</f>
        <v>0</v>
      </c>
      <c r="ACU13" s="34">
        <f>'5 - Project Outputs'!H457</f>
        <v>0</v>
      </c>
      <c r="ACV13" s="34">
        <f>'5 - Project Outputs'!I457</f>
        <v>0</v>
      </c>
      <c r="ACW13" s="34">
        <f>'5 - Project Outputs'!J457</f>
        <v>0</v>
      </c>
      <c r="ACX13" s="34">
        <f>'5 - Project Outputs'!K457</f>
        <v>0</v>
      </c>
      <c r="ACY13" s="34">
        <f>'5 - Project Outputs'!L457</f>
        <v>0</v>
      </c>
      <c r="ACZ13" s="34">
        <f>'5 - Project Outputs'!M457</f>
        <v>0</v>
      </c>
      <c r="ADA13" s="34">
        <f>'5 - Project Outputs'!N457</f>
        <v>0</v>
      </c>
      <c r="ADB13" s="34">
        <f>'5 - Project Outputs'!O457</f>
        <v>0</v>
      </c>
      <c r="ADC13" s="34">
        <f>'5 - Project Outputs'!P457</f>
        <v>0</v>
      </c>
      <c r="ADD13" s="34">
        <f>'5 - Project Outputs'!Q457</f>
        <v>0</v>
      </c>
      <c r="ADE13" s="34">
        <f>'5 - Project Outputs'!R457</f>
        <v>0</v>
      </c>
      <c r="ADF13" s="34">
        <f>'5 - Project Outputs'!S457</f>
        <v>0</v>
      </c>
      <c r="ADG13" s="34">
        <f>'5 - Project Outputs'!T457</f>
        <v>0</v>
      </c>
      <c r="ADH13" s="34">
        <f>'5 - Project Outputs'!U457</f>
        <v>0</v>
      </c>
      <c r="ADI13" s="34">
        <f>'5 - Project Outputs'!V457</f>
        <v>0</v>
      </c>
      <c r="ADJ13" s="34">
        <f>'5 - Project Outputs'!W457</f>
        <v>0</v>
      </c>
      <c r="ADK13" s="34">
        <f>'5 - Project Outputs'!X457</f>
        <v>0</v>
      </c>
      <c r="ADL13" s="34">
        <f>'5 - Project Outputs'!Y457</f>
        <v>0</v>
      </c>
      <c r="ADM13" s="34" t="str">
        <f>'5 - Project Outputs'!C458</f>
        <v>&lt; Select &gt;</v>
      </c>
      <c r="ADN13" s="34" t="str">
        <f>'5 - Project Outputs'!D458</f>
        <v>N/A</v>
      </c>
      <c r="ADO13" s="34">
        <f>'5 - Project Outputs'!E458</f>
        <v>0</v>
      </c>
      <c r="ADP13" s="34">
        <f>'5 - Project Outputs'!F458</f>
        <v>0</v>
      </c>
      <c r="ADQ13" s="34">
        <f>'5 - Project Outputs'!G458</f>
        <v>0</v>
      </c>
      <c r="ADR13" s="34">
        <f>'5 - Project Outputs'!H458</f>
        <v>0</v>
      </c>
      <c r="ADS13" s="34">
        <f>'5 - Project Outputs'!I458</f>
        <v>0</v>
      </c>
      <c r="ADT13" s="34">
        <f>'5 - Project Outputs'!J458</f>
        <v>0</v>
      </c>
      <c r="ADU13" s="34">
        <f>'5 - Project Outputs'!K458</f>
        <v>0</v>
      </c>
      <c r="ADV13" s="34">
        <f>'5 - Project Outputs'!L458</f>
        <v>0</v>
      </c>
      <c r="ADW13" s="34">
        <f>'5 - Project Outputs'!M458</f>
        <v>0</v>
      </c>
      <c r="ADX13" s="34">
        <f>'5 - Project Outputs'!N458</f>
        <v>0</v>
      </c>
      <c r="ADY13" s="34">
        <f>'5 - Project Outputs'!O458</f>
        <v>0</v>
      </c>
      <c r="ADZ13" s="34">
        <f>'5 - Project Outputs'!P458</f>
        <v>0</v>
      </c>
      <c r="AEA13" s="34">
        <f>'5 - Project Outputs'!Q458</f>
        <v>0</v>
      </c>
      <c r="AEB13" s="34">
        <f>'5 - Project Outputs'!R458</f>
        <v>0</v>
      </c>
      <c r="AEC13" s="34">
        <f>'5 - Project Outputs'!S458</f>
        <v>0</v>
      </c>
      <c r="AED13" s="34">
        <f>'5 - Project Outputs'!T458</f>
        <v>0</v>
      </c>
      <c r="AEE13" s="34">
        <f>'5 - Project Outputs'!U458</f>
        <v>0</v>
      </c>
      <c r="AEF13" s="34">
        <f>'5 - Project Outputs'!V458</f>
        <v>0</v>
      </c>
      <c r="AEG13" s="34">
        <f>'5 - Project Outputs'!W458</f>
        <v>0</v>
      </c>
      <c r="AEH13" s="34">
        <f>'5 - Project Outputs'!X458</f>
        <v>0</v>
      </c>
      <c r="AEI13" s="34">
        <f>'5 - Project Outputs'!Y458</f>
        <v>0</v>
      </c>
      <c r="AEJ13" s="34" t="str">
        <f>'5 - Project Outputs'!C459</f>
        <v>&lt; Select &gt;</v>
      </c>
      <c r="AEK13" s="34" t="str">
        <f>'5 - Project Outputs'!D459</f>
        <v>N/A</v>
      </c>
      <c r="AEL13" s="34">
        <f>'5 - Project Outputs'!E459</f>
        <v>0</v>
      </c>
      <c r="AEM13" s="34">
        <f>'5 - Project Outputs'!F459</f>
        <v>0</v>
      </c>
      <c r="AEN13" s="34">
        <f>'5 - Project Outputs'!G459</f>
        <v>0</v>
      </c>
      <c r="AEO13" s="34">
        <f>'5 - Project Outputs'!H459</f>
        <v>0</v>
      </c>
      <c r="AEP13" s="34">
        <f>'5 - Project Outputs'!I459</f>
        <v>0</v>
      </c>
      <c r="AEQ13" s="34">
        <f>'5 - Project Outputs'!J459</f>
        <v>0</v>
      </c>
      <c r="AER13" s="34">
        <f>'5 - Project Outputs'!K459</f>
        <v>0</v>
      </c>
      <c r="AES13" s="34">
        <f>'5 - Project Outputs'!L459</f>
        <v>0</v>
      </c>
      <c r="AET13" s="34">
        <f>'5 - Project Outputs'!M459</f>
        <v>0</v>
      </c>
      <c r="AEU13" s="34">
        <f>'5 - Project Outputs'!N459</f>
        <v>0</v>
      </c>
      <c r="AEV13" s="34">
        <f>'5 - Project Outputs'!O459</f>
        <v>0</v>
      </c>
      <c r="AEW13" s="34">
        <f>'5 - Project Outputs'!P459</f>
        <v>0</v>
      </c>
      <c r="AEX13" s="34">
        <f>'5 - Project Outputs'!Q459</f>
        <v>0</v>
      </c>
      <c r="AEY13" s="34">
        <f>'5 - Project Outputs'!R459</f>
        <v>0</v>
      </c>
      <c r="AEZ13" s="34">
        <f>'5 - Project Outputs'!S459</f>
        <v>0</v>
      </c>
      <c r="AFA13" s="34">
        <f>'5 - Project Outputs'!T459</f>
        <v>0</v>
      </c>
      <c r="AFB13" s="34">
        <f>'5 - Project Outputs'!U459</f>
        <v>0</v>
      </c>
      <c r="AFC13" s="34">
        <f>'5 - Project Outputs'!V459</f>
        <v>0</v>
      </c>
      <c r="AFD13" s="34">
        <f>'5 - Project Outputs'!W459</f>
        <v>0</v>
      </c>
      <c r="AFE13" s="34">
        <f>'5 - Project Outputs'!X459</f>
        <v>0</v>
      </c>
      <c r="AFF13" s="34">
        <f>'5 - Project Outputs'!Y459</f>
        <v>0</v>
      </c>
      <c r="AFG13" s="34" t="str">
        <f>'5 - Project Outputs'!C460</f>
        <v>&lt; Select &gt;</v>
      </c>
      <c r="AFH13" s="34" t="str">
        <f>'5 - Project Outputs'!D460</f>
        <v>N/A</v>
      </c>
      <c r="AFI13" s="34">
        <f>'5 - Project Outputs'!E460</f>
        <v>0</v>
      </c>
      <c r="AFJ13" s="34">
        <f>'5 - Project Outputs'!F460</f>
        <v>0</v>
      </c>
      <c r="AFK13" s="34">
        <f>'5 - Project Outputs'!G460</f>
        <v>0</v>
      </c>
      <c r="AFL13" s="34">
        <f>'5 - Project Outputs'!H460</f>
        <v>0</v>
      </c>
      <c r="AFM13" s="34">
        <f>'5 - Project Outputs'!I460</f>
        <v>0</v>
      </c>
      <c r="AFN13" s="34">
        <f>'5 - Project Outputs'!J460</f>
        <v>0</v>
      </c>
      <c r="AFO13" s="34">
        <f>'5 - Project Outputs'!K460</f>
        <v>0</v>
      </c>
      <c r="AFP13" s="34">
        <f>'5 - Project Outputs'!L460</f>
        <v>0</v>
      </c>
      <c r="AFQ13" s="34">
        <f>'5 - Project Outputs'!M460</f>
        <v>0</v>
      </c>
      <c r="AFR13" s="34">
        <f>'5 - Project Outputs'!N460</f>
        <v>0</v>
      </c>
      <c r="AFS13" s="34">
        <f>'5 - Project Outputs'!O460</f>
        <v>0</v>
      </c>
      <c r="AFT13" s="34">
        <f>'5 - Project Outputs'!P460</f>
        <v>0</v>
      </c>
      <c r="AFU13" s="34">
        <f>'5 - Project Outputs'!Q460</f>
        <v>0</v>
      </c>
      <c r="AFV13" s="34">
        <f>'5 - Project Outputs'!R460</f>
        <v>0</v>
      </c>
      <c r="AFW13" s="34">
        <f>'5 - Project Outputs'!S460</f>
        <v>0</v>
      </c>
      <c r="AFX13" s="34">
        <f>'5 - Project Outputs'!T460</f>
        <v>0</v>
      </c>
      <c r="AFY13" s="34">
        <f>'5 - Project Outputs'!U460</f>
        <v>0</v>
      </c>
      <c r="AFZ13" s="34">
        <f>'5 - Project Outputs'!V460</f>
        <v>0</v>
      </c>
      <c r="AGA13" s="34">
        <f>'5 - Project Outputs'!W460</f>
        <v>0</v>
      </c>
      <c r="AGB13" s="34">
        <f>'5 - Project Outputs'!X460</f>
        <v>0</v>
      </c>
      <c r="AGC13" s="34">
        <f>'5 - Project Outputs'!Y460</f>
        <v>0</v>
      </c>
      <c r="AGD13" s="34">
        <f>'5 - Project Outputs'!C462</f>
        <v>0</v>
      </c>
      <c r="AGE13" s="34">
        <f>'5 - Project Outputs'!D462</f>
        <v>0</v>
      </c>
      <c r="AGF13" s="34">
        <f>'5 - Project Outputs'!E462</f>
        <v>0</v>
      </c>
      <c r="AGG13" s="34">
        <f>'5 - Project Outputs'!F462</f>
        <v>0</v>
      </c>
      <c r="AGH13" s="34">
        <f>'5 - Project Outputs'!G462</f>
        <v>0</v>
      </c>
      <c r="AGI13" s="34">
        <f>'5 - Project Outputs'!H462</f>
        <v>0</v>
      </c>
      <c r="AGJ13" s="34">
        <f>'5 - Project Outputs'!I462</f>
        <v>0</v>
      </c>
      <c r="AGK13" s="34">
        <f>'5 - Project Outputs'!J462</f>
        <v>0</v>
      </c>
      <c r="AGL13" s="34">
        <f>'5 - Project Outputs'!K462</f>
        <v>0</v>
      </c>
      <c r="AGM13" s="34">
        <f>'5 - Project Outputs'!L462</f>
        <v>0</v>
      </c>
      <c r="AGN13" s="34">
        <f>'5 - Project Outputs'!M462</f>
        <v>0</v>
      </c>
      <c r="AGO13" s="34">
        <f>'5 - Project Outputs'!N462</f>
        <v>0</v>
      </c>
      <c r="AGP13" s="34">
        <f>'5 - Project Outputs'!O462</f>
        <v>0</v>
      </c>
      <c r="AGQ13" s="34">
        <f>'5 - Project Outputs'!P462</f>
        <v>0</v>
      </c>
      <c r="AGR13" s="34">
        <f>'5 - Project Outputs'!Q462</f>
        <v>0</v>
      </c>
      <c r="AGS13" s="34">
        <f>'5 - Project Outputs'!R462</f>
        <v>0</v>
      </c>
      <c r="AGT13" s="34">
        <f>'5 - Project Outputs'!S462</f>
        <v>0</v>
      </c>
      <c r="AGU13" s="34">
        <f>'5 - Project Outputs'!T462</f>
        <v>0</v>
      </c>
      <c r="AGV13" s="34">
        <f>'5 - Project Outputs'!U462</f>
        <v>0</v>
      </c>
      <c r="AGW13" s="34">
        <f>'5 - Project Outputs'!V462</f>
        <v>0</v>
      </c>
      <c r="AGX13" s="34">
        <f>'5 - Project Outputs'!W462</f>
        <v>0</v>
      </c>
      <c r="AGY13" s="34">
        <f>'5 - Project Outputs'!X462</f>
        <v>0</v>
      </c>
      <c r="AGZ13" s="34">
        <f>'5 - Project Outputs'!C463</f>
        <v>0</v>
      </c>
      <c r="AHA13" s="34">
        <f>'5 - Project Outputs'!D463</f>
        <v>0</v>
      </c>
      <c r="AHB13" s="34">
        <f>'5 - Project Outputs'!E463</f>
        <v>0</v>
      </c>
      <c r="AHC13" s="34">
        <f>'5 - Project Outputs'!F463</f>
        <v>0</v>
      </c>
      <c r="AHD13" s="34">
        <f>'5 - Project Outputs'!G463</f>
        <v>0</v>
      </c>
      <c r="AHE13" s="34">
        <f>'5 - Project Outputs'!H463</f>
        <v>0</v>
      </c>
      <c r="AHF13" s="34">
        <f>'5 - Project Outputs'!I463</f>
        <v>0</v>
      </c>
      <c r="AHG13" s="34">
        <f>'5 - Project Outputs'!J463</f>
        <v>0</v>
      </c>
      <c r="AHH13" s="34">
        <f>'5 - Project Outputs'!K463</f>
        <v>0</v>
      </c>
      <c r="AHI13" s="34">
        <f>'5 - Project Outputs'!L463</f>
        <v>0</v>
      </c>
      <c r="AHJ13" s="34">
        <f>'5 - Project Outputs'!M463</f>
        <v>0</v>
      </c>
      <c r="AHK13" s="34">
        <f>'5 - Project Outputs'!N463</f>
        <v>0</v>
      </c>
      <c r="AHL13" s="34">
        <f>'5 - Project Outputs'!O463</f>
        <v>0</v>
      </c>
      <c r="AHM13" s="34">
        <f>'5 - Project Outputs'!P463</f>
        <v>0</v>
      </c>
      <c r="AHN13" s="34">
        <f>'5 - Project Outputs'!Q463</f>
        <v>0</v>
      </c>
      <c r="AHO13" s="34">
        <f>'5 - Project Outputs'!R463</f>
        <v>0</v>
      </c>
      <c r="AHP13" s="34">
        <f>'5 - Project Outputs'!S463</f>
        <v>0</v>
      </c>
      <c r="AHQ13" s="34">
        <f>'5 - Project Outputs'!T463</f>
        <v>0</v>
      </c>
      <c r="AHR13" s="34">
        <f>'5 - Project Outputs'!U463</f>
        <v>0</v>
      </c>
      <c r="AHS13" s="34">
        <f>'5 - Project Outputs'!V463</f>
        <v>0</v>
      </c>
      <c r="AHT13" s="34">
        <f>'5 - Project Outputs'!W463</f>
        <v>0</v>
      </c>
      <c r="AHU13" s="34">
        <f>'5 - Project Outputs'!X463</f>
        <v>0</v>
      </c>
      <c r="AHV13" s="34">
        <f>'5 - Project Outputs'!C464</f>
        <v>0</v>
      </c>
      <c r="AHW13" s="34">
        <f>'5 - Project Outputs'!D464</f>
        <v>0</v>
      </c>
      <c r="AHX13" s="34">
        <f>'5 - Project Outputs'!E464</f>
        <v>0</v>
      </c>
      <c r="AHY13" s="34">
        <f>'5 - Project Outputs'!F464</f>
        <v>0</v>
      </c>
      <c r="AHZ13" s="34">
        <f>'5 - Project Outputs'!G464</f>
        <v>0</v>
      </c>
      <c r="AIA13" s="34">
        <f>'5 - Project Outputs'!H464</f>
        <v>0</v>
      </c>
      <c r="AIB13" s="34">
        <f>'5 - Project Outputs'!I464</f>
        <v>0</v>
      </c>
      <c r="AIC13" s="34">
        <f>'5 - Project Outputs'!J464</f>
        <v>0</v>
      </c>
      <c r="AID13" s="34">
        <f>'5 - Project Outputs'!K464</f>
        <v>0</v>
      </c>
      <c r="AIE13" s="34">
        <f>'5 - Project Outputs'!L464</f>
        <v>0</v>
      </c>
      <c r="AIF13" s="34">
        <f>'5 - Project Outputs'!M464</f>
        <v>0</v>
      </c>
      <c r="AIG13" s="34">
        <f>'5 - Project Outputs'!N464</f>
        <v>0</v>
      </c>
      <c r="AIH13" s="34">
        <f>'5 - Project Outputs'!O464</f>
        <v>0</v>
      </c>
      <c r="AII13" s="34">
        <f>'5 - Project Outputs'!P464</f>
        <v>0</v>
      </c>
      <c r="AIJ13" s="34">
        <f>'5 - Project Outputs'!Q464</f>
        <v>0</v>
      </c>
      <c r="AIK13" s="34">
        <f>'5 - Project Outputs'!R464</f>
        <v>0</v>
      </c>
      <c r="AIL13" s="34">
        <f>'5 - Project Outputs'!S464</f>
        <v>0</v>
      </c>
      <c r="AIM13" s="34">
        <f>'5 - Project Outputs'!T464</f>
        <v>0</v>
      </c>
      <c r="AIN13" s="34">
        <f>'5 - Project Outputs'!U464</f>
        <v>0</v>
      </c>
      <c r="AIO13" s="34">
        <f>'5 - Project Outputs'!V464</f>
        <v>0</v>
      </c>
      <c r="AIP13" s="34">
        <f>'5 - Project Outputs'!W464</f>
        <v>0</v>
      </c>
      <c r="AIQ13" s="34">
        <f>'5 - Project Outputs'!X464</f>
        <v>0</v>
      </c>
      <c r="AIR13" s="34">
        <f>'5 - Project Outputs'!C465</f>
        <v>0</v>
      </c>
      <c r="AIS13" s="34">
        <f>'5 - Project Outputs'!D465</f>
        <v>0</v>
      </c>
      <c r="AIT13" s="34">
        <f>'5 - Project Outputs'!E465</f>
        <v>0</v>
      </c>
      <c r="AIU13" s="34">
        <f>'5 - Project Outputs'!F465</f>
        <v>0</v>
      </c>
      <c r="AIV13" s="34">
        <f>'5 - Project Outputs'!G465</f>
        <v>0</v>
      </c>
      <c r="AIW13" s="34">
        <f>'5 - Project Outputs'!H465</f>
        <v>0</v>
      </c>
      <c r="AIX13" s="34">
        <f>'5 - Project Outputs'!I465</f>
        <v>0</v>
      </c>
      <c r="AIY13" s="34">
        <f>'5 - Project Outputs'!J465</f>
        <v>0</v>
      </c>
      <c r="AIZ13" s="34">
        <f>'5 - Project Outputs'!K465</f>
        <v>0</v>
      </c>
      <c r="AJA13" s="34">
        <f>'5 - Project Outputs'!L465</f>
        <v>0</v>
      </c>
      <c r="AJB13" s="34">
        <f>'5 - Project Outputs'!M465</f>
        <v>0</v>
      </c>
      <c r="AJC13" s="34">
        <f>'5 - Project Outputs'!N465</f>
        <v>0</v>
      </c>
      <c r="AJD13" s="34">
        <f>'5 - Project Outputs'!O465</f>
        <v>0</v>
      </c>
      <c r="AJE13" s="34">
        <f>'5 - Project Outputs'!P465</f>
        <v>0</v>
      </c>
      <c r="AJF13" s="34">
        <f>'5 - Project Outputs'!Q465</f>
        <v>0</v>
      </c>
      <c r="AJG13" s="34">
        <f>'5 - Project Outputs'!R465</f>
        <v>0</v>
      </c>
      <c r="AJH13" s="34">
        <f>'5 - Project Outputs'!S465</f>
        <v>0</v>
      </c>
      <c r="AJI13" s="34">
        <f>'5 - Project Outputs'!T465</f>
        <v>0</v>
      </c>
      <c r="AJJ13" s="34">
        <f>'5 - Project Outputs'!U465</f>
        <v>0</v>
      </c>
      <c r="AJK13" s="34">
        <f>'5 - Project Outputs'!V465</f>
        <v>0</v>
      </c>
      <c r="AJL13" s="34">
        <f>'5 - Project Outputs'!W465</f>
        <v>0</v>
      </c>
      <c r="AJM13" s="34">
        <f>'5 - Project Outputs'!X465</f>
        <v>0</v>
      </c>
      <c r="AJN13" s="34">
        <f>'5 - Project Outputs'!C466</f>
        <v>0</v>
      </c>
      <c r="AJO13" s="34">
        <f>'5 - Project Outputs'!D466</f>
        <v>0</v>
      </c>
      <c r="AJP13" s="34">
        <f>'5 - Project Outputs'!E466</f>
        <v>0</v>
      </c>
      <c r="AJQ13" s="34">
        <f>'5 - Project Outputs'!F466</f>
        <v>0</v>
      </c>
      <c r="AJR13" s="34">
        <f>'5 - Project Outputs'!G466</f>
        <v>0</v>
      </c>
      <c r="AJS13" s="34">
        <f>'5 - Project Outputs'!H466</f>
        <v>0</v>
      </c>
      <c r="AJT13" s="34">
        <f>'5 - Project Outputs'!I466</f>
        <v>0</v>
      </c>
      <c r="AJU13" s="34">
        <f>'5 - Project Outputs'!J466</f>
        <v>0</v>
      </c>
      <c r="AJV13" s="34">
        <f>'5 - Project Outputs'!K466</f>
        <v>0</v>
      </c>
      <c r="AJW13" s="34">
        <f>'5 - Project Outputs'!L466</f>
        <v>0</v>
      </c>
      <c r="AJX13" s="34">
        <f>'5 - Project Outputs'!M466</f>
        <v>0</v>
      </c>
      <c r="AJY13" s="34">
        <f>'5 - Project Outputs'!N466</f>
        <v>0</v>
      </c>
      <c r="AJZ13" s="34">
        <f>'5 - Project Outputs'!O466</f>
        <v>0</v>
      </c>
      <c r="AKA13" s="34">
        <f>'5 - Project Outputs'!P466</f>
        <v>0</v>
      </c>
      <c r="AKB13" s="34">
        <f>'5 - Project Outputs'!Q466</f>
        <v>0</v>
      </c>
      <c r="AKC13" s="34">
        <f>'5 - Project Outputs'!R466</f>
        <v>0</v>
      </c>
      <c r="AKD13" s="34">
        <f>'5 - Project Outputs'!S466</f>
        <v>0</v>
      </c>
      <c r="AKE13" s="34">
        <f>'5 - Project Outputs'!T466</f>
        <v>0</v>
      </c>
      <c r="AKF13" s="34">
        <f>'5 - Project Outputs'!U466</f>
        <v>0</v>
      </c>
      <c r="AKG13" s="34">
        <f>'5 - Project Outputs'!V466</f>
        <v>0</v>
      </c>
      <c r="AKH13" s="34">
        <f>'5 - Project Outputs'!W466</f>
        <v>0</v>
      </c>
      <c r="AKI13" s="34">
        <f>'5 - Project Outputs'!X466</f>
        <v>0</v>
      </c>
      <c r="AKJ13" s="34">
        <f>'5 - Project Outputs'!C467</f>
        <v>0</v>
      </c>
      <c r="AKK13" s="34">
        <f>'5 - Project Outputs'!D467</f>
        <v>0</v>
      </c>
      <c r="AKL13" s="34">
        <f>'5 - Project Outputs'!E467</f>
        <v>0</v>
      </c>
      <c r="AKM13" s="34">
        <f>'5 - Project Outputs'!F467</f>
        <v>0</v>
      </c>
      <c r="AKN13" s="34">
        <f>'5 - Project Outputs'!G467</f>
        <v>0</v>
      </c>
      <c r="AKO13" s="34">
        <f>'5 - Project Outputs'!H467</f>
        <v>0</v>
      </c>
      <c r="AKP13" s="34">
        <f>'5 - Project Outputs'!I467</f>
        <v>0</v>
      </c>
      <c r="AKQ13" s="34">
        <f>'5 - Project Outputs'!J467</f>
        <v>0</v>
      </c>
      <c r="AKR13" s="34">
        <f>'5 - Project Outputs'!K467</f>
        <v>0</v>
      </c>
      <c r="AKS13" s="34">
        <f>'5 - Project Outputs'!L467</f>
        <v>0</v>
      </c>
      <c r="AKT13" s="34">
        <f>'5 - Project Outputs'!M467</f>
        <v>0</v>
      </c>
      <c r="AKU13" s="34">
        <f>'5 - Project Outputs'!N467</f>
        <v>0</v>
      </c>
      <c r="AKV13" s="34">
        <f>'5 - Project Outputs'!O467</f>
        <v>0</v>
      </c>
      <c r="AKW13" s="34">
        <f>'5 - Project Outputs'!P467</f>
        <v>0</v>
      </c>
      <c r="AKX13" s="34">
        <f>'5 - Project Outputs'!Q467</f>
        <v>0</v>
      </c>
      <c r="AKY13" s="34">
        <f>'5 - Project Outputs'!R467</f>
        <v>0</v>
      </c>
      <c r="AKZ13" s="34">
        <f>'5 - Project Outputs'!S467</f>
        <v>0</v>
      </c>
      <c r="ALA13" s="34">
        <f>'5 - Project Outputs'!T467</f>
        <v>0</v>
      </c>
      <c r="ALB13" s="34">
        <f>'5 - Project Outputs'!U467</f>
        <v>0</v>
      </c>
      <c r="ALC13" s="34">
        <f>'5 - Project Outputs'!V467</f>
        <v>0</v>
      </c>
      <c r="ALD13" s="34">
        <f>'5 - Project Outputs'!W467</f>
        <v>0</v>
      </c>
      <c r="ALE13" s="34">
        <f>'5 - Project Outputs'!X467</f>
        <v>0</v>
      </c>
      <c r="ALF13" s="34">
        <f>'5 - Project Outputs'!C468</f>
        <v>0</v>
      </c>
      <c r="ALG13" s="34">
        <f>'5 - Project Outputs'!D468</f>
        <v>0</v>
      </c>
      <c r="ALH13" s="34">
        <f>'5 - Project Outputs'!E468</f>
        <v>0</v>
      </c>
      <c r="ALI13" s="34">
        <f>'5 - Project Outputs'!F468</f>
        <v>0</v>
      </c>
      <c r="ALJ13" s="34">
        <f>'5 - Project Outputs'!G468</f>
        <v>0</v>
      </c>
      <c r="ALK13" s="34">
        <f>'5 - Project Outputs'!H468</f>
        <v>0</v>
      </c>
      <c r="ALL13" s="34">
        <f>'5 - Project Outputs'!I468</f>
        <v>0</v>
      </c>
      <c r="ALM13" s="34">
        <f>'5 - Project Outputs'!J468</f>
        <v>0</v>
      </c>
      <c r="ALN13" s="34">
        <f>'5 - Project Outputs'!K468</f>
        <v>0</v>
      </c>
      <c r="ALO13" s="34">
        <f>'5 - Project Outputs'!L468</f>
        <v>0</v>
      </c>
      <c r="ALP13" s="34">
        <f>'5 - Project Outputs'!M468</f>
        <v>0</v>
      </c>
      <c r="ALQ13" s="34">
        <f>'5 - Project Outputs'!N468</f>
        <v>0</v>
      </c>
      <c r="ALR13" s="34">
        <f>'5 - Project Outputs'!O468</f>
        <v>0</v>
      </c>
      <c r="ALS13" s="34">
        <f>'5 - Project Outputs'!P468</f>
        <v>0</v>
      </c>
      <c r="ALT13" s="34">
        <f>'5 - Project Outputs'!Q468</f>
        <v>0</v>
      </c>
      <c r="ALU13" s="34">
        <f>'5 - Project Outputs'!R468</f>
        <v>0</v>
      </c>
      <c r="ALV13" s="34">
        <f>'5 - Project Outputs'!S468</f>
        <v>0</v>
      </c>
      <c r="ALW13" s="34">
        <f>'5 - Project Outputs'!T468</f>
        <v>0</v>
      </c>
      <c r="ALX13" s="34">
        <f>'5 - Project Outputs'!U468</f>
        <v>0</v>
      </c>
      <c r="ALY13" s="34">
        <f>'5 - Project Outputs'!V468</f>
        <v>0</v>
      </c>
      <c r="ALZ13" s="34">
        <f>'5 - Project Outputs'!W468</f>
        <v>0</v>
      </c>
      <c r="AMA13" s="34">
        <f>'5 - Project Outputs'!X468</f>
        <v>0</v>
      </c>
      <c r="AMB13" s="34">
        <f>'5 - Project Outputs'!C469</f>
        <v>0</v>
      </c>
      <c r="AMC13" s="34">
        <f>'5 - Project Outputs'!D469</f>
        <v>0</v>
      </c>
      <c r="AMD13" s="34">
        <f>'5 - Project Outputs'!E469</f>
        <v>0</v>
      </c>
      <c r="AME13" s="34">
        <f>'5 - Project Outputs'!F469</f>
        <v>0</v>
      </c>
      <c r="AMF13" s="34">
        <f>'5 - Project Outputs'!G469</f>
        <v>0</v>
      </c>
      <c r="AMG13" s="34">
        <f>'5 - Project Outputs'!H469</f>
        <v>0</v>
      </c>
      <c r="AMH13" s="34">
        <f>'5 - Project Outputs'!I469</f>
        <v>0</v>
      </c>
      <c r="AMI13" s="34">
        <f>'5 - Project Outputs'!J469</f>
        <v>0</v>
      </c>
      <c r="AMJ13" s="34">
        <f>'5 - Project Outputs'!K469</f>
        <v>0</v>
      </c>
      <c r="AMK13" s="34">
        <f>'5 - Project Outputs'!L469</f>
        <v>0</v>
      </c>
      <c r="AML13" s="34">
        <f>'5 - Project Outputs'!M469</f>
        <v>0</v>
      </c>
      <c r="AMM13" s="34">
        <f>'5 - Project Outputs'!N469</f>
        <v>0</v>
      </c>
      <c r="AMN13" s="34">
        <f>'5 - Project Outputs'!O469</f>
        <v>0</v>
      </c>
      <c r="AMO13" s="34">
        <f>'5 - Project Outputs'!P469</f>
        <v>0</v>
      </c>
      <c r="AMP13" s="34">
        <f>'5 - Project Outputs'!Q469</f>
        <v>0</v>
      </c>
      <c r="AMQ13" s="34">
        <f>'5 - Project Outputs'!R469</f>
        <v>0</v>
      </c>
      <c r="AMR13" s="34">
        <f>'5 - Project Outputs'!S469</f>
        <v>0</v>
      </c>
      <c r="AMS13" s="34">
        <f>'5 - Project Outputs'!T469</f>
        <v>0</v>
      </c>
      <c r="AMT13" s="34">
        <f>'5 - Project Outputs'!U469</f>
        <v>0</v>
      </c>
      <c r="AMU13" s="34">
        <f>'5 - Project Outputs'!V469</f>
        <v>0</v>
      </c>
      <c r="AMV13" s="34">
        <f>'5 - Project Outputs'!W469</f>
        <v>0</v>
      </c>
      <c r="AMW13" s="34">
        <f>'5 - Project Outputs'!X469</f>
        <v>0</v>
      </c>
      <c r="AMX13" s="34">
        <f>'5 - Project Outputs'!C470</f>
        <v>0</v>
      </c>
      <c r="AMY13" s="34">
        <f>'5 - Project Outputs'!D470</f>
        <v>0</v>
      </c>
      <c r="AMZ13" s="34">
        <f>'5 - Project Outputs'!E470</f>
        <v>0</v>
      </c>
      <c r="ANA13" s="34">
        <f>'5 - Project Outputs'!F470</f>
        <v>0</v>
      </c>
      <c r="ANB13" s="34">
        <f>'5 - Project Outputs'!G470</f>
        <v>0</v>
      </c>
      <c r="ANC13" s="34">
        <f>'5 - Project Outputs'!H470</f>
        <v>0</v>
      </c>
      <c r="AND13" s="34">
        <f>'5 - Project Outputs'!I470</f>
        <v>0</v>
      </c>
      <c r="ANE13" s="34">
        <f>'5 - Project Outputs'!J470</f>
        <v>0</v>
      </c>
      <c r="ANF13" s="34">
        <f>'5 - Project Outputs'!K470</f>
        <v>0</v>
      </c>
      <c r="ANG13" s="34">
        <f>'5 - Project Outputs'!L470</f>
        <v>0</v>
      </c>
      <c r="ANH13" s="34">
        <f>'5 - Project Outputs'!M470</f>
        <v>0</v>
      </c>
      <c r="ANI13" s="34">
        <f>'5 - Project Outputs'!N470</f>
        <v>0</v>
      </c>
      <c r="ANJ13" s="34">
        <f>'5 - Project Outputs'!O470</f>
        <v>0</v>
      </c>
      <c r="ANK13" s="34">
        <f>'5 - Project Outputs'!P470</f>
        <v>0</v>
      </c>
      <c r="ANL13" s="34">
        <f>'5 - Project Outputs'!Q470</f>
        <v>0</v>
      </c>
      <c r="ANM13" s="34">
        <f>'5 - Project Outputs'!R470</f>
        <v>0</v>
      </c>
      <c r="ANN13" s="34">
        <f>'5 - Project Outputs'!S470</f>
        <v>0</v>
      </c>
      <c r="ANO13" s="34">
        <f>'5 - Project Outputs'!T470</f>
        <v>0</v>
      </c>
      <c r="ANP13" s="34">
        <f>'5 - Project Outputs'!U470</f>
        <v>0</v>
      </c>
      <c r="ANQ13" s="34">
        <f>'5 - Project Outputs'!V470</f>
        <v>0</v>
      </c>
      <c r="ANR13" s="34">
        <f>'5 - Project Outputs'!W470</f>
        <v>0</v>
      </c>
      <c r="ANS13" s="34">
        <f>'5 - Project Outputs'!X470</f>
        <v>0</v>
      </c>
      <c r="ANT13" s="34">
        <f>'5 - Project Outputs'!C471</f>
        <v>0</v>
      </c>
      <c r="ANU13" s="34">
        <f>'5 - Project Outputs'!D471</f>
        <v>0</v>
      </c>
      <c r="ANV13" s="34">
        <f>'5 - Project Outputs'!E471</f>
        <v>0</v>
      </c>
      <c r="ANW13" s="34">
        <f>'5 - Project Outputs'!F471</f>
        <v>0</v>
      </c>
      <c r="ANX13" s="34">
        <f>'5 - Project Outputs'!G471</f>
        <v>0</v>
      </c>
      <c r="ANY13" s="34">
        <f>'5 - Project Outputs'!H471</f>
        <v>0</v>
      </c>
      <c r="ANZ13" s="34">
        <f>'5 - Project Outputs'!I471</f>
        <v>0</v>
      </c>
      <c r="AOA13" s="34">
        <f>'5 - Project Outputs'!J471</f>
        <v>0</v>
      </c>
      <c r="AOB13" s="34">
        <f>'5 - Project Outputs'!K471</f>
        <v>0</v>
      </c>
      <c r="AOC13" s="34">
        <f>'5 - Project Outputs'!L471</f>
        <v>0</v>
      </c>
      <c r="AOD13" s="34">
        <f>'5 - Project Outputs'!M471</f>
        <v>0</v>
      </c>
      <c r="AOE13" s="34">
        <f>'5 - Project Outputs'!N471</f>
        <v>0</v>
      </c>
      <c r="AOF13" s="34">
        <f>'5 - Project Outputs'!O471</f>
        <v>0</v>
      </c>
      <c r="AOG13" s="34">
        <f>'5 - Project Outputs'!P471</f>
        <v>0</v>
      </c>
      <c r="AOH13" s="34">
        <f>'5 - Project Outputs'!Q471</f>
        <v>0</v>
      </c>
      <c r="AOI13" s="34">
        <f>'5 - Project Outputs'!R471</f>
        <v>0</v>
      </c>
      <c r="AOJ13" s="34">
        <f>'5 - Project Outputs'!S471</f>
        <v>0</v>
      </c>
      <c r="AOK13" s="34">
        <f>'5 - Project Outputs'!T471</f>
        <v>0</v>
      </c>
      <c r="AOL13" s="34">
        <f>'5 - Project Outputs'!U471</f>
        <v>0</v>
      </c>
      <c r="AOM13" s="34">
        <f>'5 - Project Outputs'!V471</f>
        <v>0</v>
      </c>
      <c r="AON13" s="34">
        <f>'5 - Project Outputs'!W471</f>
        <v>0</v>
      </c>
      <c r="AOO13" s="34">
        <f>'5 - Project Outputs'!X471</f>
        <v>0</v>
      </c>
      <c r="CZK13" s="34">
        <f>'7 - Risk Register'!C112</f>
        <v>0</v>
      </c>
      <c r="CZL13" s="34">
        <f>'7 - Risk Register'!D112</f>
        <v>0</v>
      </c>
      <c r="CZM13" s="34">
        <f>'7 - Risk Register'!E112</f>
        <v>0</v>
      </c>
      <c r="CZN13" s="34">
        <f>'7 - Risk Register'!F112</f>
        <v>0</v>
      </c>
      <c r="CZO13" s="34">
        <f>'7 - Risk Register'!G112</f>
        <v>0</v>
      </c>
      <c r="CZP13" s="34">
        <f>'7 - Risk Register'!H112</f>
        <v>0</v>
      </c>
      <c r="CZQ13" s="34">
        <f>'7 - Risk Register'!I112</f>
        <v>0</v>
      </c>
      <c r="CZR13" s="34" t="str">
        <f>'7 - Risk Register'!J112</f>
        <v/>
      </c>
      <c r="CZS13" s="34">
        <f>'7 - Risk Register'!K112</f>
        <v>0</v>
      </c>
      <c r="CZT13" s="34">
        <f>'7 - Risk Register'!L112</f>
        <v>0</v>
      </c>
      <c r="CZU13" s="34">
        <f>'7 - Risk Register'!M112</f>
        <v>0</v>
      </c>
      <c r="CZV13" s="34" t="str">
        <f>'7 - Risk Register'!N112</f>
        <v/>
      </c>
      <c r="CZW13" s="34">
        <f>'7 - Risk Register'!O112</f>
        <v>0</v>
      </c>
      <c r="CZX13" s="34">
        <f>'7 - Risk Register'!P112</f>
        <v>0</v>
      </c>
      <c r="CZY13" s="34">
        <f>'7 - Risk Register'!C113</f>
        <v>0</v>
      </c>
      <c r="CZZ13" s="34">
        <f>'7 - Risk Register'!D113</f>
        <v>0</v>
      </c>
      <c r="DAA13" s="34">
        <f>'7 - Risk Register'!E113</f>
        <v>0</v>
      </c>
      <c r="DAB13" s="34">
        <f>'7 - Risk Register'!F113</f>
        <v>0</v>
      </c>
      <c r="DAC13" s="34">
        <f>'7 - Risk Register'!G113</f>
        <v>0</v>
      </c>
      <c r="DAD13" s="34">
        <f>'7 - Risk Register'!H113</f>
        <v>0</v>
      </c>
      <c r="DAE13" s="34">
        <f>'7 - Risk Register'!I113</f>
        <v>0</v>
      </c>
      <c r="DAF13" s="34" t="str">
        <f>'7 - Risk Register'!J113</f>
        <v/>
      </c>
      <c r="DAG13" s="34">
        <f>'7 - Risk Register'!K113</f>
        <v>0</v>
      </c>
      <c r="DAH13" s="34">
        <f>'7 - Risk Register'!L113</f>
        <v>0</v>
      </c>
      <c r="DAI13" s="34">
        <f>'7 - Risk Register'!M113</f>
        <v>0</v>
      </c>
      <c r="DAJ13" s="34" t="str">
        <f>'7 - Risk Register'!N113</f>
        <v/>
      </c>
      <c r="DAK13" s="34">
        <f>'7 - Risk Register'!O113</f>
        <v>0</v>
      </c>
      <c r="DAL13" s="34">
        <f>'7 - Risk Register'!P113</f>
        <v>0</v>
      </c>
      <c r="DAM13" s="34">
        <f>'7 - Risk Register'!C114</f>
        <v>0</v>
      </c>
      <c r="DAN13" s="34">
        <f>'7 - Risk Register'!D114</f>
        <v>0</v>
      </c>
      <c r="DAO13" s="34">
        <f>'7 - Risk Register'!E114</f>
        <v>0</v>
      </c>
      <c r="DAP13" s="34">
        <f>'7 - Risk Register'!F114</f>
        <v>0</v>
      </c>
      <c r="DAQ13" s="34">
        <f>'7 - Risk Register'!G114</f>
        <v>0</v>
      </c>
      <c r="DAR13" s="34">
        <f>'7 - Risk Register'!H114</f>
        <v>0</v>
      </c>
      <c r="DAS13" s="34">
        <f>'7 - Risk Register'!I114</f>
        <v>0</v>
      </c>
      <c r="DAT13" s="34" t="str">
        <f>'7 - Risk Register'!J114</f>
        <v/>
      </c>
      <c r="DAU13" s="34">
        <f>'7 - Risk Register'!K114</f>
        <v>0</v>
      </c>
      <c r="DAV13" s="34">
        <f>'7 - Risk Register'!L114</f>
        <v>0</v>
      </c>
      <c r="DAW13" s="34">
        <f>'7 - Risk Register'!M114</f>
        <v>0</v>
      </c>
      <c r="DAX13" s="34" t="str">
        <f>'7 - Risk Register'!N114</f>
        <v/>
      </c>
      <c r="DAY13" s="34">
        <f>'7 - Risk Register'!O114</f>
        <v>0</v>
      </c>
      <c r="DAZ13" s="34">
        <f>'7 - Risk Register'!P114</f>
        <v>0</v>
      </c>
    </row>
    <row r="14" spans="1:2762" s="34" customFormat="1">
      <c r="A14" s="460" t="s">
        <v>3531</v>
      </c>
      <c r="R14" s="466" t="str">
        <f>'Project Lookup'!$C$15</f>
        <v/>
      </c>
      <c r="S14" s="34" t="str">
        <f>'Project Lookup'!$E$15</f>
        <v/>
      </c>
      <c r="T14" s="34" t="str">
        <f>'2 - Project Admin'!F39</f>
        <v>&lt; Select &gt;</v>
      </c>
      <c r="U14" s="34" t="str">
        <f>'2 - Project Admin'!G39</f>
        <v>&lt; Select &gt;</v>
      </c>
      <c r="V14" s="34">
        <f>'2 - Project Admin'!H39</f>
        <v>0</v>
      </c>
      <c r="W14" s="34">
        <f>'2 - Project Admin'!I39</f>
        <v>0</v>
      </c>
      <c r="X14" s="34" t="str">
        <f>'2 - Project Admin'!J39</f>
        <v>&lt; Select &gt;</v>
      </c>
      <c r="Y14" s="34">
        <f>'2 - Project Admin'!K39</f>
        <v>0</v>
      </c>
      <c r="Z14" s="34">
        <f>'2 - Project Admin'!L39</f>
        <v>0</v>
      </c>
      <c r="AJ14" s="468">
        <f>'3 - Programme Progress'!D32</f>
        <v>0</v>
      </c>
      <c r="AK14" s="34">
        <f>'3 - Programme Progress'!E32</f>
        <v>0</v>
      </c>
      <c r="AL14" s="34" t="e">
        <f>'3 - Programme Progress'!#REF!</f>
        <v>#REF!</v>
      </c>
      <c r="AM14" s="34" t="str">
        <f>'3 - Programme Progress'!F32</f>
        <v>&lt; Select &gt;</v>
      </c>
      <c r="AN14" s="34" t="str">
        <f>'3 - Programme Progress'!J32</f>
        <v>&lt; Select &gt;</v>
      </c>
      <c r="AO14" s="34" t="str">
        <f>'3 - Programme Progress'!K32</f>
        <v>&lt; Select &gt;</v>
      </c>
      <c r="AP14" s="34" t="str">
        <f>'3 - Programme Progress'!L32</f>
        <v>&lt; Select &gt;</v>
      </c>
      <c r="AQ14" s="34">
        <f>'3 - Programme Progress'!M32</f>
        <v>0</v>
      </c>
      <c r="AR14" s="34">
        <f>'3 - Programme Progress'!N32</f>
        <v>0</v>
      </c>
      <c r="AS14" s="34">
        <f>'3 - Programme Progress'!O32</f>
        <v>0</v>
      </c>
      <c r="AU14" s="469"/>
      <c r="AV14" s="469"/>
      <c r="AW14" s="469"/>
      <c r="AX14" s="469"/>
      <c r="AY14" s="469"/>
      <c r="AZ14" s="469"/>
      <c r="BA14" s="469"/>
      <c r="BB14" s="469"/>
      <c r="BC14" s="469"/>
      <c r="BD14" s="469"/>
      <c r="BE14" s="469"/>
      <c r="BF14" s="469"/>
      <c r="BG14" s="469"/>
      <c r="BH14" s="469"/>
      <c r="BI14" s="469"/>
      <c r="BJ14" s="469"/>
      <c r="BK14" s="469"/>
      <c r="BS14" s="34">
        <f>'4a - Funding Profiles'!F374</f>
        <v>0</v>
      </c>
      <c r="BT14" s="34">
        <f>'4a - Funding Profiles'!G374</f>
        <v>0</v>
      </c>
      <c r="BU14" s="34">
        <f>'4a - Funding Profiles'!H374</f>
        <v>0</v>
      </c>
      <c r="BV14" s="34">
        <f>'4a - Funding Profiles'!I374</f>
        <v>0</v>
      </c>
      <c r="BW14" s="34">
        <f>'4a - Funding Profiles'!J374</f>
        <v>0</v>
      </c>
      <c r="BX14" s="34">
        <f>'4a - Funding Profiles'!K374</f>
        <v>0</v>
      </c>
      <c r="BY14" s="34">
        <f>'4a - Funding Profiles'!L374</f>
        <v>0</v>
      </c>
      <c r="BZ14" s="34">
        <f>'4a - Funding Profiles'!M374</f>
        <v>0</v>
      </c>
      <c r="CA14" s="34">
        <f>'4a - Funding Profiles'!N374</f>
        <v>0</v>
      </c>
      <c r="CB14" s="34">
        <f>'4a - Funding Profiles'!O374</f>
        <v>0</v>
      </c>
      <c r="CC14" s="34">
        <f>'4a - Funding Profiles'!P374</f>
        <v>0</v>
      </c>
      <c r="CD14" s="34">
        <f>'4a - Funding Profiles'!Q374</f>
        <v>0</v>
      </c>
      <c r="CE14" s="34">
        <f>'4a - Funding Profiles'!R374</f>
        <v>0</v>
      </c>
      <c r="CF14" s="34">
        <f>'4a - Funding Profiles'!S374</f>
        <v>0</v>
      </c>
      <c r="CG14" s="34">
        <f>'4a - Funding Profiles'!T374</f>
        <v>0</v>
      </c>
      <c r="CH14" s="34">
        <f>'4a - Funding Profiles'!U374</f>
        <v>0</v>
      </c>
      <c r="CI14" s="34">
        <f>'4a - Funding Profiles'!V374</f>
        <v>0</v>
      </c>
      <c r="CJ14" s="34">
        <f>'4a - Funding Profiles'!W374</f>
        <v>0</v>
      </c>
      <c r="CK14" s="34">
        <f>'4a - Funding Profiles'!X374</f>
        <v>0</v>
      </c>
      <c r="CL14" s="34">
        <f>'4a - Funding Profiles'!Y374</f>
        <v>0</v>
      </c>
      <c r="CM14" s="34">
        <f>'4a - Funding Profiles'!Z374</f>
        <v>0</v>
      </c>
      <c r="CN14" s="34">
        <f>'4a - Funding Profiles'!F375</f>
        <v>0</v>
      </c>
      <c r="CO14" s="34">
        <f>'4a - Funding Profiles'!G375</f>
        <v>0</v>
      </c>
      <c r="CP14" s="34">
        <f>'4a - Funding Profiles'!H375</f>
        <v>0</v>
      </c>
      <c r="CQ14" s="34">
        <f>'4a - Funding Profiles'!I375</f>
        <v>0</v>
      </c>
      <c r="CR14" s="34">
        <f>'4a - Funding Profiles'!J375</f>
        <v>0</v>
      </c>
      <c r="CS14" s="34">
        <f>'4a - Funding Profiles'!K375</f>
        <v>0</v>
      </c>
      <c r="CT14" s="34">
        <f>'4a - Funding Profiles'!L375</f>
        <v>0</v>
      </c>
      <c r="CU14" s="34">
        <f>'4a - Funding Profiles'!M375</f>
        <v>0</v>
      </c>
      <c r="CV14" s="34">
        <f>'4a - Funding Profiles'!N375</f>
        <v>0</v>
      </c>
      <c r="CW14" s="34">
        <f>'4a - Funding Profiles'!O375</f>
        <v>0</v>
      </c>
      <c r="CX14" s="34">
        <f>'4a - Funding Profiles'!P375</f>
        <v>0</v>
      </c>
      <c r="CY14" s="34">
        <f>'4a - Funding Profiles'!Q375</f>
        <v>0</v>
      </c>
      <c r="CZ14" s="34">
        <f>'4a - Funding Profiles'!R375</f>
        <v>0</v>
      </c>
      <c r="DA14" s="34">
        <f>'4a - Funding Profiles'!S375</f>
        <v>0</v>
      </c>
      <c r="DB14" s="34">
        <f>'4a - Funding Profiles'!T375</f>
        <v>0</v>
      </c>
      <c r="DC14" s="34">
        <f>'4a - Funding Profiles'!U375</f>
        <v>0</v>
      </c>
      <c r="DD14" s="34">
        <f>'4a - Funding Profiles'!V375</f>
        <v>0</v>
      </c>
      <c r="DE14" s="34">
        <f>'4a - Funding Profiles'!W375</f>
        <v>0</v>
      </c>
      <c r="DF14" s="34">
        <f>'4a - Funding Profiles'!X375</f>
        <v>0</v>
      </c>
      <c r="DG14" s="34">
        <f>'4a - Funding Profiles'!Y375</f>
        <v>0</v>
      </c>
      <c r="DH14" s="34">
        <f>'4a - Funding Profiles'!Z375</f>
        <v>0</v>
      </c>
      <c r="DI14" s="34">
        <f>'4a - Funding Profiles'!F376</f>
        <v>0</v>
      </c>
      <c r="DJ14" s="34">
        <f>'4a - Funding Profiles'!G376</f>
        <v>0</v>
      </c>
      <c r="DK14" s="34">
        <f>'4a - Funding Profiles'!H376</f>
        <v>0</v>
      </c>
      <c r="DL14" s="34">
        <f>'4a - Funding Profiles'!I376</f>
        <v>0</v>
      </c>
      <c r="DM14" s="34">
        <f>'4a - Funding Profiles'!J376</f>
        <v>0</v>
      </c>
      <c r="DN14" s="34">
        <f>'4a - Funding Profiles'!K376</f>
        <v>0</v>
      </c>
      <c r="DO14" s="34">
        <f>'4a - Funding Profiles'!L376</f>
        <v>0</v>
      </c>
      <c r="DP14" s="34">
        <f>'4a - Funding Profiles'!M376</f>
        <v>0</v>
      </c>
      <c r="DQ14" s="34">
        <f>'4a - Funding Profiles'!N376</f>
        <v>0</v>
      </c>
      <c r="DR14" s="34">
        <f>'4a - Funding Profiles'!O376</f>
        <v>0</v>
      </c>
      <c r="DS14" s="34">
        <f>'4a - Funding Profiles'!P376</f>
        <v>0</v>
      </c>
      <c r="DT14" s="34">
        <f>'4a - Funding Profiles'!Q376</f>
        <v>0</v>
      </c>
      <c r="DU14" s="34">
        <f>'4a - Funding Profiles'!R376</f>
        <v>0</v>
      </c>
      <c r="DV14" s="34">
        <f>'4a - Funding Profiles'!S376</f>
        <v>0</v>
      </c>
      <c r="DW14" s="34">
        <f>'4a - Funding Profiles'!T376</f>
        <v>0</v>
      </c>
      <c r="DX14" s="34">
        <f>'4a - Funding Profiles'!U376</f>
        <v>0</v>
      </c>
      <c r="DY14" s="34">
        <f>'4a - Funding Profiles'!V376</f>
        <v>0</v>
      </c>
      <c r="DZ14" s="34">
        <f>'4a - Funding Profiles'!W376</f>
        <v>0</v>
      </c>
      <c r="EA14" s="34">
        <f>'4a - Funding Profiles'!X376</f>
        <v>0</v>
      </c>
      <c r="EB14" s="34">
        <f>'4a - Funding Profiles'!Y376</f>
        <v>0</v>
      </c>
      <c r="EC14" s="34">
        <f>'4a - Funding Profiles'!Z376</f>
        <v>0</v>
      </c>
      <c r="ED14" s="34">
        <f>'4a - Funding Profiles'!F377</f>
        <v>0</v>
      </c>
      <c r="EE14" s="34">
        <f>'4a - Funding Profiles'!G377</f>
        <v>0</v>
      </c>
      <c r="EF14" s="34">
        <f>'4a - Funding Profiles'!H377</f>
        <v>0</v>
      </c>
      <c r="EG14" s="34">
        <f>'4a - Funding Profiles'!I377</f>
        <v>0</v>
      </c>
      <c r="EH14" s="34">
        <f>'4a - Funding Profiles'!J377</f>
        <v>0</v>
      </c>
      <c r="EI14" s="34">
        <f>'4a - Funding Profiles'!K377</f>
        <v>0</v>
      </c>
      <c r="EJ14" s="34">
        <f>'4a - Funding Profiles'!L377</f>
        <v>0</v>
      </c>
      <c r="EK14" s="34">
        <f>'4a - Funding Profiles'!M377</f>
        <v>0</v>
      </c>
      <c r="EL14" s="34">
        <f>'4a - Funding Profiles'!N377</f>
        <v>0</v>
      </c>
      <c r="EM14" s="34">
        <f>'4a - Funding Profiles'!O377</f>
        <v>0</v>
      </c>
      <c r="EN14" s="34">
        <f>'4a - Funding Profiles'!P377</f>
        <v>0</v>
      </c>
      <c r="EO14" s="34">
        <f>'4a - Funding Profiles'!Q377</f>
        <v>0</v>
      </c>
      <c r="EP14" s="34">
        <f>'4a - Funding Profiles'!R377</f>
        <v>0</v>
      </c>
      <c r="EQ14" s="34">
        <f>'4a - Funding Profiles'!S377</f>
        <v>0</v>
      </c>
      <c r="ER14" s="34">
        <f>'4a - Funding Profiles'!T377</f>
        <v>0</v>
      </c>
      <c r="ES14" s="34">
        <f>'4a - Funding Profiles'!U377</f>
        <v>0</v>
      </c>
      <c r="ET14" s="34">
        <f>'4a - Funding Profiles'!V377</f>
        <v>0</v>
      </c>
      <c r="EU14" s="34">
        <f>'4a - Funding Profiles'!W377</f>
        <v>0</v>
      </c>
      <c r="EV14" s="34">
        <f>'4a - Funding Profiles'!X377</f>
        <v>0</v>
      </c>
      <c r="EW14" s="34">
        <f>'4a - Funding Profiles'!Y377</f>
        <v>0</v>
      </c>
      <c r="EX14" s="34">
        <f>'4a - Funding Profiles'!Z377</f>
        <v>0</v>
      </c>
      <c r="EY14" s="34">
        <f>'4a - Funding Profiles'!F378</f>
        <v>0</v>
      </c>
      <c r="EZ14" s="34">
        <f>'4a - Funding Profiles'!G378</f>
        <v>0</v>
      </c>
      <c r="FA14" s="34">
        <f>'4a - Funding Profiles'!H378</f>
        <v>0</v>
      </c>
      <c r="FB14" s="34">
        <f>'4a - Funding Profiles'!I378</f>
        <v>0</v>
      </c>
      <c r="FC14" s="34">
        <f>'4a - Funding Profiles'!J378</f>
        <v>0</v>
      </c>
      <c r="FD14" s="34">
        <f>'4a - Funding Profiles'!K378</f>
        <v>0</v>
      </c>
      <c r="FE14" s="34">
        <f>'4a - Funding Profiles'!L378</f>
        <v>0</v>
      </c>
      <c r="FF14" s="34">
        <f>'4a - Funding Profiles'!M378</f>
        <v>0</v>
      </c>
      <c r="FG14" s="34">
        <f>'4a - Funding Profiles'!N378</f>
        <v>0</v>
      </c>
      <c r="FH14" s="34">
        <f>'4a - Funding Profiles'!O378</f>
        <v>0</v>
      </c>
      <c r="FI14" s="34">
        <f>'4a - Funding Profiles'!P378</f>
        <v>0</v>
      </c>
      <c r="FJ14" s="34">
        <f>'4a - Funding Profiles'!Q378</f>
        <v>0</v>
      </c>
      <c r="FK14" s="34">
        <f>'4a - Funding Profiles'!R378</f>
        <v>0</v>
      </c>
      <c r="FL14" s="34">
        <f>'4a - Funding Profiles'!S378</f>
        <v>0</v>
      </c>
      <c r="FM14" s="34">
        <f>'4a - Funding Profiles'!T378</f>
        <v>0</v>
      </c>
      <c r="FN14" s="34">
        <f>'4a - Funding Profiles'!U378</f>
        <v>0</v>
      </c>
      <c r="FO14" s="34">
        <f>'4a - Funding Profiles'!V378</f>
        <v>0</v>
      </c>
      <c r="FP14" s="34">
        <f>'4a - Funding Profiles'!W378</f>
        <v>0</v>
      </c>
      <c r="FQ14" s="34">
        <f>'4a - Funding Profiles'!X378</f>
        <v>0</v>
      </c>
      <c r="FR14" s="34">
        <f>'4a - Funding Profiles'!Y378</f>
        <v>0</v>
      </c>
      <c r="FS14" s="34">
        <f>'4a - Funding Profiles'!Z378</f>
        <v>0</v>
      </c>
      <c r="FT14" s="34">
        <f>'4a - Funding Profiles'!F379</f>
        <v>0</v>
      </c>
      <c r="FU14" s="34">
        <f>'4a - Funding Profiles'!G379</f>
        <v>0</v>
      </c>
      <c r="FV14" s="34">
        <f>'4a - Funding Profiles'!H379</f>
        <v>0</v>
      </c>
      <c r="FW14" s="34">
        <f>'4a - Funding Profiles'!I379</f>
        <v>0</v>
      </c>
      <c r="FX14" s="34">
        <f>'4a - Funding Profiles'!J379</f>
        <v>0</v>
      </c>
      <c r="FY14" s="34">
        <f>'4a - Funding Profiles'!K379</f>
        <v>0</v>
      </c>
      <c r="FZ14" s="34">
        <f>'4a - Funding Profiles'!L379</f>
        <v>0</v>
      </c>
      <c r="GA14" s="34">
        <f>'4a - Funding Profiles'!M379</f>
        <v>0</v>
      </c>
      <c r="GB14" s="34">
        <f>'4a - Funding Profiles'!N379</f>
        <v>0</v>
      </c>
      <c r="GC14" s="34">
        <f>'4a - Funding Profiles'!O379</f>
        <v>0</v>
      </c>
      <c r="GD14" s="34">
        <f>'4a - Funding Profiles'!P379</f>
        <v>0</v>
      </c>
      <c r="GE14" s="34">
        <f>'4a - Funding Profiles'!Q379</f>
        <v>0</v>
      </c>
      <c r="GF14" s="34">
        <f>'4a - Funding Profiles'!R379</f>
        <v>0</v>
      </c>
      <c r="GG14" s="34">
        <f>'4a - Funding Profiles'!S379</f>
        <v>0</v>
      </c>
      <c r="GH14" s="34">
        <f>'4a - Funding Profiles'!T379</f>
        <v>0</v>
      </c>
      <c r="GI14" s="34">
        <f>'4a - Funding Profiles'!U379</f>
        <v>0</v>
      </c>
      <c r="GJ14" s="34">
        <f>'4a - Funding Profiles'!V379</f>
        <v>0</v>
      </c>
      <c r="GK14" s="34">
        <f>'4a - Funding Profiles'!W379</f>
        <v>0</v>
      </c>
      <c r="GL14" s="34">
        <f>'4a - Funding Profiles'!X379</f>
        <v>0</v>
      </c>
      <c r="GM14" s="34">
        <f>'4a - Funding Profiles'!Y379</f>
        <v>0</v>
      </c>
      <c r="GN14" s="34">
        <f>'4a - Funding Profiles'!Z379</f>
        <v>0</v>
      </c>
      <c r="GO14" s="34">
        <f>'4a - Funding Profiles'!F380</f>
        <v>0</v>
      </c>
      <c r="GP14" s="34">
        <f>'4a - Funding Profiles'!G380</f>
        <v>0</v>
      </c>
      <c r="GQ14" s="34">
        <f>'4a - Funding Profiles'!H380</f>
        <v>0</v>
      </c>
      <c r="GR14" s="34">
        <f>'4a - Funding Profiles'!I380</f>
        <v>0</v>
      </c>
      <c r="GS14" s="34">
        <f>'4a - Funding Profiles'!J380</f>
        <v>0</v>
      </c>
      <c r="GT14" s="34">
        <f>'4a - Funding Profiles'!K380</f>
        <v>0</v>
      </c>
      <c r="GU14" s="34">
        <f>'4a - Funding Profiles'!L380</f>
        <v>0</v>
      </c>
      <c r="GV14" s="34">
        <f>'4a - Funding Profiles'!M380</f>
        <v>0</v>
      </c>
      <c r="GW14" s="34">
        <f>'4a - Funding Profiles'!N380</f>
        <v>0</v>
      </c>
      <c r="GX14" s="34">
        <f>'4a - Funding Profiles'!O380</f>
        <v>0</v>
      </c>
      <c r="GY14" s="34">
        <f>'4a - Funding Profiles'!P380</f>
        <v>0</v>
      </c>
      <c r="GZ14" s="34">
        <f>'4a - Funding Profiles'!Q380</f>
        <v>0</v>
      </c>
      <c r="HA14" s="34">
        <f>'4a - Funding Profiles'!R380</f>
        <v>0</v>
      </c>
      <c r="HB14" s="34">
        <f>'4a - Funding Profiles'!S380</f>
        <v>0</v>
      </c>
      <c r="HC14" s="34">
        <f>'4a - Funding Profiles'!T380</f>
        <v>0</v>
      </c>
      <c r="HD14" s="34">
        <f>'4a - Funding Profiles'!U380</f>
        <v>0</v>
      </c>
      <c r="HE14" s="34">
        <f>'4a - Funding Profiles'!V380</f>
        <v>0</v>
      </c>
      <c r="HF14" s="34">
        <f>'4a - Funding Profiles'!W380</f>
        <v>0</v>
      </c>
      <c r="HG14" s="34">
        <f>'4a - Funding Profiles'!X380</f>
        <v>0</v>
      </c>
      <c r="HH14" s="34">
        <f>'4a - Funding Profiles'!Y380</f>
        <v>0</v>
      </c>
      <c r="HI14" s="34">
        <f>'4a - Funding Profiles'!Z380</f>
        <v>0</v>
      </c>
      <c r="HJ14" s="34">
        <f>'4a - Funding Profiles'!F381</f>
        <v>0</v>
      </c>
      <c r="HK14" s="34">
        <f>'4a - Funding Profiles'!G381</f>
        <v>0</v>
      </c>
      <c r="HL14" s="34">
        <f>'4a - Funding Profiles'!H381</f>
        <v>0</v>
      </c>
      <c r="HM14" s="34">
        <f>'4a - Funding Profiles'!I381</f>
        <v>0</v>
      </c>
      <c r="HN14" s="34">
        <f>'4a - Funding Profiles'!J381</f>
        <v>0</v>
      </c>
      <c r="HO14" s="34">
        <f>'4a - Funding Profiles'!K381</f>
        <v>0</v>
      </c>
      <c r="HP14" s="34">
        <f>'4a - Funding Profiles'!L381</f>
        <v>0</v>
      </c>
      <c r="HQ14" s="34">
        <f>'4a - Funding Profiles'!M381</f>
        <v>0</v>
      </c>
      <c r="HR14" s="34">
        <f>'4a - Funding Profiles'!N381</f>
        <v>0</v>
      </c>
      <c r="HS14" s="34">
        <f>'4a - Funding Profiles'!O381</f>
        <v>0</v>
      </c>
      <c r="HT14" s="34">
        <f>'4a - Funding Profiles'!P381</f>
        <v>0</v>
      </c>
      <c r="HU14" s="34">
        <f>'4a - Funding Profiles'!Q381</f>
        <v>0</v>
      </c>
      <c r="HV14" s="34">
        <f>'4a - Funding Profiles'!R381</f>
        <v>0</v>
      </c>
      <c r="HW14" s="34">
        <f>'4a - Funding Profiles'!S381</f>
        <v>0</v>
      </c>
      <c r="HX14" s="34">
        <f>'4a - Funding Profiles'!T381</f>
        <v>0</v>
      </c>
      <c r="HY14" s="34">
        <f>'4a - Funding Profiles'!U381</f>
        <v>0</v>
      </c>
      <c r="HZ14" s="34">
        <f>'4a - Funding Profiles'!V381</f>
        <v>0</v>
      </c>
      <c r="IA14" s="34">
        <f>'4a - Funding Profiles'!W381</f>
        <v>0</v>
      </c>
      <c r="IB14" s="34">
        <f>'4a - Funding Profiles'!X381</f>
        <v>0</v>
      </c>
      <c r="IC14" s="34">
        <f>'4a - Funding Profiles'!Y381</f>
        <v>0</v>
      </c>
      <c r="ID14" s="34">
        <f>'4a - Funding Profiles'!Z381</f>
        <v>0</v>
      </c>
      <c r="KP14" s="34">
        <f>'4a - Funding Profiles'!C386</f>
        <v>0</v>
      </c>
      <c r="KQ14" s="34">
        <f>'4a - Funding Profiles'!D386</f>
        <v>0</v>
      </c>
      <c r="KR14" s="34">
        <f>'4a - Funding Profiles'!E386</f>
        <v>0</v>
      </c>
      <c r="KS14" s="34">
        <f>'4a - Funding Profiles'!F386</f>
        <v>0</v>
      </c>
      <c r="KT14" s="34">
        <f>'4a - Funding Profiles'!G386</f>
        <v>0</v>
      </c>
      <c r="KU14" s="34">
        <f>'4a - Funding Profiles'!H386</f>
        <v>0</v>
      </c>
      <c r="KV14" s="34">
        <f>'4a - Funding Profiles'!I386</f>
        <v>0</v>
      </c>
      <c r="KW14" s="34">
        <f>'4a - Funding Profiles'!J386</f>
        <v>0</v>
      </c>
      <c r="KX14" s="34">
        <f>'4a - Funding Profiles'!K386</f>
        <v>0</v>
      </c>
      <c r="KY14" s="34">
        <f>'4a - Funding Profiles'!L386</f>
        <v>0</v>
      </c>
      <c r="KZ14" s="34">
        <f>'4a - Funding Profiles'!M386</f>
        <v>0</v>
      </c>
      <c r="LA14" s="34">
        <f>'4a - Funding Profiles'!N386</f>
        <v>0</v>
      </c>
      <c r="LB14" s="34">
        <f>'4a - Funding Profiles'!O386</f>
        <v>0</v>
      </c>
      <c r="LC14" s="34">
        <f>'4a - Funding Profiles'!P386</f>
        <v>0</v>
      </c>
      <c r="LD14" s="34">
        <f>'4a - Funding Profiles'!Q386</f>
        <v>0</v>
      </c>
      <c r="LE14" s="34">
        <f>'4a - Funding Profiles'!R386</f>
        <v>0</v>
      </c>
      <c r="LF14" s="34">
        <f>'4a - Funding Profiles'!S386</f>
        <v>0</v>
      </c>
      <c r="LG14" s="34">
        <f>'4a - Funding Profiles'!T386</f>
        <v>0</v>
      </c>
      <c r="LH14" s="34">
        <f>'4a - Funding Profiles'!U386</f>
        <v>0</v>
      </c>
      <c r="LI14" s="34">
        <f>'4a - Funding Profiles'!V386</f>
        <v>0</v>
      </c>
      <c r="LJ14" s="34">
        <f>'4a - Funding Profiles'!W386</f>
        <v>0</v>
      </c>
      <c r="LK14" s="34">
        <f>'4a - Funding Profiles'!X386</f>
        <v>0</v>
      </c>
      <c r="LL14" s="34">
        <f>'4a - Funding Profiles'!Y386</f>
        <v>0</v>
      </c>
      <c r="LM14" s="34">
        <f>'4a - Funding Profiles'!Z386</f>
        <v>0</v>
      </c>
      <c r="LN14" s="34">
        <f>'4a - Funding Profiles'!C387</f>
        <v>0</v>
      </c>
      <c r="LO14" s="34">
        <f>'4a - Funding Profiles'!D387</f>
        <v>0</v>
      </c>
      <c r="LP14" s="34">
        <f>'4a - Funding Profiles'!E387</f>
        <v>0</v>
      </c>
      <c r="LQ14" s="34">
        <f>'4a - Funding Profiles'!F387</f>
        <v>0</v>
      </c>
      <c r="LR14" s="34">
        <f>'4a - Funding Profiles'!G387</f>
        <v>0</v>
      </c>
      <c r="LS14" s="34">
        <f>'4a - Funding Profiles'!H387</f>
        <v>0</v>
      </c>
      <c r="LT14" s="34">
        <f>'4a - Funding Profiles'!I387</f>
        <v>0</v>
      </c>
      <c r="LU14" s="34">
        <f>'4a - Funding Profiles'!J387</f>
        <v>0</v>
      </c>
      <c r="LV14" s="34">
        <f>'4a - Funding Profiles'!K387</f>
        <v>0</v>
      </c>
      <c r="LW14" s="34">
        <f>'4a - Funding Profiles'!L387</f>
        <v>0</v>
      </c>
      <c r="LX14" s="34">
        <f>'4a - Funding Profiles'!M387</f>
        <v>0</v>
      </c>
      <c r="LY14" s="34">
        <f>'4a - Funding Profiles'!N387</f>
        <v>0</v>
      </c>
      <c r="LZ14" s="34">
        <f>'4a - Funding Profiles'!O387</f>
        <v>0</v>
      </c>
      <c r="MA14" s="34">
        <f>'4a - Funding Profiles'!P387</f>
        <v>0</v>
      </c>
      <c r="MB14" s="34">
        <f>'4a - Funding Profiles'!Q387</f>
        <v>0</v>
      </c>
      <c r="MC14" s="34">
        <f>'4a - Funding Profiles'!R387</f>
        <v>0</v>
      </c>
      <c r="MD14" s="34">
        <f>'4a - Funding Profiles'!S387</f>
        <v>0</v>
      </c>
      <c r="ME14" s="34">
        <f>'4a - Funding Profiles'!T387</f>
        <v>0</v>
      </c>
      <c r="MF14" s="34">
        <f>'4a - Funding Profiles'!U387</f>
        <v>0</v>
      </c>
      <c r="MG14" s="34">
        <f>'4a - Funding Profiles'!V387</f>
        <v>0</v>
      </c>
      <c r="MH14" s="34">
        <f>'4a - Funding Profiles'!W387</f>
        <v>0</v>
      </c>
      <c r="MI14" s="34">
        <f>'4a - Funding Profiles'!X387</f>
        <v>0</v>
      </c>
      <c r="MJ14" s="34">
        <f>'4a - Funding Profiles'!Y387</f>
        <v>0</v>
      </c>
      <c r="MK14" s="34">
        <f>'4a - Funding Profiles'!Z387</f>
        <v>0</v>
      </c>
      <c r="ML14" s="34">
        <f>'4a - Funding Profiles'!C388</f>
        <v>0</v>
      </c>
      <c r="MM14" s="34">
        <f>'4a - Funding Profiles'!D388</f>
        <v>0</v>
      </c>
      <c r="MN14" s="34">
        <f>'4a - Funding Profiles'!E388</f>
        <v>0</v>
      </c>
      <c r="MO14" s="34">
        <f>'4a - Funding Profiles'!F388</f>
        <v>0</v>
      </c>
      <c r="MP14" s="34">
        <f>'4a - Funding Profiles'!G388</f>
        <v>0</v>
      </c>
      <c r="MQ14" s="34">
        <f>'4a - Funding Profiles'!H388</f>
        <v>0</v>
      </c>
      <c r="MR14" s="34">
        <f>'4a - Funding Profiles'!I388</f>
        <v>0</v>
      </c>
      <c r="MS14" s="34">
        <f>'4a - Funding Profiles'!J388</f>
        <v>0</v>
      </c>
      <c r="MT14" s="34">
        <f>'4a - Funding Profiles'!K388</f>
        <v>0</v>
      </c>
      <c r="MU14" s="34">
        <f>'4a - Funding Profiles'!L388</f>
        <v>0</v>
      </c>
      <c r="MV14" s="34">
        <f>'4a - Funding Profiles'!M388</f>
        <v>0</v>
      </c>
      <c r="MW14" s="34">
        <f>'4a - Funding Profiles'!N388</f>
        <v>0</v>
      </c>
      <c r="MX14" s="34">
        <f>'4a - Funding Profiles'!O388</f>
        <v>0</v>
      </c>
      <c r="MY14" s="34">
        <f>'4a - Funding Profiles'!P388</f>
        <v>0</v>
      </c>
      <c r="MZ14" s="34">
        <f>'4a - Funding Profiles'!Q388</f>
        <v>0</v>
      </c>
      <c r="NA14" s="34">
        <f>'4a - Funding Profiles'!R388</f>
        <v>0</v>
      </c>
      <c r="NB14" s="34">
        <f>'4a - Funding Profiles'!S388</f>
        <v>0</v>
      </c>
      <c r="NC14" s="34">
        <f>'4a - Funding Profiles'!T388</f>
        <v>0</v>
      </c>
      <c r="ND14" s="34">
        <f>'4a - Funding Profiles'!U388</f>
        <v>0</v>
      </c>
      <c r="NE14" s="34">
        <f>'4a - Funding Profiles'!V388</f>
        <v>0</v>
      </c>
      <c r="NF14" s="34">
        <f>'4a - Funding Profiles'!W388</f>
        <v>0</v>
      </c>
      <c r="NG14" s="34">
        <f>'4a - Funding Profiles'!X388</f>
        <v>0</v>
      </c>
      <c r="NH14" s="34">
        <f>'4a - Funding Profiles'!Y388</f>
        <v>0</v>
      </c>
      <c r="NI14" s="34">
        <f>'4a - Funding Profiles'!Z388</f>
        <v>0</v>
      </c>
      <c r="NJ14" s="34">
        <f>'4a - Funding Profiles'!C389</f>
        <v>0</v>
      </c>
      <c r="NK14" s="34">
        <f>'4a - Funding Profiles'!D389</f>
        <v>0</v>
      </c>
      <c r="NL14" s="34">
        <f>'4a - Funding Profiles'!E389</f>
        <v>0</v>
      </c>
      <c r="NM14" s="34">
        <f>'4a - Funding Profiles'!F389</f>
        <v>0</v>
      </c>
      <c r="NN14" s="34">
        <f>'4a - Funding Profiles'!G389</f>
        <v>0</v>
      </c>
      <c r="NO14" s="34">
        <f>'4a - Funding Profiles'!H389</f>
        <v>0</v>
      </c>
      <c r="NP14" s="34">
        <f>'4a - Funding Profiles'!I389</f>
        <v>0</v>
      </c>
      <c r="NQ14" s="34">
        <f>'4a - Funding Profiles'!J389</f>
        <v>0</v>
      </c>
      <c r="NR14" s="34">
        <f>'4a - Funding Profiles'!K389</f>
        <v>0</v>
      </c>
      <c r="NS14" s="34">
        <f>'4a - Funding Profiles'!L389</f>
        <v>0</v>
      </c>
      <c r="NT14" s="34">
        <f>'4a - Funding Profiles'!M389</f>
        <v>0</v>
      </c>
      <c r="NU14" s="34">
        <f>'4a - Funding Profiles'!N389</f>
        <v>0</v>
      </c>
      <c r="NV14" s="34">
        <f>'4a - Funding Profiles'!O389</f>
        <v>0</v>
      </c>
      <c r="NW14" s="34">
        <f>'4a - Funding Profiles'!P389</f>
        <v>0</v>
      </c>
      <c r="NX14" s="34">
        <f>'4a - Funding Profiles'!Q389</f>
        <v>0</v>
      </c>
      <c r="NY14" s="34">
        <f>'4a - Funding Profiles'!R389</f>
        <v>0</v>
      </c>
      <c r="NZ14" s="34">
        <f>'4a - Funding Profiles'!S389</f>
        <v>0</v>
      </c>
      <c r="OA14" s="34">
        <f>'4a - Funding Profiles'!T389</f>
        <v>0</v>
      </c>
      <c r="OB14" s="34">
        <f>'4a - Funding Profiles'!U389</f>
        <v>0</v>
      </c>
      <c r="OC14" s="34">
        <f>'4a - Funding Profiles'!V389</f>
        <v>0</v>
      </c>
      <c r="OD14" s="34">
        <f>'4a - Funding Profiles'!W389</f>
        <v>0</v>
      </c>
      <c r="OE14" s="34">
        <f>'4a - Funding Profiles'!X389</f>
        <v>0</v>
      </c>
      <c r="OF14" s="34">
        <f>'4a - Funding Profiles'!Y389</f>
        <v>0</v>
      </c>
      <c r="OG14" s="34">
        <f>'4a - Funding Profiles'!Z389</f>
        <v>0</v>
      </c>
      <c r="OH14" s="34">
        <f>'4a - Funding Profiles'!C390</f>
        <v>0</v>
      </c>
      <c r="OI14" s="34">
        <f>'4a - Funding Profiles'!D390</f>
        <v>0</v>
      </c>
      <c r="OJ14" s="34">
        <f>'4a - Funding Profiles'!E390</f>
        <v>0</v>
      </c>
      <c r="OK14" s="34">
        <f>'4a - Funding Profiles'!F390</f>
        <v>0</v>
      </c>
      <c r="OL14" s="34">
        <f>'4a - Funding Profiles'!G390</f>
        <v>0</v>
      </c>
      <c r="OM14" s="34">
        <f>'4a - Funding Profiles'!H390</f>
        <v>0</v>
      </c>
      <c r="ON14" s="34">
        <f>'4a - Funding Profiles'!I390</f>
        <v>0</v>
      </c>
      <c r="OO14" s="34">
        <f>'4a - Funding Profiles'!J390</f>
        <v>0</v>
      </c>
      <c r="OP14" s="34">
        <f>'4a - Funding Profiles'!K390</f>
        <v>0</v>
      </c>
      <c r="OQ14" s="34">
        <f>'4a - Funding Profiles'!L390</f>
        <v>0</v>
      </c>
      <c r="OR14" s="34">
        <f>'4a - Funding Profiles'!M390</f>
        <v>0</v>
      </c>
      <c r="OS14" s="34">
        <f>'4a - Funding Profiles'!N390</f>
        <v>0</v>
      </c>
      <c r="OT14" s="34">
        <f>'4a - Funding Profiles'!O390</f>
        <v>0</v>
      </c>
      <c r="OU14" s="34">
        <f>'4a - Funding Profiles'!P390</f>
        <v>0</v>
      </c>
      <c r="OV14" s="34">
        <f>'4a - Funding Profiles'!Q390</f>
        <v>0</v>
      </c>
      <c r="OW14" s="34">
        <f>'4a - Funding Profiles'!R390</f>
        <v>0</v>
      </c>
      <c r="OX14" s="34">
        <f>'4a - Funding Profiles'!S390</f>
        <v>0</v>
      </c>
      <c r="OY14" s="34">
        <f>'4a - Funding Profiles'!T390</f>
        <v>0</v>
      </c>
      <c r="OZ14" s="34">
        <f>'4a - Funding Profiles'!U390</f>
        <v>0</v>
      </c>
      <c r="PA14" s="34">
        <f>'4a - Funding Profiles'!V390</f>
        <v>0</v>
      </c>
      <c r="PB14" s="34">
        <f>'4a - Funding Profiles'!W390</f>
        <v>0</v>
      </c>
      <c r="PC14" s="34">
        <f>'4a - Funding Profiles'!X390</f>
        <v>0</v>
      </c>
      <c r="PD14" s="34">
        <f>'4a - Funding Profiles'!Y390</f>
        <v>0</v>
      </c>
      <c r="PE14" s="34">
        <f>'4a - Funding Profiles'!Z390</f>
        <v>0</v>
      </c>
      <c r="PF14" s="34">
        <f>'4a - Funding Profiles'!F391</f>
        <v>0</v>
      </c>
      <c r="QA14" s="34">
        <f>'4a - Funding Profiles'!C395</f>
        <v>0</v>
      </c>
      <c r="QB14" s="34">
        <f>'4b - PSI'!E25</f>
        <v>0</v>
      </c>
      <c r="QC14" s="34">
        <f>'4b - PSI'!F25</f>
        <v>0</v>
      </c>
      <c r="QD14" s="34">
        <f>'4b - PSI'!G25</f>
        <v>0</v>
      </c>
      <c r="QE14" s="34">
        <f>'4b - PSI'!H25</f>
        <v>0</v>
      </c>
      <c r="QF14" s="34">
        <f>'4b - PSI'!I25</f>
        <v>0</v>
      </c>
      <c r="QG14" s="34">
        <f>'4b - PSI'!J25</f>
        <v>0</v>
      </c>
      <c r="QH14" s="34" t="str">
        <f>'5 - Project Outputs'!C473</f>
        <v>Project 13: Not Applicable</v>
      </c>
      <c r="QI14" s="34" t="str">
        <f>'5 - Project Outputs'!C480</f>
        <v># of temporary FT jobs supported</v>
      </c>
      <c r="QJ14" s="34" t="str">
        <f>'5 - Project Outputs'!D480</f>
        <v>Number</v>
      </c>
      <c r="QK14" s="34">
        <f>'5 - Project Outputs'!E480</f>
        <v>0</v>
      </c>
      <c r="QL14" s="34">
        <f>'5 - Project Outputs'!F480</f>
        <v>0</v>
      </c>
      <c r="QM14" s="34">
        <f>'5 - Project Outputs'!G480</f>
        <v>0</v>
      </c>
      <c r="QN14" s="34">
        <f>'5 - Project Outputs'!H480</f>
        <v>0</v>
      </c>
      <c r="QO14" s="34">
        <f>'5 - Project Outputs'!I480</f>
        <v>0</v>
      </c>
      <c r="QP14" s="34">
        <f>'5 - Project Outputs'!J480</f>
        <v>0</v>
      </c>
      <c r="QQ14" s="34">
        <f>'5 - Project Outputs'!K480</f>
        <v>0</v>
      </c>
      <c r="QR14" s="34">
        <f>'5 - Project Outputs'!L480</f>
        <v>0</v>
      </c>
      <c r="QS14" s="34">
        <f>'5 - Project Outputs'!M480</f>
        <v>0</v>
      </c>
      <c r="QT14" s="34">
        <f>'5 - Project Outputs'!N480</f>
        <v>0</v>
      </c>
      <c r="QU14" s="34">
        <f>'5 - Project Outputs'!O480</f>
        <v>0</v>
      </c>
      <c r="QV14" s="34">
        <f>'5 - Project Outputs'!P480</f>
        <v>0</v>
      </c>
      <c r="QW14" s="34">
        <f>'5 - Project Outputs'!Q480</f>
        <v>0</v>
      </c>
      <c r="QX14" s="34">
        <f>'5 - Project Outputs'!R480</f>
        <v>0</v>
      </c>
      <c r="QY14" s="34">
        <f>'5 - Project Outputs'!S480</f>
        <v>0</v>
      </c>
      <c r="QZ14" s="34">
        <f>'5 - Project Outputs'!T480</f>
        <v>0</v>
      </c>
      <c r="RA14" s="34">
        <f>'5 - Project Outputs'!U480</f>
        <v>0</v>
      </c>
      <c r="RB14" s="34">
        <f>'5 - Project Outputs'!V480</f>
        <v>0</v>
      </c>
      <c r="RC14" s="34">
        <f>'5 - Project Outputs'!W480</f>
        <v>0</v>
      </c>
      <c r="RD14" s="34">
        <f>'5 - Project Outputs'!X480</f>
        <v>0</v>
      </c>
      <c r="RE14" s="34" t="str">
        <f>'5 - Project Outputs'!C481</f>
        <v># of full-time equivalent (FTE) permanent jobs created through the project</v>
      </c>
      <c r="RF14" s="34" t="str">
        <f>'5 - Project Outputs'!D481</f>
        <v>Number of FTE jobs</v>
      </c>
      <c r="RG14" s="34">
        <f>'5 - Project Outputs'!E481</f>
        <v>0</v>
      </c>
      <c r="RH14" s="34">
        <f>'5 - Project Outputs'!F481</f>
        <v>0</v>
      </c>
      <c r="RI14" s="34">
        <f>'5 - Project Outputs'!G481</f>
        <v>0</v>
      </c>
      <c r="RJ14" s="34">
        <f>'5 - Project Outputs'!H481</f>
        <v>0</v>
      </c>
      <c r="RK14" s="34">
        <f>'5 - Project Outputs'!I481</f>
        <v>0</v>
      </c>
      <c r="RL14" s="34">
        <f>'5 - Project Outputs'!J481</f>
        <v>0</v>
      </c>
      <c r="RM14" s="34">
        <f>'5 - Project Outputs'!K481</f>
        <v>0</v>
      </c>
      <c r="RN14" s="34">
        <f>'5 - Project Outputs'!L481</f>
        <v>0</v>
      </c>
      <c r="RO14" s="34">
        <f>'5 - Project Outputs'!M481</f>
        <v>0</v>
      </c>
      <c r="RP14" s="34">
        <f>'5 - Project Outputs'!N481</f>
        <v>0</v>
      </c>
      <c r="RQ14" s="34">
        <f>'5 - Project Outputs'!O481</f>
        <v>0</v>
      </c>
      <c r="RR14" s="34">
        <f>'5 - Project Outputs'!P481</f>
        <v>0</v>
      </c>
      <c r="RS14" s="34">
        <f>'5 - Project Outputs'!Q481</f>
        <v>0</v>
      </c>
      <c r="RT14" s="34">
        <f>'5 - Project Outputs'!R481</f>
        <v>0</v>
      </c>
      <c r="RU14" s="34">
        <f>'5 - Project Outputs'!S481</f>
        <v>0</v>
      </c>
      <c r="RV14" s="34">
        <f>'5 - Project Outputs'!T481</f>
        <v>0</v>
      </c>
      <c r="RW14" s="34">
        <f>'5 - Project Outputs'!U481</f>
        <v>0</v>
      </c>
      <c r="RX14" s="34">
        <f>'5 - Project Outputs'!V481</f>
        <v>0</v>
      </c>
      <c r="RY14" s="34">
        <f>'5 - Project Outputs'!W481</f>
        <v>0</v>
      </c>
      <c r="RZ14" s="34">
        <f>'5 - Project Outputs'!X481</f>
        <v>0</v>
      </c>
      <c r="SA14" s="34" t="str">
        <f>'5 - Project Outputs'!C482</f>
        <v># of full-time equivalent (FTE) permanent jobs safeguarded through the project</v>
      </c>
      <c r="SB14" s="34" t="str">
        <f>'5 - Project Outputs'!D482</f>
        <v>Number of FTE jobs</v>
      </c>
      <c r="SC14" s="34">
        <f>'5 - Project Outputs'!E482</f>
        <v>0</v>
      </c>
      <c r="SD14" s="34">
        <f>'5 - Project Outputs'!F482</f>
        <v>0</v>
      </c>
      <c r="SE14" s="34">
        <f>'5 - Project Outputs'!G482</f>
        <v>0</v>
      </c>
      <c r="SF14" s="34">
        <f>'5 - Project Outputs'!H482</f>
        <v>0</v>
      </c>
      <c r="SG14" s="34">
        <f>'5 - Project Outputs'!I482</f>
        <v>0</v>
      </c>
      <c r="SH14" s="34">
        <f>'5 - Project Outputs'!J482</f>
        <v>0</v>
      </c>
      <c r="SI14" s="34">
        <f>'5 - Project Outputs'!K482</f>
        <v>0</v>
      </c>
      <c r="SJ14" s="34">
        <f>'5 - Project Outputs'!L482</f>
        <v>0</v>
      </c>
      <c r="SK14" s="34">
        <f>'5 - Project Outputs'!M482</f>
        <v>0</v>
      </c>
      <c r="SL14" s="34">
        <f>'5 - Project Outputs'!N482</f>
        <v>0</v>
      </c>
      <c r="SM14" s="34">
        <f>'5 - Project Outputs'!O482</f>
        <v>0</v>
      </c>
      <c r="SN14" s="34">
        <f>'5 - Project Outputs'!P482</f>
        <v>0</v>
      </c>
      <c r="SO14" s="34">
        <f>'5 - Project Outputs'!Q482</f>
        <v>0</v>
      </c>
      <c r="SP14" s="34">
        <f>'5 - Project Outputs'!R482</f>
        <v>0</v>
      </c>
      <c r="SQ14" s="34">
        <f>'5 - Project Outputs'!S482</f>
        <v>0</v>
      </c>
      <c r="SR14" s="34">
        <f>'5 - Project Outputs'!T482</f>
        <v>0</v>
      </c>
      <c r="SS14" s="34">
        <f>'5 - Project Outputs'!U482</f>
        <v>0</v>
      </c>
      <c r="ST14" s="34">
        <f>'5 - Project Outputs'!V482</f>
        <v>0</v>
      </c>
      <c r="SU14" s="34">
        <f>'5 - Project Outputs'!W482</f>
        <v>0</v>
      </c>
      <c r="SV14" s="34">
        <f>'5 - Project Outputs'!X482</f>
        <v>0</v>
      </c>
      <c r="SW14" s="34" t="str">
        <f>'5 - Project Outputs'!C484</f>
        <v>&lt; Select &gt;</v>
      </c>
      <c r="SX14" s="34" t="str">
        <f>'5 - Project Outputs'!D484</f>
        <v>N/A</v>
      </c>
      <c r="SY14" s="34">
        <f>'5 - Project Outputs'!E484</f>
        <v>0</v>
      </c>
      <c r="SZ14" s="34">
        <f>'5 - Project Outputs'!F484</f>
        <v>0</v>
      </c>
      <c r="TA14" s="34">
        <f>'5 - Project Outputs'!G484</f>
        <v>0</v>
      </c>
      <c r="TB14" s="34">
        <f>'5 - Project Outputs'!H484</f>
        <v>0</v>
      </c>
      <c r="TC14" s="34">
        <f>'5 - Project Outputs'!I484</f>
        <v>0</v>
      </c>
      <c r="TD14" s="34">
        <f>'5 - Project Outputs'!J484</f>
        <v>0</v>
      </c>
      <c r="TE14" s="34">
        <f>'5 - Project Outputs'!K484</f>
        <v>0</v>
      </c>
      <c r="TF14" s="34">
        <f>'5 - Project Outputs'!L484</f>
        <v>0</v>
      </c>
      <c r="TG14" s="34">
        <f>'5 - Project Outputs'!M484</f>
        <v>0</v>
      </c>
      <c r="TH14" s="34">
        <f>'5 - Project Outputs'!N484</f>
        <v>0</v>
      </c>
      <c r="TI14" s="34">
        <f>'5 - Project Outputs'!O484</f>
        <v>0</v>
      </c>
      <c r="TJ14" s="34">
        <f>'5 - Project Outputs'!P484</f>
        <v>0</v>
      </c>
      <c r="TK14" s="34">
        <f>'5 - Project Outputs'!Q484</f>
        <v>0</v>
      </c>
      <c r="TL14" s="34">
        <f>'5 - Project Outputs'!R484</f>
        <v>0</v>
      </c>
      <c r="TM14" s="34">
        <f>'5 - Project Outputs'!S484</f>
        <v>0</v>
      </c>
      <c r="TN14" s="34">
        <f>'5 - Project Outputs'!T484</f>
        <v>0</v>
      </c>
      <c r="TO14" s="34">
        <f>'5 - Project Outputs'!U484</f>
        <v>0</v>
      </c>
      <c r="TP14" s="34">
        <f>'5 - Project Outputs'!V484</f>
        <v>0</v>
      </c>
      <c r="TQ14" s="34">
        <f>'5 - Project Outputs'!W484</f>
        <v>0</v>
      </c>
      <c r="TR14" s="34">
        <f>'5 - Project Outputs'!X484</f>
        <v>0</v>
      </c>
      <c r="TS14" s="34">
        <f>'5 - Project Outputs'!Y484</f>
        <v>0</v>
      </c>
      <c r="TT14" s="34" t="str">
        <f>'5 - Project Outputs'!C485</f>
        <v>&lt; Select &gt;</v>
      </c>
      <c r="TU14" s="34" t="str">
        <f>'5 - Project Outputs'!D485</f>
        <v>N/A</v>
      </c>
      <c r="TV14" s="34">
        <f>'5 - Project Outputs'!E485</f>
        <v>0</v>
      </c>
      <c r="TW14" s="34">
        <f>'5 - Project Outputs'!F485</f>
        <v>0</v>
      </c>
      <c r="TX14" s="34">
        <f>'5 - Project Outputs'!G485</f>
        <v>0</v>
      </c>
      <c r="TY14" s="34">
        <f>'5 - Project Outputs'!H485</f>
        <v>0</v>
      </c>
      <c r="TZ14" s="34">
        <f>'5 - Project Outputs'!I485</f>
        <v>0</v>
      </c>
      <c r="UA14" s="34">
        <f>'5 - Project Outputs'!J485</f>
        <v>0</v>
      </c>
      <c r="UB14" s="34">
        <f>'5 - Project Outputs'!K485</f>
        <v>0</v>
      </c>
      <c r="UC14" s="34">
        <f>'5 - Project Outputs'!L485</f>
        <v>0</v>
      </c>
      <c r="UD14" s="34">
        <f>'5 - Project Outputs'!M485</f>
        <v>0</v>
      </c>
      <c r="UE14" s="34">
        <f>'5 - Project Outputs'!N485</f>
        <v>0</v>
      </c>
      <c r="UF14" s="34">
        <f>'5 - Project Outputs'!O485</f>
        <v>0</v>
      </c>
      <c r="UG14" s="34">
        <f>'5 - Project Outputs'!P485</f>
        <v>0</v>
      </c>
      <c r="UH14" s="34">
        <f>'5 - Project Outputs'!Q485</f>
        <v>0</v>
      </c>
      <c r="UI14" s="34">
        <f>'5 - Project Outputs'!R485</f>
        <v>0</v>
      </c>
      <c r="UJ14" s="34">
        <f>'5 - Project Outputs'!S485</f>
        <v>0</v>
      </c>
      <c r="UK14" s="34">
        <f>'5 - Project Outputs'!T485</f>
        <v>0</v>
      </c>
      <c r="UL14" s="34">
        <f>'5 - Project Outputs'!U485</f>
        <v>0</v>
      </c>
      <c r="UM14" s="34">
        <f>'5 - Project Outputs'!V485</f>
        <v>0</v>
      </c>
      <c r="UN14" s="34">
        <f>'5 - Project Outputs'!W485</f>
        <v>0</v>
      </c>
      <c r="UO14" s="34">
        <f>'5 - Project Outputs'!X485</f>
        <v>0</v>
      </c>
      <c r="UP14" s="34">
        <f>'5 - Project Outputs'!Y485</f>
        <v>0</v>
      </c>
      <c r="UQ14" s="34" t="str">
        <f>'5 - Project Outputs'!C486</f>
        <v>&lt; Select &gt;</v>
      </c>
      <c r="UR14" s="34" t="str">
        <f>'5 - Project Outputs'!D486</f>
        <v>N/A</v>
      </c>
      <c r="US14" s="34">
        <f>'5 - Project Outputs'!E486</f>
        <v>0</v>
      </c>
      <c r="UT14" s="34">
        <f>'5 - Project Outputs'!F486</f>
        <v>0</v>
      </c>
      <c r="UU14" s="34">
        <f>'5 - Project Outputs'!G486</f>
        <v>0</v>
      </c>
      <c r="UV14" s="34">
        <f>'5 - Project Outputs'!H486</f>
        <v>0</v>
      </c>
      <c r="UW14" s="34">
        <f>'5 - Project Outputs'!I486</f>
        <v>0</v>
      </c>
      <c r="UX14" s="34">
        <f>'5 - Project Outputs'!J486</f>
        <v>0</v>
      </c>
      <c r="UY14" s="34">
        <f>'5 - Project Outputs'!K486</f>
        <v>0</v>
      </c>
      <c r="UZ14" s="34">
        <f>'5 - Project Outputs'!L486</f>
        <v>0</v>
      </c>
      <c r="VA14" s="34">
        <f>'5 - Project Outputs'!M486</f>
        <v>0</v>
      </c>
      <c r="VB14" s="34">
        <f>'5 - Project Outputs'!N486</f>
        <v>0</v>
      </c>
      <c r="VC14" s="34">
        <f>'5 - Project Outputs'!O486</f>
        <v>0</v>
      </c>
      <c r="VD14" s="34">
        <f>'5 - Project Outputs'!P486</f>
        <v>0</v>
      </c>
      <c r="VE14" s="34">
        <f>'5 - Project Outputs'!Q486</f>
        <v>0</v>
      </c>
      <c r="VF14" s="34">
        <f>'5 - Project Outputs'!R486</f>
        <v>0</v>
      </c>
      <c r="VG14" s="34">
        <f>'5 - Project Outputs'!S486</f>
        <v>0</v>
      </c>
      <c r="VH14" s="34">
        <f>'5 - Project Outputs'!T486</f>
        <v>0</v>
      </c>
      <c r="VI14" s="34">
        <f>'5 - Project Outputs'!U486</f>
        <v>0</v>
      </c>
      <c r="VJ14" s="34">
        <f>'5 - Project Outputs'!V486</f>
        <v>0</v>
      </c>
      <c r="VK14" s="34">
        <f>'5 - Project Outputs'!W486</f>
        <v>0</v>
      </c>
      <c r="VL14" s="34">
        <f>'5 - Project Outputs'!X486</f>
        <v>0</v>
      </c>
      <c r="VM14" s="34">
        <f>'5 - Project Outputs'!Y486</f>
        <v>0</v>
      </c>
      <c r="VN14" s="34" t="str">
        <f>'5 - Project Outputs'!C487</f>
        <v>&lt; Select &gt;</v>
      </c>
      <c r="VO14" s="34" t="str">
        <f>'5 - Project Outputs'!D487</f>
        <v>N/A</v>
      </c>
      <c r="VP14" s="34">
        <f>'5 - Project Outputs'!E487</f>
        <v>0</v>
      </c>
      <c r="VQ14" s="34">
        <f>'5 - Project Outputs'!F487</f>
        <v>0</v>
      </c>
      <c r="VR14" s="34">
        <f>'5 - Project Outputs'!G487</f>
        <v>0</v>
      </c>
      <c r="VS14" s="34">
        <f>'5 - Project Outputs'!H487</f>
        <v>0</v>
      </c>
      <c r="VT14" s="34">
        <f>'5 - Project Outputs'!I487</f>
        <v>0</v>
      </c>
      <c r="VU14" s="34">
        <f>'5 - Project Outputs'!J487</f>
        <v>0</v>
      </c>
      <c r="VV14" s="34">
        <f>'5 - Project Outputs'!K487</f>
        <v>0</v>
      </c>
      <c r="VW14" s="34">
        <f>'5 - Project Outputs'!L487</f>
        <v>0</v>
      </c>
      <c r="VX14" s="34">
        <f>'5 - Project Outputs'!M487</f>
        <v>0</v>
      </c>
      <c r="VY14" s="34">
        <f>'5 - Project Outputs'!N487</f>
        <v>0</v>
      </c>
      <c r="VZ14" s="34">
        <f>'5 - Project Outputs'!O487</f>
        <v>0</v>
      </c>
      <c r="WA14" s="34">
        <f>'5 - Project Outputs'!P487</f>
        <v>0</v>
      </c>
      <c r="WB14" s="34">
        <f>'5 - Project Outputs'!Q487</f>
        <v>0</v>
      </c>
      <c r="WC14" s="34">
        <f>'5 - Project Outputs'!R487</f>
        <v>0</v>
      </c>
      <c r="WD14" s="34">
        <f>'5 - Project Outputs'!S487</f>
        <v>0</v>
      </c>
      <c r="WE14" s="34">
        <f>'5 - Project Outputs'!T487</f>
        <v>0</v>
      </c>
      <c r="WF14" s="34">
        <f>'5 - Project Outputs'!U487</f>
        <v>0</v>
      </c>
      <c r="WG14" s="34">
        <f>'5 - Project Outputs'!V487</f>
        <v>0</v>
      </c>
      <c r="WH14" s="34">
        <f>'5 - Project Outputs'!W487</f>
        <v>0</v>
      </c>
      <c r="WI14" s="34">
        <f>'5 - Project Outputs'!X487</f>
        <v>0</v>
      </c>
      <c r="WJ14" s="34">
        <f>'5 - Project Outputs'!Y487</f>
        <v>0</v>
      </c>
      <c r="WK14" s="34" t="str">
        <f>'5 - Project Outputs'!C488</f>
        <v>&lt; Select &gt;</v>
      </c>
      <c r="WL14" s="34" t="str">
        <f>'5 - Project Outputs'!D488</f>
        <v>N/A</v>
      </c>
      <c r="WM14" s="34">
        <f>'5 - Project Outputs'!E488</f>
        <v>0</v>
      </c>
      <c r="WN14" s="34">
        <f>'5 - Project Outputs'!F488</f>
        <v>0</v>
      </c>
      <c r="WO14" s="34">
        <f>'5 - Project Outputs'!G488</f>
        <v>0</v>
      </c>
      <c r="WP14" s="34">
        <f>'5 - Project Outputs'!H488</f>
        <v>0</v>
      </c>
      <c r="WQ14" s="34">
        <f>'5 - Project Outputs'!I488</f>
        <v>0</v>
      </c>
      <c r="WR14" s="34">
        <f>'5 - Project Outputs'!J488</f>
        <v>0</v>
      </c>
      <c r="WS14" s="34">
        <f>'5 - Project Outputs'!K488</f>
        <v>0</v>
      </c>
      <c r="WT14" s="34">
        <f>'5 - Project Outputs'!L488</f>
        <v>0</v>
      </c>
      <c r="WU14" s="34">
        <f>'5 - Project Outputs'!M488</f>
        <v>0</v>
      </c>
      <c r="WV14" s="34">
        <f>'5 - Project Outputs'!N488</f>
        <v>0</v>
      </c>
      <c r="WW14" s="34">
        <f>'5 - Project Outputs'!O488</f>
        <v>0</v>
      </c>
      <c r="WX14" s="34">
        <f>'5 - Project Outputs'!P488</f>
        <v>0</v>
      </c>
      <c r="WY14" s="34">
        <f>'5 - Project Outputs'!Q488</f>
        <v>0</v>
      </c>
      <c r="WZ14" s="34">
        <f>'5 - Project Outputs'!R488</f>
        <v>0</v>
      </c>
      <c r="XA14" s="34">
        <f>'5 - Project Outputs'!S488</f>
        <v>0</v>
      </c>
      <c r="XB14" s="34">
        <f>'5 - Project Outputs'!T488</f>
        <v>0</v>
      </c>
      <c r="XC14" s="34">
        <f>'5 - Project Outputs'!U488</f>
        <v>0</v>
      </c>
      <c r="XD14" s="34">
        <f>'5 - Project Outputs'!V488</f>
        <v>0</v>
      </c>
      <c r="XE14" s="34">
        <f>'5 - Project Outputs'!W488</f>
        <v>0</v>
      </c>
      <c r="XF14" s="34">
        <f>'5 - Project Outputs'!X488</f>
        <v>0</v>
      </c>
      <c r="XG14" s="34">
        <f>'5 - Project Outputs'!Y488</f>
        <v>0</v>
      </c>
      <c r="XH14" s="34" t="str">
        <f>'5 - Project Outputs'!C489</f>
        <v>&lt; Select &gt;</v>
      </c>
      <c r="XI14" s="34" t="str">
        <f>'5 - Project Outputs'!D489</f>
        <v>N/A</v>
      </c>
      <c r="XJ14" s="34">
        <f>'5 - Project Outputs'!E489</f>
        <v>0</v>
      </c>
      <c r="XK14" s="34">
        <f>'5 - Project Outputs'!F489</f>
        <v>0</v>
      </c>
      <c r="XL14" s="34">
        <f>'5 - Project Outputs'!G489</f>
        <v>0</v>
      </c>
      <c r="XM14" s="34">
        <f>'5 - Project Outputs'!H489</f>
        <v>0</v>
      </c>
      <c r="XN14" s="34">
        <f>'5 - Project Outputs'!I489</f>
        <v>0</v>
      </c>
      <c r="XO14" s="34">
        <f>'5 - Project Outputs'!J489</f>
        <v>0</v>
      </c>
      <c r="XP14" s="34">
        <f>'5 - Project Outputs'!K489</f>
        <v>0</v>
      </c>
      <c r="XQ14" s="34">
        <f>'5 - Project Outputs'!L489</f>
        <v>0</v>
      </c>
      <c r="XR14" s="34">
        <f>'5 - Project Outputs'!M489</f>
        <v>0</v>
      </c>
      <c r="XS14" s="34">
        <f>'5 - Project Outputs'!N489</f>
        <v>0</v>
      </c>
      <c r="XT14" s="34">
        <f>'5 - Project Outputs'!O489</f>
        <v>0</v>
      </c>
      <c r="XU14" s="34">
        <f>'5 - Project Outputs'!P489</f>
        <v>0</v>
      </c>
      <c r="XV14" s="34">
        <f>'5 - Project Outputs'!Q489</f>
        <v>0</v>
      </c>
      <c r="XW14" s="34">
        <f>'5 - Project Outputs'!R489</f>
        <v>0</v>
      </c>
      <c r="XX14" s="34">
        <f>'5 - Project Outputs'!S489</f>
        <v>0</v>
      </c>
      <c r="XY14" s="34">
        <f>'5 - Project Outputs'!T489</f>
        <v>0</v>
      </c>
      <c r="XZ14" s="34">
        <f>'5 - Project Outputs'!U489</f>
        <v>0</v>
      </c>
      <c r="YA14" s="34">
        <f>'5 - Project Outputs'!V489</f>
        <v>0</v>
      </c>
      <c r="YB14" s="34">
        <f>'5 - Project Outputs'!W489</f>
        <v>0</v>
      </c>
      <c r="YC14" s="34">
        <f>'5 - Project Outputs'!X489</f>
        <v>0</v>
      </c>
      <c r="YD14" s="34">
        <f>'5 - Project Outputs'!Y489</f>
        <v>0</v>
      </c>
      <c r="YE14" s="34" t="str">
        <f>'5 - Project Outputs'!C490</f>
        <v>&lt; Select &gt;</v>
      </c>
      <c r="YF14" s="34" t="str">
        <f>'5 - Project Outputs'!D490</f>
        <v>N/A</v>
      </c>
      <c r="YG14" s="34">
        <f>'5 - Project Outputs'!E490</f>
        <v>0</v>
      </c>
      <c r="YH14" s="34">
        <f>'5 - Project Outputs'!F490</f>
        <v>0</v>
      </c>
      <c r="YI14" s="34">
        <f>'5 - Project Outputs'!G490</f>
        <v>0</v>
      </c>
      <c r="YJ14" s="34">
        <f>'5 - Project Outputs'!H490</f>
        <v>0</v>
      </c>
      <c r="YK14" s="34">
        <f>'5 - Project Outputs'!I490</f>
        <v>0</v>
      </c>
      <c r="YL14" s="34">
        <f>'5 - Project Outputs'!J490</f>
        <v>0</v>
      </c>
      <c r="YM14" s="34">
        <f>'5 - Project Outputs'!K490</f>
        <v>0</v>
      </c>
      <c r="YN14" s="34">
        <f>'5 - Project Outputs'!L490</f>
        <v>0</v>
      </c>
      <c r="YO14" s="34">
        <f>'5 - Project Outputs'!M490</f>
        <v>0</v>
      </c>
      <c r="YP14" s="34">
        <f>'5 - Project Outputs'!N490</f>
        <v>0</v>
      </c>
      <c r="YQ14" s="34">
        <f>'5 - Project Outputs'!O490</f>
        <v>0</v>
      </c>
      <c r="YR14" s="34">
        <f>'5 - Project Outputs'!P490</f>
        <v>0</v>
      </c>
      <c r="YS14" s="34">
        <f>'5 - Project Outputs'!Q490</f>
        <v>0</v>
      </c>
      <c r="YT14" s="34">
        <f>'5 - Project Outputs'!R490</f>
        <v>0</v>
      </c>
      <c r="YU14" s="34">
        <f>'5 - Project Outputs'!S490</f>
        <v>0</v>
      </c>
      <c r="YV14" s="34">
        <f>'5 - Project Outputs'!T490</f>
        <v>0</v>
      </c>
      <c r="YW14" s="34">
        <f>'5 - Project Outputs'!U490</f>
        <v>0</v>
      </c>
      <c r="YX14" s="34">
        <f>'5 - Project Outputs'!V490</f>
        <v>0</v>
      </c>
      <c r="YY14" s="34">
        <f>'5 - Project Outputs'!W490</f>
        <v>0</v>
      </c>
      <c r="YZ14" s="34">
        <f>'5 - Project Outputs'!X490</f>
        <v>0</v>
      </c>
      <c r="ZA14" s="34">
        <f>'5 - Project Outputs'!Y490</f>
        <v>0</v>
      </c>
      <c r="ZB14" s="34" t="str">
        <f>'5 - Project Outputs'!C491</f>
        <v>&lt; Select &gt;</v>
      </c>
      <c r="ZC14" s="34" t="str">
        <f>'5 - Project Outputs'!D491</f>
        <v>N/A</v>
      </c>
      <c r="ZD14" s="34">
        <f>'5 - Project Outputs'!E491</f>
        <v>0</v>
      </c>
      <c r="ZE14" s="34">
        <f>'5 - Project Outputs'!F491</f>
        <v>0</v>
      </c>
      <c r="ZF14" s="34">
        <f>'5 - Project Outputs'!G491</f>
        <v>0</v>
      </c>
      <c r="ZG14" s="34">
        <f>'5 - Project Outputs'!H491</f>
        <v>0</v>
      </c>
      <c r="ZH14" s="34">
        <f>'5 - Project Outputs'!I491</f>
        <v>0</v>
      </c>
      <c r="ZI14" s="34">
        <f>'5 - Project Outputs'!J491</f>
        <v>0</v>
      </c>
      <c r="ZJ14" s="34">
        <f>'5 - Project Outputs'!K491</f>
        <v>0</v>
      </c>
      <c r="ZK14" s="34">
        <f>'5 - Project Outputs'!L491</f>
        <v>0</v>
      </c>
      <c r="ZL14" s="34">
        <f>'5 - Project Outputs'!M491</f>
        <v>0</v>
      </c>
      <c r="ZM14" s="34">
        <f>'5 - Project Outputs'!N491</f>
        <v>0</v>
      </c>
      <c r="ZN14" s="34">
        <f>'5 - Project Outputs'!O491</f>
        <v>0</v>
      </c>
      <c r="ZO14" s="34">
        <f>'5 - Project Outputs'!P491</f>
        <v>0</v>
      </c>
      <c r="ZP14" s="34">
        <f>'5 - Project Outputs'!Q491</f>
        <v>0</v>
      </c>
      <c r="ZQ14" s="34">
        <f>'5 - Project Outputs'!R491</f>
        <v>0</v>
      </c>
      <c r="ZR14" s="34">
        <f>'5 - Project Outputs'!S491</f>
        <v>0</v>
      </c>
      <c r="ZS14" s="34">
        <f>'5 - Project Outputs'!T491</f>
        <v>0</v>
      </c>
      <c r="ZT14" s="34">
        <f>'5 - Project Outputs'!U491</f>
        <v>0</v>
      </c>
      <c r="ZU14" s="34">
        <f>'5 - Project Outputs'!V491</f>
        <v>0</v>
      </c>
      <c r="ZV14" s="34">
        <f>'5 - Project Outputs'!W491</f>
        <v>0</v>
      </c>
      <c r="ZW14" s="34">
        <f>'5 - Project Outputs'!X491</f>
        <v>0</v>
      </c>
      <c r="ZX14" s="34">
        <f>'5 - Project Outputs'!Y491</f>
        <v>0</v>
      </c>
      <c r="ZY14" s="34" t="str">
        <f>'5 - Project Outputs'!C492</f>
        <v>&lt; Select &gt;</v>
      </c>
      <c r="ZZ14" s="34" t="str">
        <f>'5 - Project Outputs'!D492</f>
        <v>N/A</v>
      </c>
      <c r="AAA14" s="34">
        <f>'5 - Project Outputs'!E492</f>
        <v>0</v>
      </c>
      <c r="AAB14" s="34">
        <f>'5 - Project Outputs'!F492</f>
        <v>0</v>
      </c>
      <c r="AAC14" s="34">
        <f>'5 - Project Outputs'!G492</f>
        <v>0</v>
      </c>
      <c r="AAD14" s="34">
        <f>'5 - Project Outputs'!H492</f>
        <v>0</v>
      </c>
      <c r="AAE14" s="34">
        <f>'5 - Project Outputs'!I492</f>
        <v>0</v>
      </c>
      <c r="AAF14" s="34">
        <f>'5 - Project Outputs'!J492</f>
        <v>0</v>
      </c>
      <c r="AAG14" s="34">
        <f>'5 - Project Outputs'!K492</f>
        <v>0</v>
      </c>
      <c r="AAH14" s="34">
        <f>'5 - Project Outputs'!L492</f>
        <v>0</v>
      </c>
      <c r="AAI14" s="34">
        <f>'5 - Project Outputs'!M492</f>
        <v>0</v>
      </c>
      <c r="AAJ14" s="34">
        <f>'5 - Project Outputs'!N492</f>
        <v>0</v>
      </c>
      <c r="AAK14" s="34">
        <f>'5 - Project Outputs'!O492</f>
        <v>0</v>
      </c>
      <c r="AAL14" s="34">
        <f>'5 - Project Outputs'!P492</f>
        <v>0</v>
      </c>
      <c r="AAM14" s="34">
        <f>'5 - Project Outputs'!Q492</f>
        <v>0</v>
      </c>
      <c r="AAN14" s="34">
        <f>'5 - Project Outputs'!R492</f>
        <v>0</v>
      </c>
      <c r="AAO14" s="34">
        <f>'5 - Project Outputs'!S492</f>
        <v>0</v>
      </c>
      <c r="AAP14" s="34">
        <f>'5 - Project Outputs'!T492</f>
        <v>0</v>
      </c>
      <c r="AAQ14" s="34">
        <f>'5 - Project Outputs'!U492</f>
        <v>0</v>
      </c>
      <c r="AAR14" s="34">
        <f>'5 - Project Outputs'!V492</f>
        <v>0</v>
      </c>
      <c r="AAS14" s="34">
        <f>'5 - Project Outputs'!W492</f>
        <v>0</v>
      </c>
      <c r="AAT14" s="34">
        <f>'5 - Project Outputs'!X492</f>
        <v>0</v>
      </c>
      <c r="AAU14" s="34">
        <f>'5 - Project Outputs'!Y492</f>
        <v>0</v>
      </c>
      <c r="AAV14" s="34" t="str">
        <f>'5 - Project Outputs'!C493</f>
        <v>&lt; Select &gt;</v>
      </c>
      <c r="AAW14" s="34" t="str">
        <f>'5 - Project Outputs'!D493</f>
        <v>N/A</v>
      </c>
      <c r="AAX14" s="34">
        <f>'5 - Project Outputs'!E493</f>
        <v>0</v>
      </c>
      <c r="AAY14" s="34">
        <f>'5 - Project Outputs'!F493</f>
        <v>0</v>
      </c>
      <c r="AAZ14" s="34">
        <f>'5 - Project Outputs'!G493</f>
        <v>0</v>
      </c>
      <c r="ABA14" s="34">
        <f>'5 - Project Outputs'!H493</f>
        <v>0</v>
      </c>
      <c r="ABB14" s="34">
        <f>'5 - Project Outputs'!I493</f>
        <v>0</v>
      </c>
      <c r="ABC14" s="34">
        <f>'5 - Project Outputs'!J493</f>
        <v>0</v>
      </c>
      <c r="ABD14" s="34">
        <f>'5 - Project Outputs'!K493</f>
        <v>0</v>
      </c>
      <c r="ABE14" s="34">
        <f>'5 - Project Outputs'!L493</f>
        <v>0</v>
      </c>
      <c r="ABF14" s="34">
        <f>'5 - Project Outputs'!M493</f>
        <v>0</v>
      </c>
      <c r="ABG14" s="34">
        <f>'5 - Project Outputs'!N493</f>
        <v>0</v>
      </c>
      <c r="ABH14" s="34">
        <f>'5 - Project Outputs'!O493</f>
        <v>0</v>
      </c>
      <c r="ABI14" s="34">
        <f>'5 - Project Outputs'!P493</f>
        <v>0</v>
      </c>
      <c r="ABJ14" s="34">
        <f>'5 - Project Outputs'!Q493</f>
        <v>0</v>
      </c>
      <c r="ABK14" s="34">
        <f>'5 - Project Outputs'!R493</f>
        <v>0</v>
      </c>
      <c r="ABL14" s="34">
        <f>'5 - Project Outputs'!S493</f>
        <v>0</v>
      </c>
      <c r="ABM14" s="34">
        <f>'5 - Project Outputs'!T493</f>
        <v>0</v>
      </c>
      <c r="ABN14" s="34">
        <f>'5 - Project Outputs'!U493</f>
        <v>0</v>
      </c>
      <c r="ABO14" s="34">
        <f>'5 - Project Outputs'!V493</f>
        <v>0</v>
      </c>
      <c r="ABP14" s="34">
        <f>'5 - Project Outputs'!W493</f>
        <v>0</v>
      </c>
      <c r="ABQ14" s="34">
        <f>'5 - Project Outputs'!X493</f>
        <v>0</v>
      </c>
      <c r="ABR14" s="34">
        <f>'5 - Project Outputs'!Y493</f>
        <v>0</v>
      </c>
      <c r="ABS14" s="34" t="str">
        <f>'5 - Project Outputs'!C494</f>
        <v>&lt; Select &gt;</v>
      </c>
      <c r="ABT14" s="34" t="str">
        <f>'5 - Project Outputs'!D494</f>
        <v>N/A</v>
      </c>
      <c r="ABU14" s="34">
        <f>'5 - Project Outputs'!E494</f>
        <v>0</v>
      </c>
      <c r="ABV14" s="34">
        <f>'5 - Project Outputs'!F494</f>
        <v>0</v>
      </c>
      <c r="ABW14" s="34">
        <f>'5 - Project Outputs'!G494</f>
        <v>0</v>
      </c>
      <c r="ABX14" s="34">
        <f>'5 - Project Outputs'!H494</f>
        <v>0</v>
      </c>
      <c r="ABY14" s="34">
        <f>'5 - Project Outputs'!I494</f>
        <v>0</v>
      </c>
      <c r="ABZ14" s="34">
        <f>'5 - Project Outputs'!J494</f>
        <v>0</v>
      </c>
      <c r="ACA14" s="34">
        <f>'5 - Project Outputs'!K494</f>
        <v>0</v>
      </c>
      <c r="ACB14" s="34">
        <f>'5 - Project Outputs'!L494</f>
        <v>0</v>
      </c>
      <c r="ACC14" s="34">
        <f>'5 - Project Outputs'!M494</f>
        <v>0</v>
      </c>
      <c r="ACD14" s="34">
        <f>'5 - Project Outputs'!N494</f>
        <v>0</v>
      </c>
      <c r="ACE14" s="34">
        <f>'5 - Project Outputs'!O494</f>
        <v>0</v>
      </c>
      <c r="ACF14" s="34">
        <f>'5 - Project Outputs'!P494</f>
        <v>0</v>
      </c>
      <c r="ACG14" s="34">
        <f>'5 - Project Outputs'!Q494</f>
        <v>0</v>
      </c>
      <c r="ACH14" s="34">
        <f>'5 - Project Outputs'!R494</f>
        <v>0</v>
      </c>
      <c r="ACI14" s="34">
        <f>'5 - Project Outputs'!S494</f>
        <v>0</v>
      </c>
      <c r="ACJ14" s="34">
        <f>'5 - Project Outputs'!T494</f>
        <v>0</v>
      </c>
      <c r="ACK14" s="34">
        <f>'5 - Project Outputs'!U494</f>
        <v>0</v>
      </c>
      <c r="ACL14" s="34">
        <f>'5 - Project Outputs'!V494</f>
        <v>0</v>
      </c>
      <c r="ACM14" s="34">
        <f>'5 - Project Outputs'!W494</f>
        <v>0</v>
      </c>
      <c r="ACN14" s="34">
        <f>'5 - Project Outputs'!X494</f>
        <v>0</v>
      </c>
      <c r="ACO14" s="34">
        <f>'5 - Project Outputs'!Y494</f>
        <v>0</v>
      </c>
      <c r="ACP14" s="34" t="str">
        <f>'5 - Project Outputs'!C495</f>
        <v>&lt; Select &gt;</v>
      </c>
      <c r="ACQ14" s="34" t="str">
        <f>'5 - Project Outputs'!D495</f>
        <v>N/A</v>
      </c>
      <c r="ACR14" s="34">
        <f>'5 - Project Outputs'!E495</f>
        <v>0</v>
      </c>
      <c r="ACS14" s="34">
        <f>'5 - Project Outputs'!F495</f>
        <v>0</v>
      </c>
      <c r="ACT14" s="34">
        <f>'5 - Project Outputs'!G495</f>
        <v>0</v>
      </c>
      <c r="ACU14" s="34">
        <f>'5 - Project Outputs'!H495</f>
        <v>0</v>
      </c>
      <c r="ACV14" s="34">
        <f>'5 - Project Outputs'!I495</f>
        <v>0</v>
      </c>
      <c r="ACW14" s="34">
        <f>'5 - Project Outputs'!J495</f>
        <v>0</v>
      </c>
      <c r="ACX14" s="34">
        <f>'5 - Project Outputs'!K495</f>
        <v>0</v>
      </c>
      <c r="ACY14" s="34">
        <f>'5 - Project Outputs'!L495</f>
        <v>0</v>
      </c>
      <c r="ACZ14" s="34">
        <f>'5 - Project Outputs'!M495</f>
        <v>0</v>
      </c>
      <c r="ADA14" s="34">
        <f>'5 - Project Outputs'!N495</f>
        <v>0</v>
      </c>
      <c r="ADB14" s="34">
        <f>'5 - Project Outputs'!O495</f>
        <v>0</v>
      </c>
      <c r="ADC14" s="34">
        <f>'5 - Project Outputs'!P495</f>
        <v>0</v>
      </c>
      <c r="ADD14" s="34">
        <f>'5 - Project Outputs'!Q495</f>
        <v>0</v>
      </c>
      <c r="ADE14" s="34">
        <f>'5 - Project Outputs'!R495</f>
        <v>0</v>
      </c>
      <c r="ADF14" s="34">
        <f>'5 - Project Outputs'!S495</f>
        <v>0</v>
      </c>
      <c r="ADG14" s="34">
        <f>'5 - Project Outputs'!T495</f>
        <v>0</v>
      </c>
      <c r="ADH14" s="34">
        <f>'5 - Project Outputs'!U495</f>
        <v>0</v>
      </c>
      <c r="ADI14" s="34">
        <f>'5 - Project Outputs'!V495</f>
        <v>0</v>
      </c>
      <c r="ADJ14" s="34">
        <f>'5 - Project Outputs'!W495</f>
        <v>0</v>
      </c>
      <c r="ADK14" s="34">
        <f>'5 - Project Outputs'!X495</f>
        <v>0</v>
      </c>
      <c r="ADL14" s="34">
        <f>'5 - Project Outputs'!Y495</f>
        <v>0</v>
      </c>
      <c r="ADM14" s="34" t="str">
        <f>'5 - Project Outputs'!C496</f>
        <v>&lt; Select &gt;</v>
      </c>
      <c r="ADN14" s="34" t="str">
        <f>'5 - Project Outputs'!D496</f>
        <v>N/A</v>
      </c>
      <c r="ADO14" s="34">
        <f>'5 - Project Outputs'!E496</f>
        <v>0</v>
      </c>
      <c r="ADP14" s="34">
        <f>'5 - Project Outputs'!F496</f>
        <v>0</v>
      </c>
      <c r="ADQ14" s="34">
        <f>'5 - Project Outputs'!G496</f>
        <v>0</v>
      </c>
      <c r="ADR14" s="34">
        <f>'5 - Project Outputs'!H496</f>
        <v>0</v>
      </c>
      <c r="ADS14" s="34">
        <f>'5 - Project Outputs'!I496</f>
        <v>0</v>
      </c>
      <c r="ADT14" s="34">
        <f>'5 - Project Outputs'!J496</f>
        <v>0</v>
      </c>
      <c r="ADU14" s="34">
        <f>'5 - Project Outputs'!K496</f>
        <v>0</v>
      </c>
      <c r="ADV14" s="34">
        <f>'5 - Project Outputs'!L496</f>
        <v>0</v>
      </c>
      <c r="ADW14" s="34">
        <f>'5 - Project Outputs'!M496</f>
        <v>0</v>
      </c>
      <c r="ADX14" s="34">
        <f>'5 - Project Outputs'!N496</f>
        <v>0</v>
      </c>
      <c r="ADY14" s="34">
        <f>'5 - Project Outputs'!O496</f>
        <v>0</v>
      </c>
      <c r="ADZ14" s="34">
        <f>'5 - Project Outputs'!P496</f>
        <v>0</v>
      </c>
      <c r="AEA14" s="34">
        <f>'5 - Project Outputs'!Q496</f>
        <v>0</v>
      </c>
      <c r="AEB14" s="34">
        <f>'5 - Project Outputs'!R496</f>
        <v>0</v>
      </c>
      <c r="AEC14" s="34">
        <f>'5 - Project Outputs'!S496</f>
        <v>0</v>
      </c>
      <c r="AED14" s="34">
        <f>'5 - Project Outputs'!T496</f>
        <v>0</v>
      </c>
      <c r="AEE14" s="34">
        <f>'5 - Project Outputs'!U496</f>
        <v>0</v>
      </c>
      <c r="AEF14" s="34">
        <f>'5 - Project Outputs'!V496</f>
        <v>0</v>
      </c>
      <c r="AEG14" s="34">
        <f>'5 - Project Outputs'!W496</f>
        <v>0</v>
      </c>
      <c r="AEH14" s="34">
        <f>'5 - Project Outputs'!X496</f>
        <v>0</v>
      </c>
      <c r="AEI14" s="34">
        <f>'5 - Project Outputs'!Y496</f>
        <v>0</v>
      </c>
      <c r="AEJ14" s="34" t="str">
        <f>'5 - Project Outputs'!C497</f>
        <v>&lt; Select &gt;</v>
      </c>
      <c r="AEK14" s="34" t="str">
        <f>'5 - Project Outputs'!D497</f>
        <v>N/A</v>
      </c>
      <c r="AEL14" s="34">
        <f>'5 - Project Outputs'!E497</f>
        <v>0</v>
      </c>
      <c r="AEM14" s="34">
        <f>'5 - Project Outputs'!F497</f>
        <v>0</v>
      </c>
      <c r="AEN14" s="34">
        <f>'5 - Project Outputs'!G497</f>
        <v>0</v>
      </c>
      <c r="AEO14" s="34">
        <f>'5 - Project Outputs'!H497</f>
        <v>0</v>
      </c>
      <c r="AEP14" s="34">
        <f>'5 - Project Outputs'!I497</f>
        <v>0</v>
      </c>
      <c r="AEQ14" s="34">
        <f>'5 - Project Outputs'!J497</f>
        <v>0</v>
      </c>
      <c r="AER14" s="34">
        <f>'5 - Project Outputs'!K497</f>
        <v>0</v>
      </c>
      <c r="AES14" s="34">
        <f>'5 - Project Outputs'!L497</f>
        <v>0</v>
      </c>
      <c r="AET14" s="34">
        <f>'5 - Project Outputs'!M497</f>
        <v>0</v>
      </c>
      <c r="AEU14" s="34">
        <f>'5 - Project Outputs'!N497</f>
        <v>0</v>
      </c>
      <c r="AEV14" s="34">
        <f>'5 - Project Outputs'!O497</f>
        <v>0</v>
      </c>
      <c r="AEW14" s="34">
        <f>'5 - Project Outputs'!P497</f>
        <v>0</v>
      </c>
      <c r="AEX14" s="34">
        <f>'5 - Project Outputs'!Q497</f>
        <v>0</v>
      </c>
      <c r="AEY14" s="34">
        <f>'5 - Project Outputs'!R497</f>
        <v>0</v>
      </c>
      <c r="AEZ14" s="34">
        <f>'5 - Project Outputs'!S497</f>
        <v>0</v>
      </c>
      <c r="AFA14" s="34">
        <f>'5 - Project Outputs'!T497</f>
        <v>0</v>
      </c>
      <c r="AFB14" s="34">
        <f>'5 - Project Outputs'!U497</f>
        <v>0</v>
      </c>
      <c r="AFC14" s="34">
        <f>'5 - Project Outputs'!V497</f>
        <v>0</v>
      </c>
      <c r="AFD14" s="34">
        <f>'5 - Project Outputs'!W497</f>
        <v>0</v>
      </c>
      <c r="AFE14" s="34">
        <f>'5 - Project Outputs'!X497</f>
        <v>0</v>
      </c>
      <c r="AFF14" s="34">
        <f>'5 - Project Outputs'!Y497</f>
        <v>0</v>
      </c>
      <c r="AFG14" s="34" t="str">
        <f>'5 - Project Outputs'!C498</f>
        <v>&lt; Select &gt;</v>
      </c>
      <c r="AFH14" s="34" t="str">
        <f>'5 - Project Outputs'!D498</f>
        <v>N/A</v>
      </c>
      <c r="AFI14" s="34">
        <f>'5 - Project Outputs'!E498</f>
        <v>0</v>
      </c>
      <c r="AFJ14" s="34">
        <f>'5 - Project Outputs'!F498</f>
        <v>0</v>
      </c>
      <c r="AFK14" s="34">
        <f>'5 - Project Outputs'!G498</f>
        <v>0</v>
      </c>
      <c r="AFL14" s="34">
        <f>'5 - Project Outputs'!H498</f>
        <v>0</v>
      </c>
      <c r="AFM14" s="34">
        <f>'5 - Project Outputs'!I498</f>
        <v>0</v>
      </c>
      <c r="AFN14" s="34">
        <f>'5 - Project Outputs'!J498</f>
        <v>0</v>
      </c>
      <c r="AFO14" s="34">
        <f>'5 - Project Outputs'!K498</f>
        <v>0</v>
      </c>
      <c r="AFP14" s="34">
        <f>'5 - Project Outputs'!L498</f>
        <v>0</v>
      </c>
      <c r="AFQ14" s="34">
        <f>'5 - Project Outputs'!M498</f>
        <v>0</v>
      </c>
      <c r="AFR14" s="34">
        <f>'5 - Project Outputs'!N498</f>
        <v>0</v>
      </c>
      <c r="AFS14" s="34">
        <f>'5 - Project Outputs'!O498</f>
        <v>0</v>
      </c>
      <c r="AFT14" s="34">
        <f>'5 - Project Outputs'!P498</f>
        <v>0</v>
      </c>
      <c r="AFU14" s="34">
        <f>'5 - Project Outputs'!Q498</f>
        <v>0</v>
      </c>
      <c r="AFV14" s="34">
        <f>'5 - Project Outputs'!R498</f>
        <v>0</v>
      </c>
      <c r="AFW14" s="34">
        <f>'5 - Project Outputs'!S498</f>
        <v>0</v>
      </c>
      <c r="AFX14" s="34">
        <f>'5 - Project Outputs'!T498</f>
        <v>0</v>
      </c>
      <c r="AFY14" s="34">
        <f>'5 - Project Outputs'!U498</f>
        <v>0</v>
      </c>
      <c r="AFZ14" s="34">
        <f>'5 - Project Outputs'!V498</f>
        <v>0</v>
      </c>
      <c r="AGA14" s="34">
        <f>'5 - Project Outputs'!W498</f>
        <v>0</v>
      </c>
      <c r="AGB14" s="34">
        <f>'5 - Project Outputs'!X498</f>
        <v>0</v>
      </c>
      <c r="AGC14" s="34">
        <f>'5 - Project Outputs'!Y498</f>
        <v>0</v>
      </c>
      <c r="AGD14" s="34">
        <f>'5 - Project Outputs'!C500</f>
        <v>0</v>
      </c>
      <c r="AGE14" s="34">
        <f>'5 - Project Outputs'!D500</f>
        <v>0</v>
      </c>
      <c r="AGF14" s="34">
        <f>'5 - Project Outputs'!E500</f>
        <v>0</v>
      </c>
      <c r="AGG14" s="34">
        <f>'5 - Project Outputs'!F500</f>
        <v>0</v>
      </c>
      <c r="AGH14" s="34">
        <f>'5 - Project Outputs'!G500</f>
        <v>0</v>
      </c>
      <c r="AGI14" s="34">
        <f>'5 - Project Outputs'!H500</f>
        <v>0</v>
      </c>
      <c r="AGJ14" s="34">
        <f>'5 - Project Outputs'!I500</f>
        <v>0</v>
      </c>
      <c r="AGK14" s="34">
        <f>'5 - Project Outputs'!J500</f>
        <v>0</v>
      </c>
      <c r="AGL14" s="34">
        <f>'5 - Project Outputs'!K500</f>
        <v>0</v>
      </c>
      <c r="AGM14" s="34">
        <f>'5 - Project Outputs'!L500</f>
        <v>0</v>
      </c>
      <c r="AGN14" s="34">
        <f>'5 - Project Outputs'!M500</f>
        <v>0</v>
      </c>
      <c r="AGO14" s="34">
        <f>'5 - Project Outputs'!N500</f>
        <v>0</v>
      </c>
      <c r="AGP14" s="34">
        <f>'5 - Project Outputs'!O500</f>
        <v>0</v>
      </c>
      <c r="AGQ14" s="34">
        <f>'5 - Project Outputs'!P500</f>
        <v>0</v>
      </c>
      <c r="AGR14" s="34">
        <f>'5 - Project Outputs'!Q500</f>
        <v>0</v>
      </c>
      <c r="AGS14" s="34">
        <f>'5 - Project Outputs'!R500</f>
        <v>0</v>
      </c>
      <c r="AGT14" s="34">
        <f>'5 - Project Outputs'!S500</f>
        <v>0</v>
      </c>
      <c r="AGU14" s="34">
        <f>'5 - Project Outputs'!T500</f>
        <v>0</v>
      </c>
      <c r="AGV14" s="34">
        <f>'5 - Project Outputs'!U500</f>
        <v>0</v>
      </c>
      <c r="AGW14" s="34">
        <f>'5 - Project Outputs'!V500</f>
        <v>0</v>
      </c>
      <c r="AGX14" s="34">
        <f>'5 - Project Outputs'!W500</f>
        <v>0</v>
      </c>
      <c r="AGY14" s="34">
        <f>'5 - Project Outputs'!X500</f>
        <v>0</v>
      </c>
      <c r="AGZ14" s="34">
        <f>'5 - Project Outputs'!C501</f>
        <v>0</v>
      </c>
      <c r="AHA14" s="34">
        <f>'5 - Project Outputs'!D501</f>
        <v>0</v>
      </c>
      <c r="AHB14" s="34">
        <f>'5 - Project Outputs'!E501</f>
        <v>0</v>
      </c>
      <c r="AHC14" s="34">
        <f>'5 - Project Outputs'!F501</f>
        <v>0</v>
      </c>
      <c r="AHD14" s="34">
        <f>'5 - Project Outputs'!G501</f>
        <v>0</v>
      </c>
      <c r="AHE14" s="34">
        <f>'5 - Project Outputs'!H501</f>
        <v>0</v>
      </c>
      <c r="AHF14" s="34">
        <f>'5 - Project Outputs'!I501</f>
        <v>0</v>
      </c>
      <c r="AHG14" s="34">
        <f>'5 - Project Outputs'!J501</f>
        <v>0</v>
      </c>
      <c r="AHH14" s="34">
        <f>'5 - Project Outputs'!K501</f>
        <v>0</v>
      </c>
      <c r="AHI14" s="34">
        <f>'5 - Project Outputs'!L501</f>
        <v>0</v>
      </c>
      <c r="AHJ14" s="34">
        <f>'5 - Project Outputs'!M501</f>
        <v>0</v>
      </c>
      <c r="AHK14" s="34">
        <f>'5 - Project Outputs'!N501</f>
        <v>0</v>
      </c>
      <c r="AHL14" s="34">
        <f>'5 - Project Outputs'!O501</f>
        <v>0</v>
      </c>
      <c r="AHM14" s="34">
        <f>'5 - Project Outputs'!P501</f>
        <v>0</v>
      </c>
      <c r="AHN14" s="34">
        <f>'5 - Project Outputs'!Q501</f>
        <v>0</v>
      </c>
      <c r="AHO14" s="34">
        <f>'5 - Project Outputs'!R501</f>
        <v>0</v>
      </c>
      <c r="AHP14" s="34">
        <f>'5 - Project Outputs'!S501</f>
        <v>0</v>
      </c>
      <c r="AHQ14" s="34">
        <f>'5 - Project Outputs'!T501</f>
        <v>0</v>
      </c>
      <c r="AHR14" s="34">
        <f>'5 - Project Outputs'!U501</f>
        <v>0</v>
      </c>
      <c r="AHS14" s="34">
        <f>'5 - Project Outputs'!V501</f>
        <v>0</v>
      </c>
      <c r="AHT14" s="34">
        <f>'5 - Project Outputs'!W501</f>
        <v>0</v>
      </c>
      <c r="AHU14" s="34">
        <f>'5 - Project Outputs'!X501</f>
        <v>0</v>
      </c>
      <c r="AHV14" s="34">
        <f>'5 - Project Outputs'!C502</f>
        <v>0</v>
      </c>
      <c r="AHW14" s="34">
        <f>'5 - Project Outputs'!D502</f>
        <v>0</v>
      </c>
      <c r="AHX14" s="34">
        <f>'5 - Project Outputs'!E502</f>
        <v>0</v>
      </c>
      <c r="AHY14" s="34">
        <f>'5 - Project Outputs'!F502</f>
        <v>0</v>
      </c>
      <c r="AHZ14" s="34">
        <f>'5 - Project Outputs'!G502</f>
        <v>0</v>
      </c>
      <c r="AIA14" s="34">
        <f>'5 - Project Outputs'!H502</f>
        <v>0</v>
      </c>
      <c r="AIB14" s="34">
        <f>'5 - Project Outputs'!I502</f>
        <v>0</v>
      </c>
      <c r="AIC14" s="34">
        <f>'5 - Project Outputs'!J502</f>
        <v>0</v>
      </c>
      <c r="AID14" s="34">
        <f>'5 - Project Outputs'!K502</f>
        <v>0</v>
      </c>
      <c r="AIE14" s="34">
        <f>'5 - Project Outputs'!L502</f>
        <v>0</v>
      </c>
      <c r="AIF14" s="34">
        <f>'5 - Project Outputs'!M502</f>
        <v>0</v>
      </c>
      <c r="AIG14" s="34">
        <f>'5 - Project Outputs'!N502</f>
        <v>0</v>
      </c>
      <c r="AIH14" s="34">
        <f>'5 - Project Outputs'!O502</f>
        <v>0</v>
      </c>
      <c r="AII14" s="34">
        <f>'5 - Project Outputs'!P502</f>
        <v>0</v>
      </c>
      <c r="AIJ14" s="34">
        <f>'5 - Project Outputs'!Q502</f>
        <v>0</v>
      </c>
      <c r="AIK14" s="34">
        <f>'5 - Project Outputs'!R502</f>
        <v>0</v>
      </c>
      <c r="AIL14" s="34">
        <f>'5 - Project Outputs'!S502</f>
        <v>0</v>
      </c>
      <c r="AIM14" s="34">
        <f>'5 - Project Outputs'!T502</f>
        <v>0</v>
      </c>
      <c r="AIN14" s="34">
        <f>'5 - Project Outputs'!U502</f>
        <v>0</v>
      </c>
      <c r="AIO14" s="34">
        <f>'5 - Project Outputs'!V502</f>
        <v>0</v>
      </c>
      <c r="AIP14" s="34">
        <f>'5 - Project Outputs'!W502</f>
        <v>0</v>
      </c>
      <c r="AIQ14" s="34">
        <f>'5 - Project Outputs'!X502</f>
        <v>0</v>
      </c>
      <c r="AIR14" s="34">
        <f>'5 - Project Outputs'!C503</f>
        <v>0</v>
      </c>
      <c r="AIS14" s="34">
        <f>'5 - Project Outputs'!D503</f>
        <v>0</v>
      </c>
      <c r="AIT14" s="34">
        <f>'5 - Project Outputs'!E503</f>
        <v>0</v>
      </c>
      <c r="AIU14" s="34">
        <f>'5 - Project Outputs'!F503</f>
        <v>0</v>
      </c>
      <c r="AIV14" s="34">
        <f>'5 - Project Outputs'!G503</f>
        <v>0</v>
      </c>
      <c r="AIW14" s="34">
        <f>'5 - Project Outputs'!H503</f>
        <v>0</v>
      </c>
      <c r="AIX14" s="34">
        <f>'5 - Project Outputs'!I503</f>
        <v>0</v>
      </c>
      <c r="AIY14" s="34">
        <f>'5 - Project Outputs'!J503</f>
        <v>0</v>
      </c>
      <c r="AIZ14" s="34">
        <f>'5 - Project Outputs'!K503</f>
        <v>0</v>
      </c>
      <c r="AJA14" s="34">
        <f>'5 - Project Outputs'!L503</f>
        <v>0</v>
      </c>
      <c r="AJB14" s="34">
        <f>'5 - Project Outputs'!M503</f>
        <v>0</v>
      </c>
      <c r="AJC14" s="34">
        <f>'5 - Project Outputs'!N503</f>
        <v>0</v>
      </c>
      <c r="AJD14" s="34">
        <f>'5 - Project Outputs'!O503</f>
        <v>0</v>
      </c>
      <c r="AJE14" s="34">
        <f>'5 - Project Outputs'!P503</f>
        <v>0</v>
      </c>
      <c r="AJF14" s="34">
        <f>'5 - Project Outputs'!Q503</f>
        <v>0</v>
      </c>
      <c r="AJG14" s="34">
        <f>'5 - Project Outputs'!R503</f>
        <v>0</v>
      </c>
      <c r="AJH14" s="34">
        <f>'5 - Project Outputs'!S503</f>
        <v>0</v>
      </c>
      <c r="AJI14" s="34">
        <f>'5 - Project Outputs'!T503</f>
        <v>0</v>
      </c>
      <c r="AJJ14" s="34">
        <f>'5 - Project Outputs'!U503</f>
        <v>0</v>
      </c>
      <c r="AJK14" s="34">
        <f>'5 - Project Outputs'!V503</f>
        <v>0</v>
      </c>
      <c r="AJL14" s="34">
        <f>'5 - Project Outputs'!W503</f>
        <v>0</v>
      </c>
      <c r="AJM14" s="34">
        <f>'5 - Project Outputs'!X503</f>
        <v>0</v>
      </c>
      <c r="AJN14" s="34">
        <f>'5 - Project Outputs'!C504</f>
        <v>0</v>
      </c>
      <c r="AJO14" s="34">
        <f>'5 - Project Outputs'!D504</f>
        <v>0</v>
      </c>
      <c r="AJP14" s="34">
        <f>'5 - Project Outputs'!E504</f>
        <v>0</v>
      </c>
      <c r="AJQ14" s="34">
        <f>'5 - Project Outputs'!F504</f>
        <v>0</v>
      </c>
      <c r="AJR14" s="34">
        <f>'5 - Project Outputs'!G504</f>
        <v>0</v>
      </c>
      <c r="AJS14" s="34">
        <f>'5 - Project Outputs'!H504</f>
        <v>0</v>
      </c>
      <c r="AJT14" s="34">
        <f>'5 - Project Outputs'!I504</f>
        <v>0</v>
      </c>
      <c r="AJU14" s="34">
        <f>'5 - Project Outputs'!J504</f>
        <v>0</v>
      </c>
      <c r="AJV14" s="34">
        <f>'5 - Project Outputs'!K504</f>
        <v>0</v>
      </c>
      <c r="AJW14" s="34">
        <f>'5 - Project Outputs'!L504</f>
        <v>0</v>
      </c>
      <c r="AJX14" s="34">
        <f>'5 - Project Outputs'!M504</f>
        <v>0</v>
      </c>
      <c r="AJY14" s="34">
        <f>'5 - Project Outputs'!N504</f>
        <v>0</v>
      </c>
      <c r="AJZ14" s="34">
        <f>'5 - Project Outputs'!O504</f>
        <v>0</v>
      </c>
      <c r="AKA14" s="34">
        <f>'5 - Project Outputs'!P504</f>
        <v>0</v>
      </c>
      <c r="AKB14" s="34">
        <f>'5 - Project Outputs'!Q504</f>
        <v>0</v>
      </c>
      <c r="AKC14" s="34">
        <f>'5 - Project Outputs'!R504</f>
        <v>0</v>
      </c>
      <c r="AKD14" s="34">
        <f>'5 - Project Outputs'!S504</f>
        <v>0</v>
      </c>
      <c r="AKE14" s="34">
        <f>'5 - Project Outputs'!T504</f>
        <v>0</v>
      </c>
      <c r="AKF14" s="34">
        <f>'5 - Project Outputs'!U504</f>
        <v>0</v>
      </c>
      <c r="AKG14" s="34">
        <f>'5 - Project Outputs'!V504</f>
        <v>0</v>
      </c>
      <c r="AKH14" s="34">
        <f>'5 - Project Outputs'!W504</f>
        <v>0</v>
      </c>
      <c r="AKI14" s="34">
        <f>'5 - Project Outputs'!X504</f>
        <v>0</v>
      </c>
      <c r="AKJ14" s="34">
        <f>'5 - Project Outputs'!C505</f>
        <v>0</v>
      </c>
      <c r="AKK14" s="34">
        <f>'5 - Project Outputs'!D505</f>
        <v>0</v>
      </c>
      <c r="AKL14" s="34">
        <f>'5 - Project Outputs'!E505</f>
        <v>0</v>
      </c>
      <c r="AKM14" s="34">
        <f>'5 - Project Outputs'!F505</f>
        <v>0</v>
      </c>
      <c r="AKN14" s="34">
        <f>'5 - Project Outputs'!G505</f>
        <v>0</v>
      </c>
      <c r="AKO14" s="34">
        <f>'5 - Project Outputs'!H505</f>
        <v>0</v>
      </c>
      <c r="AKP14" s="34">
        <f>'5 - Project Outputs'!I505</f>
        <v>0</v>
      </c>
      <c r="AKQ14" s="34">
        <f>'5 - Project Outputs'!J505</f>
        <v>0</v>
      </c>
      <c r="AKR14" s="34">
        <f>'5 - Project Outputs'!K505</f>
        <v>0</v>
      </c>
      <c r="AKS14" s="34">
        <f>'5 - Project Outputs'!L505</f>
        <v>0</v>
      </c>
      <c r="AKT14" s="34">
        <f>'5 - Project Outputs'!M505</f>
        <v>0</v>
      </c>
      <c r="AKU14" s="34">
        <f>'5 - Project Outputs'!N505</f>
        <v>0</v>
      </c>
      <c r="AKV14" s="34">
        <f>'5 - Project Outputs'!O505</f>
        <v>0</v>
      </c>
      <c r="AKW14" s="34">
        <f>'5 - Project Outputs'!P505</f>
        <v>0</v>
      </c>
      <c r="AKX14" s="34">
        <f>'5 - Project Outputs'!Q505</f>
        <v>0</v>
      </c>
      <c r="AKY14" s="34">
        <f>'5 - Project Outputs'!R505</f>
        <v>0</v>
      </c>
      <c r="AKZ14" s="34">
        <f>'5 - Project Outputs'!S505</f>
        <v>0</v>
      </c>
      <c r="ALA14" s="34">
        <f>'5 - Project Outputs'!T505</f>
        <v>0</v>
      </c>
      <c r="ALB14" s="34">
        <f>'5 - Project Outputs'!U505</f>
        <v>0</v>
      </c>
      <c r="ALC14" s="34">
        <f>'5 - Project Outputs'!V505</f>
        <v>0</v>
      </c>
      <c r="ALD14" s="34">
        <f>'5 - Project Outputs'!W505</f>
        <v>0</v>
      </c>
      <c r="ALE14" s="34">
        <f>'5 - Project Outputs'!X505</f>
        <v>0</v>
      </c>
      <c r="ALF14" s="34">
        <f>'5 - Project Outputs'!C506</f>
        <v>0</v>
      </c>
      <c r="ALG14" s="34">
        <f>'5 - Project Outputs'!D506</f>
        <v>0</v>
      </c>
      <c r="ALH14" s="34">
        <f>'5 - Project Outputs'!E506</f>
        <v>0</v>
      </c>
      <c r="ALI14" s="34">
        <f>'5 - Project Outputs'!F506</f>
        <v>0</v>
      </c>
      <c r="ALJ14" s="34">
        <f>'5 - Project Outputs'!G506</f>
        <v>0</v>
      </c>
      <c r="ALK14" s="34">
        <f>'5 - Project Outputs'!H506</f>
        <v>0</v>
      </c>
      <c r="ALL14" s="34">
        <f>'5 - Project Outputs'!I506</f>
        <v>0</v>
      </c>
      <c r="ALM14" s="34">
        <f>'5 - Project Outputs'!J506</f>
        <v>0</v>
      </c>
      <c r="ALN14" s="34">
        <f>'5 - Project Outputs'!K506</f>
        <v>0</v>
      </c>
      <c r="ALO14" s="34">
        <f>'5 - Project Outputs'!L506</f>
        <v>0</v>
      </c>
      <c r="ALP14" s="34">
        <f>'5 - Project Outputs'!M506</f>
        <v>0</v>
      </c>
      <c r="ALQ14" s="34">
        <f>'5 - Project Outputs'!N506</f>
        <v>0</v>
      </c>
      <c r="ALR14" s="34">
        <f>'5 - Project Outputs'!O506</f>
        <v>0</v>
      </c>
      <c r="ALS14" s="34">
        <f>'5 - Project Outputs'!P506</f>
        <v>0</v>
      </c>
      <c r="ALT14" s="34">
        <f>'5 - Project Outputs'!Q506</f>
        <v>0</v>
      </c>
      <c r="ALU14" s="34">
        <f>'5 - Project Outputs'!R506</f>
        <v>0</v>
      </c>
      <c r="ALV14" s="34">
        <f>'5 - Project Outputs'!S506</f>
        <v>0</v>
      </c>
      <c r="ALW14" s="34">
        <f>'5 - Project Outputs'!T506</f>
        <v>0</v>
      </c>
      <c r="ALX14" s="34">
        <f>'5 - Project Outputs'!U506</f>
        <v>0</v>
      </c>
      <c r="ALY14" s="34">
        <f>'5 - Project Outputs'!V506</f>
        <v>0</v>
      </c>
      <c r="ALZ14" s="34">
        <f>'5 - Project Outputs'!W506</f>
        <v>0</v>
      </c>
      <c r="AMA14" s="34">
        <f>'5 - Project Outputs'!X506</f>
        <v>0</v>
      </c>
      <c r="AMB14" s="34">
        <f>'5 - Project Outputs'!C507</f>
        <v>0</v>
      </c>
      <c r="AMC14" s="34">
        <f>'5 - Project Outputs'!D507</f>
        <v>0</v>
      </c>
      <c r="AMD14" s="34">
        <f>'5 - Project Outputs'!E507</f>
        <v>0</v>
      </c>
      <c r="AME14" s="34">
        <f>'5 - Project Outputs'!F507</f>
        <v>0</v>
      </c>
      <c r="AMF14" s="34">
        <f>'5 - Project Outputs'!G507</f>
        <v>0</v>
      </c>
      <c r="AMG14" s="34">
        <f>'5 - Project Outputs'!H507</f>
        <v>0</v>
      </c>
      <c r="AMH14" s="34">
        <f>'5 - Project Outputs'!I507</f>
        <v>0</v>
      </c>
      <c r="AMI14" s="34">
        <f>'5 - Project Outputs'!J507</f>
        <v>0</v>
      </c>
      <c r="AMJ14" s="34">
        <f>'5 - Project Outputs'!K507</f>
        <v>0</v>
      </c>
      <c r="AMK14" s="34">
        <f>'5 - Project Outputs'!L507</f>
        <v>0</v>
      </c>
      <c r="AML14" s="34">
        <f>'5 - Project Outputs'!M507</f>
        <v>0</v>
      </c>
      <c r="AMM14" s="34">
        <f>'5 - Project Outputs'!N507</f>
        <v>0</v>
      </c>
      <c r="AMN14" s="34">
        <f>'5 - Project Outputs'!O507</f>
        <v>0</v>
      </c>
      <c r="AMO14" s="34">
        <f>'5 - Project Outputs'!P507</f>
        <v>0</v>
      </c>
      <c r="AMP14" s="34">
        <f>'5 - Project Outputs'!Q507</f>
        <v>0</v>
      </c>
      <c r="AMQ14" s="34">
        <f>'5 - Project Outputs'!R507</f>
        <v>0</v>
      </c>
      <c r="AMR14" s="34">
        <f>'5 - Project Outputs'!S507</f>
        <v>0</v>
      </c>
      <c r="AMS14" s="34">
        <f>'5 - Project Outputs'!T507</f>
        <v>0</v>
      </c>
      <c r="AMT14" s="34">
        <f>'5 - Project Outputs'!U507</f>
        <v>0</v>
      </c>
      <c r="AMU14" s="34">
        <f>'5 - Project Outputs'!V507</f>
        <v>0</v>
      </c>
      <c r="AMV14" s="34">
        <f>'5 - Project Outputs'!W507</f>
        <v>0</v>
      </c>
      <c r="AMW14" s="34">
        <f>'5 - Project Outputs'!X507</f>
        <v>0</v>
      </c>
      <c r="AMX14" s="34">
        <f>'5 - Project Outputs'!C508</f>
        <v>0</v>
      </c>
      <c r="AMY14" s="34">
        <f>'5 - Project Outputs'!D508</f>
        <v>0</v>
      </c>
      <c r="AMZ14" s="34">
        <f>'5 - Project Outputs'!E508</f>
        <v>0</v>
      </c>
      <c r="ANA14" s="34">
        <f>'5 - Project Outputs'!F508</f>
        <v>0</v>
      </c>
      <c r="ANB14" s="34">
        <f>'5 - Project Outputs'!G508</f>
        <v>0</v>
      </c>
      <c r="ANC14" s="34">
        <f>'5 - Project Outputs'!H508</f>
        <v>0</v>
      </c>
      <c r="AND14" s="34">
        <f>'5 - Project Outputs'!I508</f>
        <v>0</v>
      </c>
      <c r="ANE14" s="34">
        <f>'5 - Project Outputs'!J508</f>
        <v>0</v>
      </c>
      <c r="ANF14" s="34">
        <f>'5 - Project Outputs'!K508</f>
        <v>0</v>
      </c>
      <c r="ANG14" s="34">
        <f>'5 - Project Outputs'!L508</f>
        <v>0</v>
      </c>
      <c r="ANH14" s="34">
        <f>'5 - Project Outputs'!M508</f>
        <v>0</v>
      </c>
      <c r="ANI14" s="34">
        <f>'5 - Project Outputs'!N508</f>
        <v>0</v>
      </c>
      <c r="ANJ14" s="34">
        <f>'5 - Project Outputs'!O508</f>
        <v>0</v>
      </c>
      <c r="ANK14" s="34">
        <f>'5 - Project Outputs'!P508</f>
        <v>0</v>
      </c>
      <c r="ANL14" s="34">
        <f>'5 - Project Outputs'!Q508</f>
        <v>0</v>
      </c>
      <c r="ANM14" s="34">
        <f>'5 - Project Outputs'!R508</f>
        <v>0</v>
      </c>
      <c r="ANN14" s="34">
        <f>'5 - Project Outputs'!S508</f>
        <v>0</v>
      </c>
      <c r="ANO14" s="34">
        <f>'5 - Project Outputs'!T508</f>
        <v>0</v>
      </c>
      <c r="ANP14" s="34">
        <f>'5 - Project Outputs'!U508</f>
        <v>0</v>
      </c>
      <c r="ANQ14" s="34">
        <f>'5 - Project Outputs'!V508</f>
        <v>0</v>
      </c>
      <c r="ANR14" s="34">
        <f>'5 - Project Outputs'!W508</f>
        <v>0</v>
      </c>
      <c r="ANS14" s="34">
        <f>'5 - Project Outputs'!X508</f>
        <v>0</v>
      </c>
      <c r="ANT14" s="34">
        <f>'5 - Project Outputs'!C509</f>
        <v>0</v>
      </c>
      <c r="ANU14" s="34">
        <f>'5 - Project Outputs'!D509</f>
        <v>0</v>
      </c>
      <c r="ANV14" s="34">
        <f>'5 - Project Outputs'!E509</f>
        <v>0</v>
      </c>
      <c r="ANW14" s="34">
        <f>'5 - Project Outputs'!F509</f>
        <v>0</v>
      </c>
      <c r="ANX14" s="34">
        <f>'5 - Project Outputs'!G509</f>
        <v>0</v>
      </c>
      <c r="ANY14" s="34">
        <f>'5 - Project Outputs'!H509</f>
        <v>0</v>
      </c>
      <c r="ANZ14" s="34">
        <f>'5 - Project Outputs'!I509</f>
        <v>0</v>
      </c>
      <c r="AOA14" s="34">
        <f>'5 - Project Outputs'!J509</f>
        <v>0</v>
      </c>
      <c r="AOB14" s="34">
        <f>'5 - Project Outputs'!K509</f>
        <v>0</v>
      </c>
      <c r="AOC14" s="34">
        <f>'5 - Project Outputs'!L509</f>
        <v>0</v>
      </c>
      <c r="AOD14" s="34">
        <f>'5 - Project Outputs'!M509</f>
        <v>0</v>
      </c>
      <c r="AOE14" s="34">
        <f>'5 - Project Outputs'!N509</f>
        <v>0</v>
      </c>
      <c r="AOF14" s="34">
        <f>'5 - Project Outputs'!O509</f>
        <v>0</v>
      </c>
      <c r="AOG14" s="34">
        <f>'5 - Project Outputs'!P509</f>
        <v>0</v>
      </c>
      <c r="AOH14" s="34">
        <f>'5 - Project Outputs'!Q509</f>
        <v>0</v>
      </c>
      <c r="AOI14" s="34">
        <f>'5 - Project Outputs'!R509</f>
        <v>0</v>
      </c>
      <c r="AOJ14" s="34">
        <f>'5 - Project Outputs'!S509</f>
        <v>0</v>
      </c>
      <c r="AOK14" s="34">
        <f>'5 - Project Outputs'!T509</f>
        <v>0</v>
      </c>
      <c r="AOL14" s="34">
        <f>'5 - Project Outputs'!U509</f>
        <v>0</v>
      </c>
      <c r="AOM14" s="34">
        <f>'5 - Project Outputs'!V509</f>
        <v>0</v>
      </c>
      <c r="AON14" s="34">
        <f>'5 - Project Outputs'!W509</f>
        <v>0</v>
      </c>
      <c r="AOO14" s="34">
        <f>'5 - Project Outputs'!X509</f>
        <v>0</v>
      </c>
      <c r="CZK14" s="34">
        <f>'7 - Risk Register'!C120</f>
        <v>0</v>
      </c>
      <c r="CZL14" s="34">
        <f>'7 - Risk Register'!D120</f>
        <v>0</v>
      </c>
      <c r="CZM14" s="34">
        <f>'7 - Risk Register'!E120</f>
        <v>0</v>
      </c>
      <c r="CZN14" s="34">
        <f>'7 - Risk Register'!F120</f>
        <v>0</v>
      </c>
      <c r="CZO14" s="34">
        <f>'7 - Risk Register'!G120</f>
        <v>0</v>
      </c>
      <c r="CZP14" s="34">
        <f>'7 - Risk Register'!H120</f>
        <v>0</v>
      </c>
      <c r="CZQ14" s="34">
        <f>'7 - Risk Register'!I120</f>
        <v>0</v>
      </c>
      <c r="CZR14" s="34" t="str">
        <f>'7 - Risk Register'!J120</f>
        <v/>
      </c>
      <c r="CZS14" s="34">
        <f>'7 - Risk Register'!K120</f>
        <v>0</v>
      </c>
      <c r="CZT14" s="34">
        <f>'7 - Risk Register'!L120</f>
        <v>0</v>
      </c>
      <c r="CZU14" s="34">
        <f>'7 - Risk Register'!M120</f>
        <v>0</v>
      </c>
      <c r="CZV14" s="34" t="str">
        <f>'7 - Risk Register'!N120</f>
        <v/>
      </c>
      <c r="CZW14" s="34">
        <f>'7 - Risk Register'!O120</f>
        <v>0</v>
      </c>
      <c r="CZX14" s="34">
        <f>'7 - Risk Register'!P120</f>
        <v>0</v>
      </c>
      <c r="CZY14" s="34">
        <f>'7 - Risk Register'!C121</f>
        <v>0</v>
      </c>
      <c r="CZZ14" s="34">
        <f>'7 - Risk Register'!D121</f>
        <v>0</v>
      </c>
      <c r="DAA14" s="34">
        <f>'7 - Risk Register'!E121</f>
        <v>0</v>
      </c>
      <c r="DAB14" s="34">
        <f>'7 - Risk Register'!F121</f>
        <v>0</v>
      </c>
      <c r="DAC14" s="34">
        <f>'7 - Risk Register'!G121</f>
        <v>0</v>
      </c>
      <c r="DAD14" s="34">
        <f>'7 - Risk Register'!H121</f>
        <v>0</v>
      </c>
      <c r="DAE14" s="34">
        <f>'7 - Risk Register'!I121</f>
        <v>0</v>
      </c>
      <c r="DAF14" s="34" t="str">
        <f>'7 - Risk Register'!J121</f>
        <v/>
      </c>
      <c r="DAG14" s="34">
        <f>'7 - Risk Register'!K121</f>
        <v>0</v>
      </c>
      <c r="DAH14" s="34">
        <f>'7 - Risk Register'!L121</f>
        <v>0</v>
      </c>
      <c r="DAI14" s="34">
        <f>'7 - Risk Register'!M121</f>
        <v>0</v>
      </c>
      <c r="DAJ14" s="34" t="str">
        <f>'7 - Risk Register'!N121</f>
        <v/>
      </c>
      <c r="DAK14" s="34">
        <f>'7 - Risk Register'!O121</f>
        <v>0</v>
      </c>
      <c r="DAL14" s="34">
        <f>'7 - Risk Register'!P121</f>
        <v>0</v>
      </c>
      <c r="DAM14" s="34">
        <f>'7 - Risk Register'!C122</f>
        <v>0</v>
      </c>
      <c r="DAN14" s="34">
        <f>'7 - Risk Register'!D122</f>
        <v>0</v>
      </c>
      <c r="DAO14" s="34">
        <f>'7 - Risk Register'!E122</f>
        <v>0</v>
      </c>
      <c r="DAP14" s="34">
        <f>'7 - Risk Register'!F122</f>
        <v>0</v>
      </c>
      <c r="DAQ14" s="34">
        <f>'7 - Risk Register'!G122</f>
        <v>0</v>
      </c>
      <c r="DAR14" s="34">
        <f>'7 - Risk Register'!H122</f>
        <v>0</v>
      </c>
      <c r="DAS14" s="34">
        <f>'7 - Risk Register'!I122</f>
        <v>0</v>
      </c>
      <c r="DAT14" s="34" t="str">
        <f>'7 - Risk Register'!J122</f>
        <v/>
      </c>
      <c r="DAU14" s="34">
        <f>'7 - Risk Register'!K122</f>
        <v>0</v>
      </c>
      <c r="DAV14" s="34">
        <f>'7 - Risk Register'!L122</f>
        <v>0</v>
      </c>
      <c r="DAW14" s="34">
        <f>'7 - Risk Register'!M122</f>
        <v>0</v>
      </c>
      <c r="DAX14" s="34" t="str">
        <f>'7 - Risk Register'!N122</f>
        <v/>
      </c>
      <c r="DAY14" s="34">
        <f>'7 - Risk Register'!O122</f>
        <v>0</v>
      </c>
      <c r="DAZ14" s="34">
        <f>'7 - Risk Register'!P122</f>
        <v>0</v>
      </c>
    </row>
    <row r="15" spans="1:2762" s="34" customFormat="1">
      <c r="A15" s="460" t="s">
        <v>3532</v>
      </c>
      <c r="R15" s="466" t="str">
        <f>'Project Lookup'!$C$16</f>
        <v/>
      </c>
      <c r="S15" s="34" t="str">
        <f>'Project Lookup'!$E$16</f>
        <v/>
      </c>
      <c r="T15" s="34" t="str">
        <f>'2 - Project Admin'!F40</f>
        <v>&lt; Select &gt;</v>
      </c>
      <c r="U15" s="34" t="str">
        <f>'2 - Project Admin'!G40</f>
        <v>&lt; Select &gt;</v>
      </c>
      <c r="V15" s="34">
        <f>'2 - Project Admin'!H40</f>
        <v>0</v>
      </c>
      <c r="W15" s="34">
        <f>'2 - Project Admin'!I40</f>
        <v>0</v>
      </c>
      <c r="X15" s="34" t="str">
        <f>'2 - Project Admin'!J40</f>
        <v>&lt; Select &gt;</v>
      </c>
      <c r="Y15" s="34">
        <f>'2 - Project Admin'!K40</f>
        <v>0</v>
      </c>
      <c r="Z15" s="34">
        <f>'2 - Project Admin'!L40</f>
        <v>0</v>
      </c>
      <c r="AJ15" s="468">
        <f>'3 - Programme Progress'!D33</f>
        <v>0</v>
      </c>
      <c r="AK15" s="34">
        <f>'3 - Programme Progress'!E33</f>
        <v>0</v>
      </c>
      <c r="AL15" s="34" t="e">
        <f>'3 - Programme Progress'!#REF!</f>
        <v>#REF!</v>
      </c>
      <c r="AM15" s="34" t="str">
        <f>'3 - Programme Progress'!F33</f>
        <v>&lt; Select &gt;</v>
      </c>
      <c r="AN15" s="34" t="str">
        <f>'3 - Programme Progress'!J33</f>
        <v>&lt; Select &gt;</v>
      </c>
      <c r="AO15" s="34" t="str">
        <f>'3 - Programme Progress'!K33</f>
        <v>&lt; Select &gt;</v>
      </c>
      <c r="AP15" s="34" t="str">
        <f>'3 - Programme Progress'!L33</f>
        <v>&lt; Select &gt;</v>
      </c>
      <c r="AQ15" s="34">
        <f>'3 - Programme Progress'!M33</f>
        <v>0</v>
      </c>
      <c r="AR15" s="34">
        <f>'3 - Programme Progress'!N33</f>
        <v>0</v>
      </c>
      <c r="AS15" s="34">
        <f>'3 - Programme Progress'!O33</f>
        <v>0</v>
      </c>
      <c r="AU15" s="469"/>
      <c r="AV15" s="469"/>
      <c r="AW15" s="469"/>
      <c r="AX15" s="469"/>
      <c r="AY15" s="469"/>
      <c r="AZ15" s="469"/>
      <c r="BA15" s="469"/>
      <c r="BB15" s="469"/>
      <c r="BC15" s="469"/>
      <c r="BD15" s="469"/>
      <c r="BE15" s="469"/>
      <c r="BF15" s="469"/>
      <c r="BG15" s="469"/>
      <c r="BH15" s="469"/>
      <c r="BI15" s="469"/>
      <c r="BJ15" s="469"/>
      <c r="BK15" s="469"/>
      <c r="BS15" s="34">
        <f>'4a - Funding Profiles'!F402</f>
        <v>0</v>
      </c>
      <c r="BT15" s="34">
        <f>'4a - Funding Profiles'!G402</f>
        <v>0</v>
      </c>
      <c r="BU15" s="34">
        <f>'4a - Funding Profiles'!H402</f>
        <v>0</v>
      </c>
      <c r="BV15" s="34">
        <f>'4a - Funding Profiles'!I402</f>
        <v>0</v>
      </c>
      <c r="BW15" s="34">
        <f>'4a - Funding Profiles'!J402</f>
        <v>0</v>
      </c>
      <c r="BX15" s="34">
        <f>'4a - Funding Profiles'!K402</f>
        <v>0</v>
      </c>
      <c r="BY15" s="34">
        <f>'4a - Funding Profiles'!L402</f>
        <v>0</v>
      </c>
      <c r="BZ15" s="34">
        <f>'4a - Funding Profiles'!M402</f>
        <v>0</v>
      </c>
      <c r="CA15" s="34">
        <f>'4a - Funding Profiles'!N402</f>
        <v>0</v>
      </c>
      <c r="CB15" s="34">
        <f>'4a - Funding Profiles'!O402</f>
        <v>0</v>
      </c>
      <c r="CC15" s="34">
        <f>'4a - Funding Profiles'!P402</f>
        <v>0</v>
      </c>
      <c r="CD15" s="34">
        <f>'4a - Funding Profiles'!Q402</f>
        <v>0</v>
      </c>
      <c r="CE15" s="34">
        <f>'4a - Funding Profiles'!R402</f>
        <v>0</v>
      </c>
      <c r="CF15" s="34">
        <f>'4a - Funding Profiles'!S402</f>
        <v>0</v>
      </c>
      <c r="CG15" s="34">
        <f>'4a - Funding Profiles'!T402</f>
        <v>0</v>
      </c>
      <c r="CH15" s="34">
        <f>'4a - Funding Profiles'!U402</f>
        <v>0</v>
      </c>
      <c r="CI15" s="34">
        <f>'4a - Funding Profiles'!V402</f>
        <v>0</v>
      </c>
      <c r="CJ15" s="34">
        <f>'4a - Funding Profiles'!W402</f>
        <v>0</v>
      </c>
      <c r="CK15" s="34">
        <f>'4a - Funding Profiles'!X402</f>
        <v>0</v>
      </c>
      <c r="CL15" s="34">
        <f>'4a - Funding Profiles'!Y402</f>
        <v>0</v>
      </c>
      <c r="CM15" s="34">
        <f>'4a - Funding Profiles'!Z402</f>
        <v>0</v>
      </c>
      <c r="CN15" s="34">
        <f>'4a - Funding Profiles'!F403</f>
        <v>0</v>
      </c>
      <c r="CO15" s="34">
        <f>'4a - Funding Profiles'!G403</f>
        <v>0</v>
      </c>
      <c r="CP15" s="34">
        <f>'4a - Funding Profiles'!H403</f>
        <v>0</v>
      </c>
      <c r="CQ15" s="34">
        <f>'4a - Funding Profiles'!I403</f>
        <v>0</v>
      </c>
      <c r="CR15" s="34">
        <f>'4a - Funding Profiles'!J403</f>
        <v>0</v>
      </c>
      <c r="CS15" s="34">
        <f>'4a - Funding Profiles'!K403</f>
        <v>0</v>
      </c>
      <c r="CT15" s="34">
        <f>'4a - Funding Profiles'!L403</f>
        <v>0</v>
      </c>
      <c r="CU15" s="34">
        <f>'4a - Funding Profiles'!M403</f>
        <v>0</v>
      </c>
      <c r="CV15" s="34">
        <f>'4a - Funding Profiles'!N403</f>
        <v>0</v>
      </c>
      <c r="CW15" s="34">
        <f>'4a - Funding Profiles'!O403</f>
        <v>0</v>
      </c>
      <c r="CX15" s="34">
        <f>'4a - Funding Profiles'!P403</f>
        <v>0</v>
      </c>
      <c r="CY15" s="34">
        <f>'4a - Funding Profiles'!Q403</f>
        <v>0</v>
      </c>
      <c r="CZ15" s="34">
        <f>'4a - Funding Profiles'!R403</f>
        <v>0</v>
      </c>
      <c r="DA15" s="34">
        <f>'4a - Funding Profiles'!S403</f>
        <v>0</v>
      </c>
      <c r="DB15" s="34">
        <f>'4a - Funding Profiles'!T403</f>
        <v>0</v>
      </c>
      <c r="DC15" s="34">
        <f>'4a - Funding Profiles'!U403</f>
        <v>0</v>
      </c>
      <c r="DD15" s="34">
        <f>'4a - Funding Profiles'!V403</f>
        <v>0</v>
      </c>
      <c r="DE15" s="34">
        <f>'4a - Funding Profiles'!W403</f>
        <v>0</v>
      </c>
      <c r="DF15" s="34">
        <f>'4a - Funding Profiles'!X403</f>
        <v>0</v>
      </c>
      <c r="DG15" s="34">
        <f>'4a - Funding Profiles'!Y403</f>
        <v>0</v>
      </c>
      <c r="DH15" s="34">
        <f>'4a - Funding Profiles'!Z403</f>
        <v>0</v>
      </c>
      <c r="DI15" s="34">
        <f>'4a - Funding Profiles'!F404</f>
        <v>0</v>
      </c>
      <c r="DJ15" s="34">
        <f>'4a - Funding Profiles'!G404</f>
        <v>0</v>
      </c>
      <c r="DK15" s="34">
        <f>'4a - Funding Profiles'!H404</f>
        <v>0</v>
      </c>
      <c r="DL15" s="34">
        <f>'4a - Funding Profiles'!I404</f>
        <v>0</v>
      </c>
      <c r="DM15" s="34">
        <f>'4a - Funding Profiles'!J404</f>
        <v>0</v>
      </c>
      <c r="DN15" s="34">
        <f>'4a - Funding Profiles'!K404</f>
        <v>0</v>
      </c>
      <c r="DO15" s="34">
        <f>'4a - Funding Profiles'!L404</f>
        <v>0</v>
      </c>
      <c r="DP15" s="34">
        <f>'4a - Funding Profiles'!M404</f>
        <v>0</v>
      </c>
      <c r="DQ15" s="34">
        <f>'4a - Funding Profiles'!N404</f>
        <v>0</v>
      </c>
      <c r="DR15" s="34">
        <f>'4a - Funding Profiles'!O404</f>
        <v>0</v>
      </c>
      <c r="DS15" s="34">
        <f>'4a - Funding Profiles'!P404</f>
        <v>0</v>
      </c>
      <c r="DT15" s="34">
        <f>'4a - Funding Profiles'!Q404</f>
        <v>0</v>
      </c>
      <c r="DU15" s="34">
        <f>'4a - Funding Profiles'!R404</f>
        <v>0</v>
      </c>
      <c r="DV15" s="34">
        <f>'4a - Funding Profiles'!S404</f>
        <v>0</v>
      </c>
      <c r="DW15" s="34">
        <f>'4a - Funding Profiles'!T404</f>
        <v>0</v>
      </c>
      <c r="DX15" s="34">
        <f>'4a - Funding Profiles'!U404</f>
        <v>0</v>
      </c>
      <c r="DY15" s="34">
        <f>'4a - Funding Profiles'!V404</f>
        <v>0</v>
      </c>
      <c r="DZ15" s="34">
        <f>'4a - Funding Profiles'!W404</f>
        <v>0</v>
      </c>
      <c r="EA15" s="34">
        <f>'4a - Funding Profiles'!X404</f>
        <v>0</v>
      </c>
      <c r="EB15" s="34">
        <f>'4a - Funding Profiles'!Y404</f>
        <v>0</v>
      </c>
      <c r="EC15" s="34">
        <f>'4a - Funding Profiles'!Z404</f>
        <v>0</v>
      </c>
      <c r="ED15" s="34">
        <f>'4a - Funding Profiles'!F405</f>
        <v>0</v>
      </c>
      <c r="EE15" s="34">
        <f>'4a - Funding Profiles'!G405</f>
        <v>0</v>
      </c>
      <c r="EF15" s="34">
        <f>'4a - Funding Profiles'!H405</f>
        <v>0</v>
      </c>
      <c r="EG15" s="34">
        <f>'4a - Funding Profiles'!I405</f>
        <v>0</v>
      </c>
      <c r="EH15" s="34">
        <f>'4a - Funding Profiles'!J405</f>
        <v>0</v>
      </c>
      <c r="EI15" s="34">
        <f>'4a - Funding Profiles'!K405</f>
        <v>0</v>
      </c>
      <c r="EJ15" s="34">
        <f>'4a - Funding Profiles'!L405</f>
        <v>0</v>
      </c>
      <c r="EK15" s="34">
        <f>'4a - Funding Profiles'!M405</f>
        <v>0</v>
      </c>
      <c r="EL15" s="34">
        <f>'4a - Funding Profiles'!N405</f>
        <v>0</v>
      </c>
      <c r="EM15" s="34">
        <f>'4a - Funding Profiles'!O405</f>
        <v>0</v>
      </c>
      <c r="EN15" s="34">
        <f>'4a - Funding Profiles'!P405</f>
        <v>0</v>
      </c>
      <c r="EO15" s="34">
        <f>'4a - Funding Profiles'!Q405</f>
        <v>0</v>
      </c>
      <c r="EP15" s="34">
        <f>'4a - Funding Profiles'!R405</f>
        <v>0</v>
      </c>
      <c r="EQ15" s="34">
        <f>'4a - Funding Profiles'!S405</f>
        <v>0</v>
      </c>
      <c r="ER15" s="34">
        <f>'4a - Funding Profiles'!T405</f>
        <v>0</v>
      </c>
      <c r="ES15" s="34">
        <f>'4a - Funding Profiles'!U405</f>
        <v>0</v>
      </c>
      <c r="ET15" s="34">
        <f>'4a - Funding Profiles'!V405</f>
        <v>0</v>
      </c>
      <c r="EU15" s="34">
        <f>'4a - Funding Profiles'!W405</f>
        <v>0</v>
      </c>
      <c r="EV15" s="34">
        <f>'4a - Funding Profiles'!X405</f>
        <v>0</v>
      </c>
      <c r="EW15" s="34">
        <f>'4a - Funding Profiles'!Y405</f>
        <v>0</v>
      </c>
      <c r="EX15" s="34">
        <f>'4a - Funding Profiles'!Z405</f>
        <v>0</v>
      </c>
      <c r="EY15" s="34">
        <f>'4a - Funding Profiles'!F406</f>
        <v>0</v>
      </c>
      <c r="EZ15" s="34">
        <f>'4a - Funding Profiles'!G406</f>
        <v>0</v>
      </c>
      <c r="FA15" s="34">
        <f>'4a - Funding Profiles'!H406</f>
        <v>0</v>
      </c>
      <c r="FB15" s="34">
        <f>'4a - Funding Profiles'!I406</f>
        <v>0</v>
      </c>
      <c r="FC15" s="34">
        <f>'4a - Funding Profiles'!J406</f>
        <v>0</v>
      </c>
      <c r="FD15" s="34">
        <f>'4a - Funding Profiles'!K406</f>
        <v>0</v>
      </c>
      <c r="FE15" s="34">
        <f>'4a - Funding Profiles'!L406</f>
        <v>0</v>
      </c>
      <c r="FF15" s="34">
        <f>'4a - Funding Profiles'!M406</f>
        <v>0</v>
      </c>
      <c r="FG15" s="34">
        <f>'4a - Funding Profiles'!N406</f>
        <v>0</v>
      </c>
      <c r="FH15" s="34">
        <f>'4a - Funding Profiles'!O406</f>
        <v>0</v>
      </c>
      <c r="FI15" s="34">
        <f>'4a - Funding Profiles'!P406</f>
        <v>0</v>
      </c>
      <c r="FJ15" s="34">
        <f>'4a - Funding Profiles'!Q406</f>
        <v>0</v>
      </c>
      <c r="FK15" s="34">
        <f>'4a - Funding Profiles'!R406</f>
        <v>0</v>
      </c>
      <c r="FL15" s="34">
        <f>'4a - Funding Profiles'!S406</f>
        <v>0</v>
      </c>
      <c r="FM15" s="34">
        <f>'4a - Funding Profiles'!T406</f>
        <v>0</v>
      </c>
      <c r="FN15" s="34">
        <f>'4a - Funding Profiles'!U406</f>
        <v>0</v>
      </c>
      <c r="FO15" s="34">
        <f>'4a - Funding Profiles'!V406</f>
        <v>0</v>
      </c>
      <c r="FP15" s="34">
        <f>'4a - Funding Profiles'!W406</f>
        <v>0</v>
      </c>
      <c r="FQ15" s="34">
        <f>'4a - Funding Profiles'!X406</f>
        <v>0</v>
      </c>
      <c r="FR15" s="34">
        <f>'4a - Funding Profiles'!Y406</f>
        <v>0</v>
      </c>
      <c r="FS15" s="34">
        <f>'4a - Funding Profiles'!Z406</f>
        <v>0</v>
      </c>
      <c r="FT15" s="34">
        <f>'4a - Funding Profiles'!F407</f>
        <v>0</v>
      </c>
      <c r="FU15" s="34">
        <f>'4a - Funding Profiles'!G407</f>
        <v>0</v>
      </c>
      <c r="FV15" s="34">
        <f>'4a - Funding Profiles'!H407</f>
        <v>0</v>
      </c>
      <c r="FW15" s="34">
        <f>'4a - Funding Profiles'!I407</f>
        <v>0</v>
      </c>
      <c r="FX15" s="34">
        <f>'4a - Funding Profiles'!J407</f>
        <v>0</v>
      </c>
      <c r="FY15" s="34">
        <f>'4a - Funding Profiles'!K407</f>
        <v>0</v>
      </c>
      <c r="FZ15" s="34">
        <f>'4a - Funding Profiles'!L407</f>
        <v>0</v>
      </c>
      <c r="GA15" s="34">
        <f>'4a - Funding Profiles'!M407</f>
        <v>0</v>
      </c>
      <c r="GB15" s="34">
        <f>'4a - Funding Profiles'!N407</f>
        <v>0</v>
      </c>
      <c r="GC15" s="34">
        <f>'4a - Funding Profiles'!O407</f>
        <v>0</v>
      </c>
      <c r="GD15" s="34">
        <f>'4a - Funding Profiles'!P407</f>
        <v>0</v>
      </c>
      <c r="GE15" s="34">
        <f>'4a - Funding Profiles'!Q407</f>
        <v>0</v>
      </c>
      <c r="GF15" s="34">
        <f>'4a - Funding Profiles'!R407</f>
        <v>0</v>
      </c>
      <c r="GG15" s="34">
        <f>'4a - Funding Profiles'!S407</f>
        <v>0</v>
      </c>
      <c r="GH15" s="34">
        <f>'4a - Funding Profiles'!T407</f>
        <v>0</v>
      </c>
      <c r="GI15" s="34">
        <f>'4a - Funding Profiles'!U407</f>
        <v>0</v>
      </c>
      <c r="GJ15" s="34">
        <f>'4a - Funding Profiles'!V407</f>
        <v>0</v>
      </c>
      <c r="GK15" s="34">
        <f>'4a - Funding Profiles'!W407</f>
        <v>0</v>
      </c>
      <c r="GL15" s="34">
        <f>'4a - Funding Profiles'!X407</f>
        <v>0</v>
      </c>
      <c r="GM15" s="34">
        <f>'4a - Funding Profiles'!Y407</f>
        <v>0</v>
      </c>
      <c r="GN15" s="34">
        <f>'4a - Funding Profiles'!Z407</f>
        <v>0</v>
      </c>
      <c r="GO15" s="34">
        <f>'4a - Funding Profiles'!F408</f>
        <v>0</v>
      </c>
      <c r="GP15" s="34">
        <f>'4a - Funding Profiles'!G408</f>
        <v>0</v>
      </c>
      <c r="GQ15" s="34">
        <f>'4a - Funding Profiles'!H408</f>
        <v>0</v>
      </c>
      <c r="GR15" s="34">
        <f>'4a - Funding Profiles'!I408</f>
        <v>0</v>
      </c>
      <c r="GS15" s="34">
        <f>'4a - Funding Profiles'!J408</f>
        <v>0</v>
      </c>
      <c r="GT15" s="34">
        <f>'4a - Funding Profiles'!K408</f>
        <v>0</v>
      </c>
      <c r="GU15" s="34">
        <f>'4a - Funding Profiles'!L408</f>
        <v>0</v>
      </c>
      <c r="GV15" s="34">
        <f>'4a - Funding Profiles'!M408</f>
        <v>0</v>
      </c>
      <c r="GW15" s="34">
        <f>'4a - Funding Profiles'!N408</f>
        <v>0</v>
      </c>
      <c r="GX15" s="34">
        <f>'4a - Funding Profiles'!O408</f>
        <v>0</v>
      </c>
      <c r="GY15" s="34">
        <f>'4a - Funding Profiles'!P408</f>
        <v>0</v>
      </c>
      <c r="GZ15" s="34">
        <f>'4a - Funding Profiles'!Q408</f>
        <v>0</v>
      </c>
      <c r="HA15" s="34">
        <f>'4a - Funding Profiles'!R408</f>
        <v>0</v>
      </c>
      <c r="HB15" s="34">
        <f>'4a - Funding Profiles'!S408</f>
        <v>0</v>
      </c>
      <c r="HC15" s="34">
        <f>'4a - Funding Profiles'!T408</f>
        <v>0</v>
      </c>
      <c r="HD15" s="34">
        <f>'4a - Funding Profiles'!U408</f>
        <v>0</v>
      </c>
      <c r="HE15" s="34">
        <f>'4a - Funding Profiles'!V408</f>
        <v>0</v>
      </c>
      <c r="HF15" s="34">
        <f>'4a - Funding Profiles'!W408</f>
        <v>0</v>
      </c>
      <c r="HG15" s="34">
        <f>'4a - Funding Profiles'!X408</f>
        <v>0</v>
      </c>
      <c r="HH15" s="34">
        <f>'4a - Funding Profiles'!Y408</f>
        <v>0</v>
      </c>
      <c r="HI15" s="34">
        <f>'4a - Funding Profiles'!Z408</f>
        <v>0</v>
      </c>
      <c r="HJ15" s="34">
        <f>'4a - Funding Profiles'!F409</f>
        <v>0</v>
      </c>
      <c r="HK15" s="34">
        <f>'4a - Funding Profiles'!G409</f>
        <v>0</v>
      </c>
      <c r="HL15" s="34">
        <f>'4a - Funding Profiles'!H409</f>
        <v>0</v>
      </c>
      <c r="HM15" s="34">
        <f>'4a - Funding Profiles'!I409</f>
        <v>0</v>
      </c>
      <c r="HN15" s="34">
        <f>'4a - Funding Profiles'!J409</f>
        <v>0</v>
      </c>
      <c r="HO15" s="34">
        <f>'4a - Funding Profiles'!K409</f>
        <v>0</v>
      </c>
      <c r="HP15" s="34">
        <f>'4a - Funding Profiles'!L409</f>
        <v>0</v>
      </c>
      <c r="HQ15" s="34">
        <f>'4a - Funding Profiles'!M409</f>
        <v>0</v>
      </c>
      <c r="HR15" s="34">
        <f>'4a - Funding Profiles'!N409</f>
        <v>0</v>
      </c>
      <c r="HS15" s="34">
        <f>'4a - Funding Profiles'!O409</f>
        <v>0</v>
      </c>
      <c r="HT15" s="34">
        <f>'4a - Funding Profiles'!P409</f>
        <v>0</v>
      </c>
      <c r="HU15" s="34">
        <f>'4a - Funding Profiles'!Q409</f>
        <v>0</v>
      </c>
      <c r="HV15" s="34">
        <f>'4a - Funding Profiles'!R409</f>
        <v>0</v>
      </c>
      <c r="HW15" s="34">
        <f>'4a - Funding Profiles'!S409</f>
        <v>0</v>
      </c>
      <c r="HX15" s="34">
        <f>'4a - Funding Profiles'!T409</f>
        <v>0</v>
      </c>
      <c r="HY15" s="34">
        <f>'4a - Funding Profiles'!U409</f>
        <v>0</v>
      </c>
      <c r="HZ15" s="34">
        <f>'4a - Funding Profiles'!V409</f>
        <v>0</v>
      </c>
      <c r="IA15" s="34">
        <f>'4a - Funding Profiles'!W409</f>
        <v>0</v>
      </c>
      <c r="IB15" s="34">
        <f>'4a - Funding Profiles'!X409</f>
        <v>0</v>
      </c>
      <c r="IC15" s="34">
        <f>'4a - Funding Profiles'!Y409</f>
        <v>0</v>
      </c>
      <c r="ID15" s="34">
        <f>'4a - Funding Profiles'!Z409</f>
        <v>0</v>
      </c>
      <c r="KP15" s="34">
        <f>'4a - Funding Profiles'!C414</f>
        <v>0</v>
      </c>
      <c r="KQ15" s="34">
        <f>'4a - Funding Profiles'!D414</f>
        <v>0</v>
      </c>
      <c r="KR15" s="34">
        <f>'4a - Funding Profiles'!E414</f>
        <v>0</v>
      </c>
      <c r="KS15" s="34">
        <f>'4a - Funding Profiles'!F414</f>
        <v>0</v>
      </c>
      <c r="KT15" s="34">
        <f>'4a - Funding Profiles'!G414</f>
        <v>0</v>
      </c>
      <c r="KU15" s="34">
        <f>'4a - Funding Profiles'!H414</f>
        <v>0</v>
      </c>
      <c r="KV15" s="34">
        <f>'4a - Funding Profiles'!I414</f>
        <v>0</v>
      </c>
      <c r="KW15" s="34">
        <f>'4a - Funding Profiles'!J414</f>
        <v>0</v>
      </c>
      <c r="KX15" s="34">
        <f>'4a - Funding Profiles'!K414</f>
        <v>0</v>
      </c>
      <c r="KY15" s="34">
        <f>'4a - Funding Profiles'!L414</f>
        <v>0</v>
      </c>
      <c r="KZ15" s="34">
        <f>'4a - Funding Profiles'!M414</f>
        <v>0</v>
      </c>
      <c r="LA15" s="34">
        <f>'4a - Funding Profiles'!N414</f>
        <v>0</v>
      </c>
      <c r="LB15" s="34">
        <f>'4a - Funding Profiles'!O414</f>
        <v>0</v>
      </c>
      <c r="LC15" s="34">
        <f>'4a - Funding Profiles'!P414</f>
        <v>0</v>
      </c>
      <c r="LD15" s="34">
        <f>'4a - Funding Profiles'!Q414</f>
        <v>0</v>
      </c>
      <c r="LE15" s="34">
        <f>'4a - Funding Profiles'!R414</f>
        <v>0</v>
      </c>
      <c r="LF15" s="34">
        <f>'4a - Funding Profiles'!S414</f>
        <v>0</v>
      </c>
      <c r="LG15" s="34">
        <f>'4a - Funding Profiles'!T414</f>
        <v>0</v>
      </c>
      <c r="LH15" s="34">
        <f>'4a - Funding Profiles'!U414</f>
        <v>0</v>
      </c>
      <c r="LI15" s="34">
        <f>'4a - Funding Profiles'!V414</f>
        <v>0</v>
      </c>
      <c r="LJ15" s="34">
        <f>'4a - Funding Profiles'!W414</f>
        <v>0</v>
      </c>
      <c r="LK15" s="34">
        <f>'4a - Funding Profiles'!X414</f>
        <v>0</v>
      </c>
      <c r="LL15" s="34">
        <f>'4a - Funding Profiles'!Y414</f>
        <v>0</v>
      </c>
      <c r="LM15" s="34">
        <f>'4a - Funding Profiles'!Z414</f>
        <v>0</v>
      </c>
      <c r="LN15" s="34">
        <f>'4a - Funding Profiles'!C415</f>
        <v>0</v>
      </c>
      <c r="LO15" s="34">
        <f>'4a - Funding Profiles'!D415</f>
        <v>0</v>
      </c>
      <c r="LP15" s="34">
        <f>'4a - Funding Profiles'!E415</f>
        <v>0</v>
      </c>
      <c r="LQ15" s="34">
        <f>'4a - Funding Profiles'!F415</f>
        <v>0</v>
      </c>
      <c r="LR15" s="34">
        <f>'4a - Funding Profiles'!G415</f>
        <v>0</v>
      </c>
      <c r="LS15" s="34">
        <f>'4a - Funding Profiles'!H415</f>
        <v>0</v>
      </c>
      <c r="LT15" s="34">
        <f>'4a - Funding Profiles'!I415</f>
        <v>0</v>
      </c>
      <c r="LU15" s="34">
        <f>'4a - Funding Profiles'!J415</f>
        <v>0</v>
      </c>
      <c r="LV15" s="34">
        <f>'4a - Funding Profiles'!K415</f>
        <v>0</v>
      </c>
      <c r="LW15" s="34">
        <f>'4a - Funding Profiles'!L415</f>
        <v>0</v>
      </c>
      <c r="LX15" s="34">
        <f>'4a - Funding Profiles'!M415</f>
        <v>0</v>
      </c>
      <c r="LY15" s="34">
        <f>'4a - Funding Profiles'!N415</f>
        <v>0</v>
      </c>
      <c r="LZ15" s="34">
        <f>'4a - Funding Profiles'!O415</f>
        <v>0</v>
      </c>
      <c r="MA15" s="34">
        <f>'4a - Funding Profiles'!P415</f>
        <v>0</v>
      </c>
      <c r="MB15" s="34">
        <f>'4a - Funding Profiles'!Q415</f>
        <v>0</v>
      </c>
      <c r="MC15" s="34">
        <f>'4a - Funding Profiles'!R415</f>
        <v>0</v>
      </c>
      <c r="MD15" s="34">
        <f>'4a - Funding Profiles'!S415</f>
        <v>0</v>
      </c>
      <c r="ME15" s="34">
        <f>'4a - Funding Profiles'!T415</f>
        <v>0</v>
      </c>
      <c r="MF15" s="34">
        <f>'4a - Funding Profiles'!U415</f>
        <v>0</v>
      </c>
      <c r="MG15" s="34">
        <f>'4a - Funding Profiles'!V415</f>
        <v>0</v>
      </c>
      <c r="MH15" s="34">
        <f>'4a - Funding Profiles'!W415</f>
        <v>0</v>
      </c>
      <c r="MI15" s="34">
        <f>'4a - Funding Profiles'!X415</f>
        <v>0</v>
      </c>
      <c r="MJ15" s="34">
        <f>'4a - Funding Profiles'!Y415</f>
        <v>0</v>
      </c>
      <c r="MK15" s="34">
        <f>'4a - Funding Profiles'!Z415</f>
        <v>0</v>
      </c>
      <c r="ML15" s="34">
        <f>'4a - Funding Profiles'!C416</f>
        <v>0</v>
      </c>
      <c r="MM15" s="34">
        <f>'4a - Funding Profiles'!D416</f>
        <v>0</v>
      </c>
      <c r="MN15" s="34">
        <f>'4a - Funding Profiles'!E416</f>
        <v>0</v>
      </c>
      <c r="MO15" s="34">
        <f>'4a - Funding Profiles'!F416</f>
        <v>0</v>
      </c>
      <c r="MP15" s="34">
        <f>'4a - Funding Profiles'!G416</f>
        <v>0</v>
      </c>
      <c r="MQ15" s="34">
        <f>'4a - Funding Profiles'!H416</f>
        <v>0</v>
      </c>
      <c r="MR15" s="34">
        <f>'4a - Funding Profiles'!I416</f>
        <v>0</v>
      </c>
      <c r="MS15" s="34">
        <f>'4a - Funding Profiles'!J416</f>
        <v>0</v>
      </c>
      <c r="MT15" s="34">
        <f>'4a - Funding Profiles'!K416</f>
        <v>0</v>
      </c>
      <c r="MU15" s="34">
        <f>'4a - Funding Profiles'!L416</f>
        <v>0</v>
      </c>
      <c r="MV15" s="34">
        <f>'4a - Funding Profiles'!M416</f>
        <v>0</v>
      </c>
      <c r="MW15" s="34">
        <f>'4a - Funding Profiles'!N416</f>
        <v>0</v>
      </c>
      <c r="MX15" s="34">
        <f>'4a - Funding Profiles'!O416</f>
        <v>0</v>
      </c>
      <c r="MY15" s="34">
        <f>'4a - Funding Profiles'!P416</f>
        <v>0</v>
      </c>
      <c r="MZ15" s="34">
        <f>'4a - Funding Profiles'!Q416</f>
        <v>0</v>
      </c>
      <c r="NA15" s="34">
        <f>'4a - Funding Profiles'!R416</f>
        <v>0</v>
      </c>
      <c r="NB15" s="34">
        <f>'4a - Funding Profiles'!S416</f>
        <v>0</v>
      </c>
      <c r="NC15" s="34">
        <f>'4a - Funding Profiles'!T416</f>
        <v>0</v>
      </c>
      <c r="ND15" s="34">
        <f>'4a - Funding Profiles'!U416</f>
        <v>0</v>
      </c>
      <c r="NE15" s="34">
        <f>'4a - Funding Profiles'!V416</f>
        <v>0</v>
      </c>
      <c r="NF15" s="34">
        <f>'4a - Funding Profiles'!W416</f>
        <v>0</v>
      </c>
      <c r="NG15" s="34">
        <f>'4a - Funding Profiles'!X416</f>
        <v>0</v>
      </c>
      <c r="NH15" s="34">
        <f>'4a - Funding Profiles'!Y416</f>
        <v>0</v>
      </c>
      <c r="NI15" s="34">
        <f>'4a - Funding Profiles'!Z416</f>
        <v>0</v>
      </c>
      <c r="NJ15" s="34">
        <f>'4a - Funding Profiles'!C417</f>
        <v>0</v>
      </c>
      <c r="NK15" s="34">
        <f>'4a - Funding Profiles'!D417</f>
        <v>0</v>
      </c>
      <c r="NL15" s="34">
        <f>'4a - Funding Profiles'!E417</f>
        <v>0</v>
      </c>
      <c r="NM15" s="34">
        <f>'4a - Funding Profiles'!F417</f>
        <v>0</v>
      </c>
      <c r="NN15" s="34">
        <f>'4a - Funding Profiles'!G417</f>
        <v>0</v>
      </c>
      <c r="NO15" s="34">
        <f>'4a - Funding Profiles'!H417</f>
        <v>0</v>
      </c>
      <c r="NP15" s="34">
        <f>'4a - Funding Profiles'!I417</f>
        <v>0</v>
      </c>
      <c r="NQ15" s="34">
        <f>'4a - Funding Profiles'!J417</f>
        <v>0</v>
      </c>
      <c r="NR15" s="34">
        <f>'4a - Funding Profiles'!K417</f>
        <v>0</v>
      </c>
      <c r="NS15" s="34">
        <f>'4a - Funding Profiles'!L417</f>
        <v>0</v>
      </c>
      <c r="NT15" s="34">
        <f>'4a - Funding Profiles'!M417</f>
        <v>0</v>
      </c>
      <c r="NU15" s="34">
        <f>'4a - Funding Profiles'!N417</f>
        <v>0</v>
      </c>
      <c r="NV15" s="34">
        <f>'4a - Funding Profiles'!O417</f>
        <v>0</v>
      </c>
      <c r="NW15" s="34">
        <f>'4a - Funding Profiles'!P417</f>
        <v>0</v>
      </c>
      <c r="NX15" s="34">
        <f>'4a - Funding Profiles'!Q417</f>
        <v>0</v>
      </c>
      <c r="NY15" s="34">
        <f>'4a - Funding Profiles'!R417</f>
        <v>0</v>
      </c>
      <c r="NZ15" s="34">
        <f>'4a - Funding Profiles'!S417</f>
        <v>0</v>
      </c>
      <c r="OA15" s="34">
        <f>'4a - Funding Profiles'!T417</f>
        <v>0</v>
      </c>
      <c r="OB15" s="34">
        <f>'4a - Funding Profiles'!U417</f>
        <v>0</v>
      </c>
      <c r="OC15" s="34">
        <f>'4a - Funding Profiles'!V417</f>
        <v>0</v>
      </c>
      <c r="OD15" s="34">
        <f>'4a - Funding Profiles'!W417</f>
        <v>0</v>
      </c>
      <c r="OE15" s="34">
        <f>'4a - Funding Profiles'!X417</f>
        <v>0</v>
      </c>
      <c r="OF15" s="34">
        <f>'4a - Funding Profiles'!Y417</f>
        <v>0</v>
      </c>
      <c r="OG15" s="34">
        <f>'4a - Funding Profiles'!Z417</f>
        <v>0</v>
      </c>
      <c r="OH15" s="34">
        <f>'4a - Funding Profiles'!C418</f>
        <v>0</v>
      </c>
      <c r="OI15" s="34">
        <f>'4a - Funding Profiles'!D418</f>
        <v>0</v>
      </c>
      <c r="OJ15" s="34">
        <f>'4a - Funding Profiles'!E418</f>
        <v>0</v>
      </c>
      <c r="OK15" s="34">
        <f>'4a - Funding Profiles'!F418</f>
        <v>0</v>
      </c>
      <c r="OL15" s="34">
        <f>'4a - Funding Profiles'!G418</f>
        <v>0</v>
      </c>
      <c r="OM15" s="34">
        <f>'4a - Funding Profiles'!H418</f>
        <v>0</v>
      </c>
      <c r="ON15" s="34">
        <f>'4a - Funding Profiles'!I418</f>
        <v>0</v>
      </c>
      <c r="OO15" s="34">
        <f>'4a - Funding Profiles'!J418</f>
        <v>0</v>
      </c>
      <c r="OP15" s="34">
        <f>'4a - Funding Profiles'!K418</f>
        <v>0</v>
      </c>
      <c r="OQ15" s="34">
        <f>'4a - Funding Profiles'!L418</f>
        <v>0</v>
      </c>
      <c r="OR15" s="34">
        <f>'4a - Funding Profiles'!M418</f>
        <v>0</v>
      </c>
      <c r="OS15" s="34">
        <f>'4a - Funding Profiles'!N418</f>
        <v>0</v>
      </c>
      <c r="OT15" s="34">
        <f>'4a - Funding Profiles'!O418</f>
        <v>0</v>
      </c>
      <c r="OU15" s="34">
        <f>'4a - Funding Profiles'!P418</f>
        <v>0</v>
      </c>
      <c r="OV15" s="34">
        <f>'4a - Funding Profiles'!Q418</f>
        <v>0</v>
      </c>
      <c r="OW15" s="34">
        <f>'4a - Funding Profiles'!R418</f>
        <v>0</v>
      </c>
      <c r="OX15" s="34">
        <f>'4a - Funding Profiles'!S418</f>
        <v>0</v>
      </c>
      <c r="OY15" s="34">
        <f>'4a - Funding Profiles'!T418</f>
        <v>0</v>
      </c>
      <c r="OZ15" s="34">
        <f>'4a - Funding Profiles'!U418</f>
        <v>0</v>
      </c>
      <c r="PA15" s="34">
        <f>'4a - Funding Profiles'!V418</f>
        <v>0</v>
      </c>
      <c r="PB15" s="34">
        <f>'4a - Funding Profiles'!W418</f>
        <v>0</v>
      </c>
      <c r="PC15" s="34">
        <f>'4a - Funding Profiles'!X418</f>
        <v>0</v>
      </c>
      <c r="PD15" s="34">
        <f>'4a - Funding Profiles'!Y418</f>
        <v>0</v>
      </c>
      <c r="PE15" s="34">
        <f>'4a - Funding Profiles'!Z418</f>
        <v>0</v>
      </c>
      <c r="PF15" s="34">
        <f>'4a - Funding Profiles'!F419</f>
        <v>0</v>
      </c>
      <c r="QA15" s="34">
        <f>'4a - Funding Profiles'!C423</f>
        <v>0</v>
      </c>
      <c r="QB15" s="34">
        <f>'4b - PSI'!E26</f>
        <v>0</v>
      </c>
      <c r="QC15" s="34">
        <f>'4b - PSI'!F26</f>
        <v>0</v>
      </c>
      <c r="QD15" s="34">
        <f>'4b - PSI'!G26</f>
        <v>0</v>
      </c>
      <c r="QE15" s="34">
        <f>'4b - PSI'!H26</f>
        <v>0</v>
      </c>
      <c r="QF15" s="34">
        <f>'4b - PSI'!I26</f>
        <v>0</v>
      </c>
      <c r="QG15" s="34">
        <f>'4b - PSI'!J26</f>
        <v>0</v>
      </c>
      <c r="QH15" s="34" t="str">
        <f>'5 - Project Outputs'!C511</f>
        <v>Project 14: Not Applicable</v>
      </c>
      <c r="QI15" s="34" t="str">
        <f>'5 - Project Outputs'!C518</f>
        <v># of temporary FT jobs supported</v>
      </c>
      <c r="QJ15" s="34" t="str">
        <f>'5 - Project Outputs'!D518</f>
        <v>Number</v>
      </c>
      <c r="QK15" s="34">
        <f>'5 - Project Outputs'!E518</f>
        <v>0</v>
      </c>
      <c r="QL15" s="34">
        <f>'5 - Project Outputs'!F518</f>
        <v>0</v>
      </c>
      <c r="QM15" s="34">
        <f>'5 - Project Outputs'!G518</f>
        <v>0</v>
      </c>
      <c r="QN15" s="34">
        <f>'5 - Project Outputs'!H518</f>
        <v>0</v>
      </c>
      <c r="QO15" s="34">
        <f>'5 - Project Outputs'!I518</f>
        <v>0</v>
      </c>
      <c r="QP15" s="34">
        <f>'5 - Project Outputs'!J518</f>
        <v>0</v>
      </c>
      <c r="QQ15" s="34">
        <f>'5 - Project Outputs'!K518</f>
        <v>0</v>
      </c>
      <c r="QR15" s="34">
        <f>'5 - Project Outputs'!L518</f>
        <v>0</v>
      </c>
      <c r="QS15" s="34">
        <f>'5 - Project Outputs'!M518</f>
        <v>0</v>
      </c>
      <c r="QT15" s="34">
        <f>'5 - Project Outputs'!N518</f>
        <v>0</v>
      </c>
      <c r="QU15" s="34">
        <f>'5 - Project Outputs'!O518</f>
        <v>0</v>
      </c>
      <c r="QV15" s="34">
        <f>'5 - Project Outputs'!P518</f>
        <v>0</v>
      </c>
      <c r="QW15" s="34">
        <f>'5 - Project Outputs'!Q518</f>
        <v>0</v>
      </c>
      <c r="QX15" s="34">
        <f>'5 - Project Outputs'!R518</f>
        <v>0</v>
      </c>
      <c r="QY15" s="34">
        <f>'5 - Project Outputs'!S518</f>
        <v>0</v>
      </c>
      <c r="QZ15" s="34">
        <f>'5 - Project Outputs'!T518</f>
        <v>0</v>
      </c>
      <c r="RA15" s="34">
        <f>'5 - Project Outputs'!U518</f>
        <v>0</v>
      </c>
      <c r="RB15" s="34">
        <f>'5 - Project Outputs'!V518</f>
        <v>0</v>
      </c>
      <c r="RC15" s="34">
        <f>'5 - Project Outputs'!W518</f>
        <v>0</v>
      </c>
      <c r="RD15" s="34">
        <f>'5 - Project Outputs'!X518</f>
        <v>0</v>
      </c>
      <c r="RE15" s="34" t="str">
        <f>'5 - Project Outputs'!C519</f>
        <v># of full-time equivalent (FTE) permanent jobs created through the project</v>
      </c>
      <c r="RF15" s="34" t="str">
        <f>'5 - Project Outputs'!D519</f>
        <v>Number of FTE jobs</v>
      </c>
      <c r="RG15" s="34">
        <f>'5 - Project Outputs'!E519</f>
        <v>0</v>
      </c>
      <c r="RH15" s="34">
        <f>'5 - Project Outputs'!F519</f>
        <v>0</v>
      </c>
      <c r="RI15" s="34">
        <f>'5 - Project Outputs'!G519</f>
        <v>0</v>
      </c>
      <c r="RJ15" s="34">
        <f>'5 - Project Outputs'!H519</f>
        <v>0</v>
      </c>
      <c r="RK15" s="34">
        <f>'5 - Project Outputs'!I519</f>
        <v>0</v>
      </c>
      <c r="RL15" s="34">
        <f>'5 - Project Outputs'!J519</f>
        <v>0</v>
      </c>
      <c r="RM15" s="34">
        <f>'5 - Project Outputs'!K519</f>
        <v>0</v>
      </c>
      <c r="RN15" s="34">
        <f>'5 - Project Outputs'!L519</f>
        <v>0</v>
      </c>
      <c r="RO15" s="34">
        <f>'5 - Project Outputs'!M519</f>
        <v>0</v>
      </c>
      <c r="RP15" s="34">
        <f>'5 - Project Outputs'!N519</f>
        <v>0</v>
      </c>
      <c r="RQ15" s="34">
        <f>'5 - Project Outputs'!O519</f>
        <v>0</v>
      </c>
      <c r="RR15" s="34">
        <f>'5 - Project Outputs'!P519</f>
        <v>0</v>
      </c>
      <c r="RS15" s="34">
        <f>'5 - Project Outputs'!Q519</f>
        <v>0</v>
      </c>
      <c r="RT15" s="34">
        <f>'5 - Project Outputs'!R519</f>
        <v>0</v>
      </c>
      <c r="RU15" s="34">
        <f>'5 - Project Outputs'!S519</f>
        <v>0</v>
      </c>
      <c r="RV15" s="34">
        <f>'5 - Project Outputs'!T519</f>
        <v>0</v>
      </c>
      <c r="RW15" s="34">
        <f>'5 - Project Outputs'!U519</f>
        <v>0</v>
      </c>
      <c r="RX15" s="34">
        <f>'5 - Project Outputs'!V519</f>
        <v>0</v>
      </c>
      <c r="RY15" s="34">
        <f>'5 - Project Outputs'!W519</f>
        <v>0</v>
      </c>
      <c r="RZ15" s="34">
        <f>'5 - Project Outputs'!X519</f>
        <v>0</v>
      </c>
      <c r="SA15" s="34" t="str">
        <f>'5 - Project Outputs'!C520</f>
        <v># of full-time equivalent (FTE) permanent jobs safeguarded through the project</v>
      </c>
      <c r="SB15" s="34" t="str">
        <f>'5 - Project Outputs'!D520</f>
        <v>Number of FTE jobs</v>
      </c>
      <c r="SC15" s="34">
        <f>'5 - Project Outputs'!E520</f>
        <v>0</v>
      </c>
      <c r="SD15" s="34">
        <f>'5 - Project Outputs'!F520</f>
        <v>0</v>
      </c>
      <c r="SE15" s="34">
        <f>'5 - Project Outputs'!G520</f>
        <v>0</v>
      </c>
      <c r="SF15" s="34">
        <f>'5 - Project Outputs'!H520</f>
        <v>0</v>
      </c>
      <c r="SG15" s="34">
        <f>'5 - Project Outputs'!I520</f>
        <v>0</v>
      </c>
      <c r="SH15" s="34">
        <f>'5 - Project Outputs'!J520</f>
        <v>0</v>
      </c>
      <c r="SI15" s="34">
        <f>'5 - Project Outputs'!K520</f>
        <v>0</v>
      </c>
      <c r="SJ15" s="34">
        <f>'5 - Project Outputs'!L520</f>
        <v>0</v>
      </c>
      <c r="SK15" s="34">
        <f>'5 - Project Outputs'!M520</f>
        <v>0</v>
      </c>
      <c r="SL15" s="34">
        <f>'5 - Project Outputs'!N520</f>
        <v>0</v>
      </c>
      <c r="SM15" s="34">
        <f>'5 - Project Outputs'!O520</f>
        <v>0</v>
      </c>
      <c r="SN15" s="34">
        <f>'5 - Project Outputs'!P520</f>
        <v>0</v>
      </c>
      <c r="SO15" s="34">
        <f>'5 - Project Outputs'!Q520</f>
        <v>0</v>
      </c>
      <c r="SP15" s="34">
        <f>'5 - Project Outputs'!R520</f>
        <v>0</v>
      </c>
      <c r="SQ15" s="34">
        <f>'5 - Project Outputs'!S520</f>
        <v>0</v>
      </c>
      <c r="SR15" s="34">
        <f>'5 - Project Outputs'!T520</f>
        <v>0</v>
      </c>
      <c r="SS15" s="34">
        <f>'5 - Project Outputs'!U520</f>
        <v>0</v>
      </c>
      <c r="ST15" s="34">
        <f>'5 - Project Outputs'!V520</f>
        <v>0</v>
      </c>
      <c r="SU15" s="34">
        <f>'5 - Project Outputs'!W520</f>
        <v>0</v>
      </c>
      <c r="SV15" s="34">
        <f>'5 - Project Outputs'!X520</f>
        <v>0</v>
      </c>
      <c r="SW15" s="34" t="str">
        <f>'5 - Project Outputs'!C522</f>
        <v>&lt; Select &gt;</v>
      </c>
      <c r="SX15" s="34" t="str">
        <f>'5 - Project Outputs'!D522</f>
        <v>N/A</v>
      </c>
      <c r="SY15" s="34">
        <f>'5 - Project Outputs'!E522</f>
        <v>0</v>
      </c>
      <c r="SZ15" s="34">
        <f>'5 - Project Outputs'!F522</f>
        <v>0</v>
      </c>
      <c r="TA15" s="34">
        <f>'5 - Project Outputs'!G522</f>
        <v>0</v>
      </c>
      <c r="TB15" s="34">
        <f>'5 - Project Outputs'!H522</f>
        <v>0</v>
      </c>
      <c r="TC15" s="34">
        <f>'5 - Project Outputs'!I522</f>
        <v>0</v>
      </c>
      <c r="TD15" s="34">
        <f>'5 - Project Outputs'!J522</f>
        <v>0</v>
      </c>
      <c r="TE15" s="34">
        <f>'5 - Project Outputs'!K522</f>
        <v>0</v>
      </c>
      <c r="TF15" s="34">
        <f>'5 - Project Outputs'!L522</f>
        <v>0</v>
      </c>
      <c r="TG15" s="34">
        <f>'5 - Project Outputs'!M522</f>
        <v>0</v>
      </c>
      <c r="TH15" s="34">
        <f>'5 - Project Outputs'!N522</f>
        <v>0</v>
      </c>
      <c r="TI15" s="34">
        <f>'5 - Project Outputs'!O522</f>
        <v>0</v>
      </c>
      <c r="TJ15" s="34">
        <f>'5 - Project Outputs'!P522</f>
        <v>0</v>
      </c>
      <c r="TK15" s="34">
        <f>'5 - Project Outputs'!Q522</f>
        <v>0</v>
      </c>
      <c r="TL15" s="34">
        <f>'5 - Project Outputs'!R522</f>
        <v>0</v>
      </c>
      <c r="TM15" s="34">
        <f>'5 - Project Outputs'!S522</f>
        <v>0</v>
      </c>
      <c r="TN15" s="34">
        <f>'5 - Project Outputs'!T522</f>
        <v>0</v>
      </c>
      <c r="TO15" s="34">
        <f>'5 - Project Outputs'!U522</f>
        <v>0</v>
      </c>
      <c r="TP15" s="34">
        <f>'5 - Project Outputs'!V522</f>
        <v>0</v>
      </c>
      <c r="TQ15" s="34">
        <f>'5 - Project Outputs'!W522</f>
        <v>0</v>
      </c>
      <c r="TR15" s="34">
        <f>'5 - Project Outputs'!X522</f>
        <v>0</v>
      </c>
      <c r="TS15" s="34">
        <f>'5 - Project Outputs'!Y522</f>
        <v>0</v>
      </c>
      <c r="TT15" s="34" t="str">
        <f>'5 - Project Outputs'!C523</f>
        <v>&lt; Select &gt;</v>
      </c>
      <c r="TU15" s="34" t="str">
        <f>'5 - Project Outputs'!D523</f>
        <v>N/A</v>
      </c>
      <c r="TV15" s="34">
        <f>'5 - Project Outputs'!E523</f>
        <v>0</v>
      </c>
      <c r="TW15" s="34">
        <f>'5 - Project Outputs'!F523</f>
        <v>0</v>
      </c>
      <c r="TX15" s="34">
        <f>'5 - Project Outputs'!G523</f>
        <v>0</v>
      </c>
      <c r="TY15" s="34">
        <f>'5 - Project Outputs'!H523</f>
        <v>0</v>
      </c>
      <c r="TZ15" s="34">
        <f>'5 - Project Outputs'!I523</f>
        <v>0</v>
      </c>
      <c r="UA15" s="34">
        <f>'5 - Project Outputs'!J523</f>
        <v>0</v>
      </c>
      <c r="UB15" s="34">
        <f>'5 - Project Outputs'!K523</f>
        <v>0</v>
      </c>
      <c r="UC15" s="34">
        <f>'5 - Project Outputs'!L523</f>
        <v>0</v>
      </c>
      <c r="UD15" s="34">
        <f>'5 - Project Outputs'!M523</f>
        <v>0</v>
      </c>
      <c r="UE15" s="34">
        <f>'5 - Project Outputs'!N523</f>
        <v>0</v>
      </c>
      <c r="UF15" s="34">
        <f>'5 - Project Outputs'!O523</f>
        <v>0</v>
      </c>
      <c r="UG15" s="34">
        <f>'5 - Project Outputs'!P523</f>
        <v>0</v>
      </c>
      <c r="UH15" s="34">
        <f>'5 - Project Outputs'!Q523</f>
        <v>0</v>
      </c>
      <c r="UI15" s="34">
        <f>'5 - Project Outputs'!R523</f>
        <v>0</v>
      </c>
      <c r="UJ15" s="34">
        <f>'5 - Project Outputs'!S523</f>
        <v>0</v>
      </c>
      <c r="UK15" s="34">
        <f>'5 - Project Outputs'!T523</f>
        <v>0</v>
      </c>
      <c r="UL15" s="34">
        <f>'5 - Project Outputs'!U523</f>
        <v>0</v>
      </c>
      <c r="UM15" s="34">
        <f>'5 - Project Outputs'!V523</f>
        <v>0</v>
      </c>
      <c r="UN15" s="34">
        <f>'5 - Project Outputs'!W523</f>
        <v>0</v>
      </c>
      <c r="UO15" s="34">
        <f>'5 - Project Outputs'!X523</f>
        <v>0</v>
      </c>
      <c r="UP15" s="34">
        <f>'5 - Project Outputs'!Y523</f>
        <v>0</v>
      </c>
      <c r="UQ15" s="34" t="str">
        <f>'5 - Project Outputs'!C524</f>
        <v>&lt; Select &gt;</v>
      </c>
      <c r="UR15" s="34" t="str">
        <f>'5 - Project Outputs'!D524</f>
        <v>N/A</v>
      </c>
      <c r="US15" s="34">
        <f>'5 - Project Outputs'!E524</f>
        <v>0</v>
      </c>
      <c r="UT15" s="34">
        <f>'5 - Project Outputs'!F524</f>
        <v>0</v>
      </c>
      <c r="UU15" s="34">
        <f>'5 - Project Outputs'!G524</f>
        <v>0</v>
      </c>
      <c r="UV15" s="34">
        <f>'5 - Project Outputs'!H524</f>
        <v>0</v>
      </c>
      <c r="UW15" s="34">
        <f>'5 - Project Outputs'!I524</f>
        <v>0</v>
      </c>
      <c r="UX15" s="34">
        <f>'5 - Project Outputs'!J524</f>
        <v>0</v>
      </c>
      <c r="UY15" s="34">
        <f>'5 - Project Outputs'!K524</f>
        <v>0</v>
      </c>
      <c r="UZ15" s="34">
        <f>'5 - Project Outputs'!L524</f>
        <v>0</v>
      </c>
      <c r="VA15" s="34">
        <f>'5 - Project Outputs'!M524</f>
        <v>0</v>
      </c>
      <c r="VB15" s="34">
        <f>'5 - Project Outputs'!N524</f>
        <v>0</v>
      </c>
      <c r="VC15" s="34">
        <f>'5 - Project Outputs'!O524</f>
        <v>0</v>
      </c>
      <c r="VD15" s="34">
        <f>'5 - Project Outputs'!P524</f>
        <v>0</v>
      </c>
      <c r="VE15" s="34">
        <f>'5 - Project Outputs'!Q524</f>
        <v>0</v>
      </c>
      <c r="VF15" s="34">
        <f>'5 - Project Outputs'!R524</f>
        <v>0</v>
      </c>
      <c r="VG15" s="34">
        <f>'5 - Project Outputs'!S524</f>
        <v>0</v>
      </c>
      <c r="VH15" s="34">
        <f>'5 - Project Outputs'!T524</f>
        <v>0</v>
      </c>
      <c r="VI15" s="34">
        <f>'5 - Project Outputs'!U524</f>
        <v>0</v>
      </c>
      <c r="VJ15" s="34">
        <f>'5 - Project Outputs'!V524</f>
        <v>0</v>
      </c>
      <c r="VK15" s="34">
        <f>'5 - Project Outputs'!W524</f>
        <v>0</v>
      </c>
      <c r="VL15" s="34">
        <f>'5 - Project Outputs'!X524</f>
        <v>0</v>
      </c>
      <c r="VM15" s="34">
        <f>'5 - Project Outputs'!Y524</f>
        <v>0</v>
      </c>
      <c r="VN15" s="34" t="str">
        <f>'5 - Project Outputs'!C525</f>
        <v>&lt; Select &gt;</v>
      </c>
      <c r="VO15" s="34" t="str">
        <f>'5 - Project Outputs'!D525</f>
        <v>N/A</v>
      </c>
      <c r="VP15" s="34">
        <f>'5 - Project Outputs'!E525</f>
        <v>0</v>
      </c>
      <c r="VQ15" s="34">
        <f>'5 - Project Outputs'!F525</f>
        <v>0</v>
      </c>
      <c r="VR15" s="34">
        <f>'5 - Project Outputs'!G525</f>
        <v>0</v>
      </c>
      <c r="VS15" s="34">
        <f>'5 - Project Outputs'!H525</f>
        <v>0</v>
      </c>
      <c r="VT15" s="34">
        <f>'5 - Project Outputs'!I525</f>
        <v>0</v>
      </c>
      <c r="VU15" s="34">
        <f>'5 - Project Outputs'!J525</f>
        <v>0</v>
      </c>
      <c r="VV15" s="34">
        <f>'5 - Project Outputs'!K525</f>
        <v>0</v>
      </c>
      <c r="VW15" s="34">
        <f>'5 - Project Outputs'!L525</f>
        <v>0</v>
      </c>
      <c r="VX15" s="34">
        <f>'5 - Project Outputs'!M525</f>
        <v>0</v>
      </c>
      <c r="VY15" s="34">
        <f>'5 - Project Outputs'!N525</f>
        <v>0</v>
      </c>
      <c r="VZ15" s="34">
        <f>'5 - Project Outputs'!O525</f>
        <v>0</v>
      </c>
      <c r="WA15" s="34">
        <f>'5 - Project Outputs'!P525</f>
        <v>0</v>
      </c>
      <c r="WB15" s="34">
        <f>'5 - Project Outputs'!Q525</f>
        <v>0</v>
      </c>
      <c r="WC15" s="34">
        <f>'5 - Project Outputs'!R525</f>
        <v>0</v>
      </c>
      <c r="WD15" s="34">
        <f>'5 - Project Outputs'!S525</f>
        <v>0</v>
      </c>
      <c r="WE15" s="34">
        <f>'5 - Project Outputs'!T525</f>
        <v>0</v>
      </c>
      <c r="WF15" s="34">
        <f>'5 - Project Outputs'!U525</f>
        <v>0</v>
      </c>
      <c r="WG15" s="34">
        <f>'5 - Project Outputs'!V525</f>
        <v>0</v>
      </c>
      <c r="WH15" s="34">
        <f>'5 - Project Outputs'!W525</f>
        <v>0</v>
      </c>
      <c r="WI15" s="34">
        <f>'5 - Project Outputs'!X525</f>
        <v>0</v>
      </c>
      <c r="WJ15" s="34">
        <f>'5 - Project Outputs'!Y525</f>
        <v>0</v>
      </c>
      <c r="WK15" s="34" t="str">
        <f>'5 - Project Outputs'!C526</f>
        <v>&lt; Select &gt;</v>
      </c>
      <c r="WL15" s="34" t="str">
        <f>'5 - Project Outputs'!D526</f>
        <v>N/A</v>
      </c>
      <c r="WM15" s="34">
        <f>'5 - Project Outputs'!E526</f>
        <v>0</v>
      </c>
      <c r="WN15" s="34">
        <f>'5 - Project Outputs'!F526</f>
        <v>0</v>
      </c>
      <c r="WO15" s="34">
        <f>'5 - Project Outputs'!G526</f>
        <v>0</v>
      </c>
      <c r="WP15" s="34">
        <f>'5 - Project Outputs'!H526</f>
        <v>0</v>
      </c>
      <c r="WQ15" s="34">
        <f>'5 - Project Outputs'!I526</f>
        <v>0</v>
      </c>
      <c r="WR15" s="34">
        <f>'5 - Project Outputs'!J526</f>
        <v>0</v>
      </c>
      <c r="WS15" s="34">
        <f>'5 - Project Outputs'!K526</f>
        <v>0</v>
      </c>
      <c r="WT15" s="34">
        <f>'5 - Project Outputs'!L526</f>
        <v>0</v>
      </c>
      <c r="WU15" s="34">
        <f>'5 - Project Outputs'!M526</f>
        <v>0</v>
      </c>
      <c r="WV15" s="34">
        <f>'5 - Project Outputs'!N526</f>
        <v>0</v>
      </c>
      <c r="WW15" s="34">
        <f>'5 - Project Outputs'!O526</f>
        <v>0</v>
      </c>
      <c r="WX15" s="34">
        <f>'5 - Project Outputs'!P526</f>
        <v>0</v>
      </c>
      <c r="WY15" s="34">
        <f>'5 - Project Outputs'!Q526</f>
        <v>0</v>
      </c>
      <c r="WZ15" s="34">
        <f>'5 - Project Outputs'!R526</f>
        <v>0</v>
      </c>
      <c r="XA15" s="34">
        <f>'5 - Project Outputs'!S526</f>
        <v>0</v>
      </c>
      <c r="XB15" s="34">
        <f>'5 - Project Outputs'!T526</f>
        <v>0</v>
      </c>
      <c r="XC15" s="34">
        <f>'5 - Project Outputs'!U526</f>
        <v>0</v>
      </c>
      <c r="XD15" s="34">
        <f>'5 - Project Outputs'!V526</f>
        <v>0</v>
      </c>
      <c r="XE15" s="34">
        <f>'5 - Project Outputs'!W526</f>
        <v>0</v>
      </c>
      <c r="XF15" s="34">
        <f>'5 - Project Outputs'!X526</f>
        <v>0</v>
      </c>
      <c r="XG15" s="34">
        <f>'5 - Project Outputs'!Y526</f>
        <v>0</v>
      </c>
      <c r="XH15" s="34" t="str">
        <f>'5 - Project Outputs'!C527</f>
        <v>&lt; Select &gt;</v>
      </c>
      <c r="XI15" s="34" t="str">
        <f>'5 - Project Outputs'!D527</f>
        <v>N/A</v>
      </c>
      <c r="XJ15" s="34">
        <f>'5 - Project Outputs'!E527</f>
        <v>0</v>
      </c>
      <c r="XK15" s="34">
        <f>'5 - Project Outputs'!F527</f>
        <v>0</v>
      </c>
      <c r="XL15" s="34">
        <f>'5 - Project Outputs'!G527</f>
        <v>0</v>
      </c>
      <c r="XM15" s="34">
        <f>'5 - Project Outputs'!H527</f>
        <v>0</v>
      </c>
      <c r="XN15" s="34">
        <f>'5 - Project Outputs'!I527</f>
        <v>0</v>
      </c>
      <c r="XO15" s="34">
        <f>'5 - Project Outputs'!J527</f>
        <v>0</v>
      </c>
      <c r="XP15" s="34">
        <f>'5 - Project Outputs'!K527</f>
        <v>0</v>
      </c>
      <c r="XQ15" s="34">
        <f>'5 - Project Outputs'!L527</f>
        <v>0</v>
      </c>
      <c r="XR15" s="34">
        <f>'5 - Project Outputs'!M527</f>
        <v>0</v>
      </c>
      <c r="XS15" s="34">
        <f>'5 - Project Outputs'!N527</f>
        <v>0</v>
      </c>
      <c r="XT15" s="34">
        <f>'5 - Project Outputs'!O527</f>
        <v>0</v>
      </c>
      <c r="XU15" s="34">
        <f>'5 - Project Outputs'!P527</f>
        <v>0</v>
      </c>
      <c r="XV15" s="34">
        <f>'5 - Project Outputs'!Q527</f>
        <v>0</v>
      </c>
      <c r="XW15" s="34">
        <f>'5 - Project Outputs'!R527</f>
        <v>0</v>
      </c>
      <c r="XX15" s="34">
        <f>'5 - Project Outputs'!S527</f>
        <v>0</v>
      </c>
      <c r="XY15" s="34">
        <f>'5 - Project Outputs'!T527</f>
        <v>0</v>
      </c>
      <c r="XZ15" s="34">
        <f>'5 - Project Outputs'!U527</f>
        <v>0</v>
      </c>
      <c r="YA15" s="34">
        <f>'5 - Project Outputs'!V527</f>
        <v>0</v>
      </c>
      <c r="YB15" s="34">
        <f>'5 - Project Outputs'!W527</f>
        <v>0</v>
      </c>
      <c r="YC15" s="34">
        <f>'5 - Project Outputs'!X527</f>
        <v>0</v>
      </c>
      <c r="YD15" s="34">
        <f>'5 - Project Outputs'!Y527</f>
        <v>0</v>
      </c>
      <c r="YE15" s="34" t="str">
        <f>'5 - Project Outputs'!C528</f>
        <v>&lt; Select &gt;</v>
      </c>
      <c r="YF15" s="34" t="str">
        <f>'5 - Project Outputs'!D528</f>
        <v>N/A</v>
      </c>
      <c r="YG15" s="34">
        <f>'5 - Project Outputs'!E528</f>
        <v>0</v>
      </c>
      <c r="YH15" s="34">
        <f>'5 - Project Outputs'!F528</f>
        <v>0</v>
      </c>
      <c r="YI15" s="34">
        <f>'5 - Project Outputs'!G528</f>
        <v>0</v>
      </c>
      <c r="YJ15" s="34">
        <f>'5 - Project Outputs'!H528</f>
        <v>0</v>
      </c>
      <c r="YK15" s="34">
        <f>'5 - Project Outputs'!I528</f>
        <v>0</v>
      </c>
      <c r="YL15" s="34">
        <f>'5 - Project Outputs'!J528</f>
        <v>0</v>
      </c>
      <c r="YM15" s="34">
        <f>'5 - Project Outputs'!K528</f>
        <v>0</v>
      </c>
      <c r="YN15" s="34">
        <f>'5 - Project Outputs'!L528</f>
        <v>0</v>
      </c>
      <c r="YO15" s="34">
        <f>'5 - Project Outputs'!M528</f>
        <v>0</v>
      </c>
      <c r="YP15" s="34">
        <f>'5 - Project Outputs'!N528</f>
        <v>0</v>
      </c>
      <c r="YQ15" s="34">
        <f>'5 - Project Outputs'!O528</f>
        <v>0</v>
      </c>
      <c r="YR15" s="34">
        <f>'5 - Project Outputs'!P528</f>
        <v>0</v>
      </c>
      <c r="YS15" s="34">
        <f>'5 - Project Outputs'!Q528</f>
        <v>0</v>
      </c>
      <c r="YT15" s="34">
        <f>'5 - Project Outputs'!R528</f>
        <v>0</v>
      </c>
      <c r="YU15" s="34">
        <f>'5 - Project Outputs'!S528</f>
        <v>0</v>
      </c>
      <c r="YV15" s="34">
        <f>'5 - Project Outputs'!T528</f>
        <v>0</v>
      </c>
      <c r="YW15" s="34">
        <f>'5 - Project Outputs'!U528</f>
        <v>0</v>
      </c>
      <c r="YX15" s="34">
        <f>'5 - Project Outputs'!V528</f>
        <v>0</v>
      </c>
      <c r="YY15" s="34">
        <f>'5 - Project Outputs'!W528</f>
        <v>0</v>
      </c>
      <c r="YZ15" s="34">
        <f>'5 - Project Outputs'!X528</f>
        <v>0</v>
      </c>
      <c r="ZA15" s="34">
        <f>'5 - Project Outputs'!Y528</f>
        <v>0</v>
      </c>
      <c r="ZB15" s="34" t="str">
        <f>'5 - Project Outputs'!C529</f>
        <v>&lt; Select &gt;</v>
      </c>
      <c r="ZC15" s="34" t="str">
        <f>'5 - Project Outputs'!D529</f>
        <v>N/A</v>
      </c>
      <c r="ZD15" s="34">
        <f>'5 - Project Outputs'!E529</f>
        <v>0</v>
      </c>
      <c r="ZE15" s="34">
        <f>'5 - Project Outputs'!F529</f>
        <v>0</v>
      </c>
      <c r="ZF15" s="34">
        <f>'5 - Project Outputs'!G529</f>
        <v>0</v>
      </c>
      <c r="ZG15" s="34">
        <f>'5 - Project Outputs'!H529</f>
        <v>0</v>
      </c>
      <c r="ZH15" s="34">
        <f>'5 - Project Outputs'!I529</f>
        <v>0</v>
      </c>
      <c r="ZI15" s="34">
        <f>'5 - Project Outputs'!J529</f>
        <v>0</v>
      </c>
      <c r="ZJ15" s="34">
        <f>'5 - Project Outputs'!K529</f>
        <v>0</v>
      </c>
      <c r="ZK15" s="34">
        <f>'5 - Project Outputs'!L529</f>
        <v>0</v>
      </c>
      <c r="ZL15" s="34">
        <f>'5 - Project Outputs'!M529</f>
        <v>0</v>
      </c>
      <c r="ZM15" s="34">
        <f>'5 - Project Outputs'!N529</f>
        <v>0</v>
      </c>
      <c r="ZN15" s="34">
        <f>'5 - Project Outputs'!O529</f>
        <v>0</v>
      </c>
      <c r="ZO15" s="34">
        <f>'5 - Project Outputs'!P529</f>
        <v>0</v>
      </c>
      <c r="ZP15" s="34">
        <f>'5 - Project Outputs'!Q529</f>
        <v>0</v>
      </c>
      <c r="ZQ15" s="34">
        <f>'5 - Project Outputs'!R529</f>
        <v>0</v>
      </c>
      <c r="ZR15" s="34">
        <f>'5 - Project Outputs'!S529</f>
        <v>0</v>
      </c>
      <c r="ZS15" s="34">
        <f>'5 - Project Outputs'!T529</f>
        <v>0</v>
      </c>
      <c r="ZT15" s="34">
        <f>'5 - Project Outputs'!U529</f>
        <v>0</v>
      </c>
      <c r="ZU15" s="34">
        <f>'5 - Project Outputs'!V529</f>
        <v>0</v>
      </c>
      <c r="ZV15" s="34">
        <f>'5 - Project Outputs'!W529</f>
        <v>0</v>
      </c>
      <c r="ZW15" s="34">
        <f>'5 - Project Outputs'!X529</f>
        <v>0</v>
      </c>
      <c r="ZX15" s="34">
        <f>'5 - Project Outputs'!Y529</f>
        <v>0</v>
      </c>
      <c r="ZY15" s="34" t="str">
        <f>'5 - Project Outputs'!C530</f>
        <v>&lt; Select &gt;</v>
      </c>
      <c r="ZZ15" s="34" t="str">
        <f>'5 - Project Outputs'!D530</f>
        <v>N/A</v>
      </c>
      <c r="AAA15" s="34">
        <f>'5 - Project Outputs'!E530</f>
        <v>0</v>
      </c>
      <c r="AAB15" s="34">
        <f>'5 - Project Outputs'!F530</f>
        <v>0</v>
      </c>
      <c r="AAC15" s="34">
        <f>'5 - Project Outputs'!G530</f>
        <v>0</v>
      </c>
      <c r="AAD15" s="34">
        <f>'5 - Project Outputs'!H530</f>
        <v>0</v>
      </c>
      <c r="AAE15" s="34">
        <f>'5 - Project Outputs'!I530</f>
        <v>0</v>
      </c>
      <c r="AAF15" s="34">
        <f>'5 - Project Outputs'!J530</f>
        <v>0</v>
      </c>
      <c r="AAG15" s="34">
        <f>'5 - Project Outputs'!K530</f>
        <v>0</v>
      </c>
      <c r="AAH15" s="34">
        <f>'5 - Project Outputs'!L530</f>
        <v>0</v>
      </c>
      <c r="AAI15" s="34">
        <f>'5 - Project Outputs'!M530</f>
        <v>0</v>
      </c>
      <c r="AAJ15" s="34">
        <f>'5 - Project Outputs'!N530</f>
        <v>0</v>
      </c>
      <c r="AAK15" s="34">
        <f>'5 - Project Outputs'!O530</f>
        <v>0</v>
      </c>
      <c r="AAL15" s="34">
        <f>'5 - Project Outputs'!P530</f>
        <v>0</v>
      </c>
      <c r="AAM15" s="34">
        <f>'5 - Project Outputs'!Q530</f>
        <v>0</v>
      </c>
      <c r="AAN15" s="34">
        <f>'5 - Project Outputs'!R530</f>
        <v>0</v>
      </c>
      <c r="AAO15" s="34">
        <f>'5 - Project Outputs'!S530</f>
        <v>0</v>
      </c>
      <c r="AAP15" s="34">
        <f>'5 - Project Outputs'!T530</f>
        <v>0</v>
      </c>
      <c r="AAQ15" s="34">
        <f>'5 - Project Outputs'!U530</f>
        <v>0</v>
      </c>
      <c r="AAR15" s="34">
        <f>'5 - Project Outputs'!V530</f>
        <v>0</v>
      </c>
      <c r="AAS15" s="34">
        <f>'5 - Project Outputs'!W530</f>
        <v>0</v>
      </c>
      <c r="AAT15" s="34">
        <f>'5 - Project Outputs'!X530</f>
        <v>0</v>
      </c>
      <c r="AAU15" s="34">
        <f>'5 - Project Outputs'!Y530</f>
        <v>0</v>
      </c>
      <c r="AAV15" s="34" t="str">
        <f>'5 - Project Outputs'!C531</f>
        <v>&lt; Select &gt;</v>
      </c>
      <c r="AAW15" s="34" t="str">
        <f>'5 - Project Outputs'!D531</f>
        <v>N/A</v>
      </c>
      <c r="AAX15" s="34">
        <f>'5 - Project Outputs'!E531</f>
        <v>0</v>
      </c>
      <c r="AAY15" s="34">
        <f>'5 - Project Outputs'!F531</f>
        <v>0</v>
      </c>
      <c r="AAZ15" s="34">
        <f>'5 - Project Outputs'!G531</f>
        <v>0</v>
      </c>
      <c r="ABA15" s="34">
        <f>'5 - Project Outputs'!H531</f>
        <v>0</v>
      </c>
      <c r="ABB15" s="34">
        <f>'5 - Project Outputs'!I531</f>
        <v>0</v>
      </c>
      <c r="ABC15" s="34">
        <f>'5 - Project Outputs'!J531</f>
        <v>0</v>
      </c>
      <c r="ABD15" s="34">
        <f>'5 - Project Outputs'!K531</f>
        <v>0</v>
      </c>
      <c r="ABE15" s="34">
        <f>'5 - Project Outputs'!L531</f>
        <v>0</v>
      </c>
      <c r="ABF15" s="34">
        <f>'5 - Project Outputs'!M531</f>
        <v>0</v>
      </c>
      <c r="ABG15" s="34">
        <f>'5 - Project Outputs'!N531</f>
        <v>0</v>
      </c>
      <c r="ABH15" s="34">
        <f>'5 - Project Outputs'!O531</f>
        <v>0</v>
      </c>
      <c r="ABI15" s="34">
        <f>'5 - Project Outputs'!P531</f>
        <v>0</v>
      </c>
      <c r="ABJ15" s="34">
        <f>'5 - Project Outputs'!Q531</f>
        <v>0</v>
      </c>
      <c r="ABK15" s="34">
        <f>'5 - Project Outputs'!R531</f>
        <v>0</v>
      </c>
      <c r="ABL15" s="34">
        <f>'5 - Project Outputs'!S531</f>
        <v>0</v>
      </c>
      <c r="ABM15" s="34">
        <f>'5 - Project Outputs'!T531</f>
        <v>0</v>
      </c>
      <c r="ABN15" s="34">
        <f>'5 - Project Outputs'!U531</f>
        <v>0</v>
      </c>
      <c r="ABO15" s="34">
        <f>'5 - Project Outputs'!V531</f>
        <v>0</v>
      </c>
      <c r="ABP15" s="34">
        <f>'5 - Project Outputs'!W531</f>
        <v>0</v>
      </c>
      <c r="ABQ15" s="34">
        <f>'5 - Project Outputs'!X531</f>
        <v>0</v>
      </c>
      <c r="ABR15" s="34">
        <f>'5 - Project Outputs'!Y531</f>
        <v>0</v>
      </c>
      <c r="ABS15" s="34" t="str">
        <f>'5 - Project Outputs'!C532</f>
        <v>&lt; Select &gt;</v>
      </c>
      <c r="ABT15" s="34" t="str">
        <f>'5 - Project Outputs'!D532</f>
        <v>N/A</v>
      </c>
      <c r="ABU15" s="34">
        <f>'5 - Project Outputs'!E532</f>
        <v>0</v>
      </c>
      <c r="ABV15" s="34">
        <f>'5 - Project Outputs'!F532</f>
        <v>0</v>
      </c>
      <c r="ABW15" s="34">
        <f>'5 - Project Outputs'!G532</f>
        <v>0</v>
      </c>
      <c r="ABX15" s="34">
        <f>'5 - Project Outputs'!H532</f>
        <v>0</v>
      </c>
      <c r="ABY15" s="34">
        <f>'5 - Project Outputs'!I532</f>
        <v>0</v>
      </c>
      <c r="ABZ15" s="34">
        <f>'5 - Project Outputs'!J532</f>
        <v>0</v>
      </c>
      <c r="ACA15" s="34">
        <f>'5 - Project Outputs'!K532</f>
        <v>0</v>
      </c>
      <c r="ACB15" s="34">
        <f>'5 - Project Outputs'!L532</f>
        <v>0</v>
      </c>
      <c r="ACC15" s="34">
        <f>'5 - Project Outputs'!M532</f>
        <v>0</v>
      </c>
      <c r="ACD15" s="34">
        <f>'5 - Project Outputs'!N532</f>
        <v>0</v>
      </c>
      <c r="ACE15" s="34">
        <f>'5 - Project Outputs'!O532</f>
        <v>0</v>
      </c>
      <c r="ACF15" s="34">
        <f>'5 - Project Outputs'!P532</f>
        <v>0</v>
      </c>
      <c r="ACG15" s="34">
        <f>'5 - Project Outputs'!Q532</f>
        <v>0</v>
      </c>
      <c r="ACH15" s="34">
        <f>'5 - Project Outputs'!R532</f>
        <v>0</v>
      </c>
      <c r="ACI15" s="34">
        <f>'5 - Project Outputs'!S532</f>
        <v>0</v>
      </c>
      <c r="ACJ15" s="34">
        <f>'5 - Project Outputs'!T532</f>
        <v>0</v>
      </c>
      <c r="ACK15" s="34">
        <f>'5 - Project Outputs'!U532</f>
        <v>0</v>
      </c>
      <c r="ACL15" s="34">
        <f>'5 - Project Outputs'!V532</f>
        <v>0</v>
      </c>
      <c r="ACM15" s="34">
        <f>'5 - Project Outputs'!W532</f>
        <v>0</v>
      </c>
      <c r="ACN15" s="34">
        <f>'5 - Project Outputs'!X532</f>
        <v>0</v>
      </c>
      <c r="ACO15" s="34">
        <f>'5 - Project Outputs'!Y532</f>
        <v>0</v>
      </c>
      <c r="ACP15" s="34" t="str">
        <f>'5 - Project Outputs'!C533</f>
        <v>&lt; Select &gt;</v>
      </c>
      <c r="ACQ15" s="34" t="str">
        <f>'5 - Project Outputs'!D533</f>
        <v>N/A</v>
      </c>
      <c r="ACR15" s="34">
        <f>'5 - Project Outputs'!E533</f>
        <v>0</v>
      </c>
      <c r="ACS15" s="34">
        <f>'5 - Project Outputs'!F533</f>
        <v>0</v>
      </c>
      <c r="ACT15" s="34">
        <f>'5 - Project Outputs'!G533</f>
        <v>0</v>
      </c>
      <c r="ACU15" s="34">
        <f>'5 - Project Outputs'!H533</f>
        <v>0</v>
      </c>
      <c r="ACV15" s="34">
        <f>'5 - Project Outputs'!I533</f>
        <v>0</v>
      </c>
      <c r="ACW15" s="34">
        <f>'5 - Project Outputs'!J533</f>
        <v>0</v>
      </c>
      <c r="ACX15" s="34">
        <f>'5 - Project Outputs'!K533</f>
        <v>0</v>
      </c>
      <c r="ACY15" s="34">
        <f>'5 - Project Outputs'!L533</f>
        <v>0</v>
      </c>
      <c r="ACZ15" s="34">
        <f>'5 - Project Outputs'!M533</f>
        <v>0</v>
      </c>
      <c r="ADA15" s="34">
        <f>'5 - Project Outputs'!N533</f>
        <v>0</v>
      </c>
      <c r="ADB15" s="34">
        <f>'5 - Project Outputs'!O533</f>
        <v>0</v>
      </c>
      <c r="ADC15" s="34">
        <f>'5 - Project Outputs'!P533</f>
        <v>0</v>
      </c>
      <c r="ADD15" s="34">
        <f>'5 - Project Outputs'!Q533</f>
        <v>0</v>
      </c>
      <c r="ADE15" s="34">
        <f>'5 - Project Outputs'!R533</f>
        <v>0</v>
      </c>
      <c r="ADF15" s="34">
        <f>'5 - Project Outputs'!S533</f>
        <v>0</v>
      </c>
      <c r="ADG15" s="34">
        <f>'5 - Project Outputs'!T533</f>
        <v>0</v>
      </c>
      <c r="ADH15" s="34">
        <f>'5 - Project Outputs'!U533</f>
        <v>0</v>
      </c>
      <c r="ADI15" s="34">
        <f>'5 - Project Outputs'!V533</f>
        <v>0</v>
      </c>
      <c r="ADJ15" s="34">
        <f>'5 - Project Outputs'!W533</f>
        <v>0</v>
      </c>
      <c r="ADK15" s="34">
        <f>'5 - Project Outputs'!X533</f>
        <v>0</v>
      </c>
      <c r="ADL15" s="34">
        <f>'5 - Project Outputs'!Y533</f>
        <v>0</v>
      </c>
      <c r="ADM15" s="34" t="str">
        <f>'5 - Project Outputs'!C534</f>
        <v>&lt; Select &gt;</v>
      </c>
      <c r="ADN15" s="34" t="str">
        <f>'5 - Project Outputs'!D534</f>
        <v>N/A</v>
      </c>
      <c r="ADO15" s="34">
        <f>'5 - Project Outputs'!E534</f>
        <v>0</v>
      </c>
      <c r="ADP15" s="34">
        <f>'5 - Project Outputs'!F534</f>
        <v>0</v>
      </c>
      <c r="ADQ15" s="34">
        <f>'5 - Project Outputs'!G534</f>
        <v>0</v>
      </c>
      <c r="ADR15" s="34">
        <f>'5 - Project Outputs'!H534</f>
        <v>0</v>
      </c>
      <c r="ADS15" s="34">
        <f>'5 - Project Outputs'!I534</f>
        <v>0</v>
      </c>
      <c r="ADT15" s="34">
        <f>'5 - Project Outputs'!J534</f>
        <v>0</v>
      </c>
      <c r="ADU15" s="34">
        <f>'5 - Project Outputs'!K534</f>
        <v>0</v>
      </c>
      <c r="ADV15" s="34">
        <f>'5 - Project Outputs'!L534</f>
        <v>0</v>
      </c>
      <c r="ADW15" s="34">
        <f>'5 - Project Outputs'!M534</f>
        <v>0</v>
      </c>
      <c r="ADX15" s="34">
        <f>'5 - Project Outputs'!N534</f>
        <v>0</v>
      </c>
      <c r="ADY15" s="34">
        <f>'5 - Project Outputs'!O534</f>
        <v>0</v>
      </c>
      <c r="ADZ15" s="34">
        <f>'5 - Project Outputs'!P534</f>
        <v>0</v>
      </c>
      <c r="AEA15" s="34">
        <f>'5 - Project Outputs'!Q534</f>
        <v>0</v>
      </c>
      <c r="AEB15" s="34">
        <f>'5 - Project Outputs'!R534</f>
        <v>0</v>
      </c>
      <c r="AEC15" s="34">
        <f>'5 - Project Outputs'!S534</f>
        <v>0</v>
      </c>
      <c r="AED15" s="34">
        <f>'5 - Project Outputs'!T534</f>
        <v>0</v>
      </c>
      <c r="AEE15" s="34">
        <f>'5 - Project Outputs'!U534</f>
        <v>0</v>
      </c>
      <c r="AEF15" s="34">
        <f>'5 - Project Outputs'!V534</f>
        <v>0</v>
      </c>
      <c r="AEG15" s="34">
        <f>'5 - Project Outputs'!W534</f>
        <v>0</v>
      </c>
      <c r="AEH15" s="34">
        <f>'5 - Project Outputs'!X534</f>
        <v>0</v>
      </c>
      <c r="AEI15" s="34">
        <f>'5 - Project Outputs'!Y534</f>
        <v>0</v>
      </c>
      <c r="AEJ15" s="34" t="str">
        <f>'5 - Project Outputs'!C535</f>
        <v>&lt; Select &gt;</v>
      </c>
      <c r="AEK15" s="34" t="str">
        <f>'5 - Project Outputs'!D535</f>
        <v>N/A</v>
      </c>
      <c r="AEL15" s="34">
        <f>'5 - Project Outputs'!E535</f>
        <v>0</v>
      </c>
      <c r="AEM15" s="34">
        <f>'5 - Project Outputs'!F535</f>
        <v>0</v>
      </c>
      <c r="AEN15" s="34">
        <f>'5 - Project Outputs'!G535</f>
        <v>0</v>
      </c>
      <c r="AEO15" s="34">
        <f>'5 - Project Outputs'!H535</f>
        <v>0</v>
      </c>
      <c r="AEP15" s="34">
        <f>'5 - Project Outputs'!I535</f>
        <v>0</v>
      </c>
      <c r="AEQ15" s="34">
        <f>'5 - Project Outputs'!J535</f>
        <v>0</v>
      </c>
      <c r="AER15" s="34">
        <f>'5 - Project Outputs'!K535</f>
        <v>0</v>
      </c>
      <c r="AES15" s="34">
        <f>'5 - Project Outputs'!L535</f>
        <v>0</v>
      </c>
      <c r="AET15" s="34">
        <f>'5 - Project Outputs'!M535</f>
        <v>0</v>
      </c>
      <c r="AEU15" s="34">
        <f>'5 - Project Outputs'!N535</f>
        <v>0</v>
      </c>
      <c r="AEV15" s="34">
        <f>'5 - Project Outputs'!O535</f>
        <v>0</v>
      </c>
      <c r="AEW15" s="34">
        <f>'5 - Project Outputs'!P535</f>
        <v>0</v>
      </c>
      <c r="AEX15" s="34">
        <f>'5 - Project Outputs'!Q535</f>
        <v>0</v>
      </c>
      <c r="AEY15" s="34">
        <f>'5 - Project Outputs'!R535</f>
        <v>0</v>
      </c>
      <c r="AEZ15" s="34">
        <f>'5 - Project Outputs'!S535</f>
        <v>0</v>
      </c>
      <c r="AFA15" s="34">
        <f>'5 - Project Outputs'!T535</f>
        <v>0</v>
      </c>
      <c r="AFB15" s="34">
        <f>'5 - Project Outputs'!U535</f>
        <v>0</v>
      </c>
      <c r="AFC15" s="34">
        <f>'5 - Project Outputs'!V535</f>
        <v>0</v>
      </c>
      <c r="AFD15" s="34">
        <f>'5 - Project Outputs'!W535</f>
        <v>0</v>
      </c>
      <c r="AFE15" s="34">
        <f>'5 - Project Outputs'!X535</f>
        <v>0</v>
      </c>
      <c r="AFF15" s="34">
        <f>'5 - Project Outputs'!Y535</f>
        <v>0</v>
      </c>
      <c r="AFG15" s="34" t="str">
        <f>'5 - Project Outputs'!C536</f>
        <v>&lt; Select &gt;</v>
      </c>
      <c r="AFH15" s="34" t="str">
        <f>'5 - Project Outputs'!D536</f>
        <v>N/A</v>
      </c>
      <c r="AFI15" s="34">
        <f>'5 - Project Outputs'!E536</f>
        <v>0</v>
      </c>
      <c r="AFJ15" s="34">
        <f>'5 - Project Outputs'!F536</f>
        <v>0</v>
      </c>
      <c r="AFK15" s="34">
        <f>'5 - Project Outputs'!G536</f>
        <v>0</v>
      </c>
      <c r="AFL15" s="34">
        <f>'5 - Project Outputs'!H536</f>
        <v>0</v>
      </c>
      <c r="AFM15" s="34">
        <f>'5 - Project Outputs'!I536</f>
        <v>0</v>
      </c>
      <c r="AFN15" s="34">
        <f>'5 - Project Outputs'!J536</f>
        <v>0</v>
      </c>
      <c r="AFO15" s="34">
        <f>'5 - Project Outputs'!K536</f>
        <v>0</v>
      </c>
      <c r="AFP15" s="34">
        <f>'5 - Project Outputs'!L536</f>
        <v>0</v>
      </c>
      <c r="AFQ15" s="34">
        <f>'5 - Project Outputs'!M536</f>
        <v>0</v>
      </c>
      <c r="AFR15" s="34">
        <f>'5 - Project Outputs'!N536</f>
        <v>0</v>
      </c>
      <c r="AFS15" s="34">
        <f>'5 - Project Outputs'!O536</f>
        <v>0</v>
      </c>
      <c r="AFT15" s="34">
        <f>'5 - Project Outputs'!P536</f>
        <v>0</v>
      </c>
      <c r="AFU15" s="34">
        <f>'5 - Project Outputs'!Q536</f>
        <v>0</v>
      </c>
      <c r="AFV15" s="34">
        <f>'5 - Project Outputs'!R536</f>
        <v>0</v>
      </c>
      <c r="AFW15" s="34">
        <f>'5 - Project Outputs'!S536</f>
        <v>0</v>
      </c>
      <c r="AFX15" s="34">
        <f>'5 - Project Outputs'!T536</f>
        <v>0</v>
      </c>
      <c r="AFY15" s="34">
        <f>'5 - Project Outputs'!U536</f>
        <v>0</v>
      </c>
      <c r="AFZ15" s="34">
        <f>'5 - Project Outputs'!V536</f>
        <v>0</v>
      </c>
      <c r="AGA15" s="34">
        <f>'5 - Project Outputs'!W536</f>
        <v>0</v>
      </c>
      <c r="AGB15" s="34">
        <f>'5 - Project Outputs'!X536</f>
        <v>0</v>
      </c>
      <c r="AGC15" s="34">
        <f>'5 - Project Outputs'!Y536</f>
        <v>0</v>
      </c>
      <c r="AGD15" s="34">
        <f>'5 - Project Outputs'!C538</f>
        <v>0</v>
      </c>
      <c r="AGE15" s="34">
        <f>'5 - Project Outputs'!D538</f>
        <v>0</v>
      </c>
      <c r="AGF15" s="34">
        <f>'5 - Project Outputs'!E538</f>
        <v>0</v>
      </c>
      <c r="AGG15" s="34">
        <f>'5 - Project Outputs'!F538</f>
        <v>0</v>
      </c>
      <c r="AGH15" s="34">
        <f>'5 - Project Outputs'!G538</f>
        <v>0</v>
      </c>
      <c r="AGI15" s="34">
        <f>'5 - Project Outputs'!H538</f>
        <v>0</v>
      </c>
      <c r="AGJ15" s="34">
        <f>'5 - Project Outputs'!I538</f>
        <v>0</v>
      </c>
      <c r="AGK15" s="34">
        <f>'5 - Project Outputs'!J538</f>
        <v>0</v>
      </c>
      <c r="AGL15" s="34">
        <f>'5 - Project Outputs'!K538</f>
        <v>0</v>
      </c>
      <c r="AGM15" s="34">
        <f>'5 - Project Outputs'!L538</f>
        <v>0</v>
      </c>
      <c r="AGN15" s="34">
        <f>'5 - Project Outputs'!M538</f>
        <v>0</v>
      </c>
      <c r="AGO15" s="34">
        <f>'5 - Project Outputs'!N538</f>
        <v>0</v>
      </c>
      <c r="AGP15" s="34">
        <f>'5 - Project Outputs'!O538</f>
        <v>0</v>
      </c>
      <c r="AGQ15" s="34">
        <f>'5 - Project Outputs'!P538</f>
        <v>0</v>
      </c>
      <c r="AGR15" s="34">
        <f>'5 - Project Outputs'!Q538</f>
        <v>0</v>
      </c>
      <c r="AGS15" s="34">
        <f>'5 - Project Outputs'!R538</f>
        <v>0</v>
      </c>
      <c r="AGT15" s="34">
        <f>'5 - Project Outputs'!S538</f>
        <v>0</v>
      </c>
      <c r="AGU15" s="34">
        <f>'5 - Project Outputs'!T538</f>
        <v>0</v>
      </c>
      <c r="AGV15" s="34">
        <f>'5 - Project Outputs'!U538</f>
        <v>0</v>
      </c>
      <c r="AGW15" s="34">
        <f>'5 - Project Outputs'!V538</f>
        <v>0</v>
      </c>
      <c r="AGX15" s="34">
        <f>'5 - Project Outputs'!W538</f>
        <v>0</v>
      </c>
      <c r="AGY15" s="34">
        <f>'5 - Project Outputs'!X538</f>
        <v>0</v>
      </c>
      <c r="AGZ15" s="34">
        <f>'5 - Project Outputs'!C539</f>
        <v>0</v>
      </c>
      <c r="AHA15" s="34">
        <f>'5 - Project Outputs'!D539</f>
        <v>0</v>
      </c>
      <c r="AHB15" s="34">
        <f>'5 - Project Outputs'!E539</f>
        <v>0</v>
      </c>
      <c r="AHC15" s="34">
        <f>'5 - Project Outputs'!F539</f>
        <v>0</v>
      </c>
      <c r="AHD15" s="34">
        <f>'5 - Project Outputs'!G539</f>
        <v>0</v>
      </c>
      <c r="AHE15" s="34">
        <f>'5 - Project Outputs'!H539</f>
        <v>0</v>
      </c>
      <c r="AHF15" s="34">
        <f>'5 - Project Outputs'!I539</f>
        <v>0</v>
      </c>
      <c r="AHG15" s="34">
        <f>'5 - Project Outputs'!J539</f>
        <v>0</v>
      </c>
      <c r="AHH15" s="34">
        <f>'5 - Project Outputs'!K539</f>
        <v>0</v>
      </c>
      <c r="AHI15" s="34">
        <f>'5 - Project Outputs'!L539</f>
        <v>0</v>
      </c>
      <c r="AHJ15" s="34">
        <f>'5 - Project Outputs'!M539</f>
        <v>0</v>
      </c>
      <c r="AHK15" s="34">
        <f>'5 - Project Outputs'!N539</f>
        <v>0</v>
      </c>
      <c r="AHL15" s="34">
        <f>'5 - Project Outputs'!O539</f>
        <v>0</v>
      </c>
      <c r="AHM15" s="34">
        <f>'5 - Project Outputs'!P539</f>
        <v>0</v>
      </c>
      <c r="AHN15" s="34">
        <f>'5 - Project Outputs'!Q539</f>
        <v>0</v>
      </c>
      <c r="AHO15" s="34">
        <f>'5 - Project Outputs'!R539</f>
        <v>0</v>
      </c>
      <c r="AHP15" s="34">
        <f>'5 - Project Outputs'!S539</f>
        <v>0</v>
      </c>
      <c r="AHQ15" s="34">
        <f>'5 - Project Outputs'!T539</f>
        <v>0</v>
      </c>
      <c r="AHR15" s="34">
        <f>'5 - Project Outputs'!U539</f>
        <v>0</v>
      </c>
      <c r="AHS15" s="34">
        <f>'5 - Project Outputs'!V539</f>
        <v>0</v>
      </c>
      <c r="AHT15" s="34">
        <f>'5 - Project Outputs'!W539</f>
        <v>0</v>
      </c>
      <c r="AHU15" s="34">
        <f>'5 - Project Outputs'!X539</f>
        <v>0</v>
      </c>
      <c r="AHV15" s="34">
        <f>'5 - Project Outputs'!C540</f>
        <v>0</v>
      </c>
      <c r="AHW15" s="34">
        <f>'5 - Project Outputs'!D540</f>
        <v>0</v>
      </c>
      <c r="AHX15" s="34">
        <f>'5 - Project Outputs'!E540</f>
        <v>0</v>
      </c>
      <c r="AHY15" s="34">
        <f>'5 - Project Outputs'!F540</f>
        <v>0</v>
      </c>
      <c r="AHZ15" s="34">
        <f>'5 - Project Outputs'!G540</f>
        <v>0</v>
      </c>
      <c r="AIA15" s="34">
        <f>'5 - Project Outputs'!H540</f>
        <v>0</v>
      </c>
      <c r="AIB15" s="34">
        <f>'5 - Project Outputs'!I540</f>
        <v>0</v>
      </c>
      <c r="AIC15" s="34">
        <f>'5 - Project Outputs'!J540</f>
        <v>0</v>
      </c>
      <c r="AID15" s="34">
        <f>'5 - Project Outputs'!K540</f>
        <v>0</v>
      </c>
      <c r="AIE15" s="34">
        <f>'5 - Project Outputs'!L540</f>
        <v>0</v>
      </c>
      <c r="AIF15" s="34">
        <f>'5 - Project Outputs'!M540</f>
        <v>0</v>
      </c>
      <c r="AIG15" s="34">
        <f>'5 - Project Outputs'!N540</f>
        <v>0</v>
      </c>
      <c r="AIH15" s="34">
        <f>'5 - Project Outputs'!O540</f>
        <v>0</v>
      </c>
      <c r="AII15" s="34">
        <f>'5 - Project Outputs'!P540</f>
        <v>0</v>
      </c>
      <c r="AIJ15" s="34">
        <f>'5 - Project Outputs'!Q540</f>
        <v>0</v>
      </c>
      <c r="AIK15" s="34">
        <f>'5 - Project Outputs'!R540</f>
        <v>0</v>
      </c>
      <c r="AIL15" s="34">
        <f>'5 - Project Outputs'!S540</f>
        <v>0</v>
      </c>
      <c r="AIM15" s="34">
        <f>'5 - Project Outputs'!T540</f>
        <v>0</v>
      </c>
      <c r="AIN15" s="34">
        <f>'5 - Project Outputs'!U540</f>
        <v>0</v>
      </c>
      <c r="AIO15" s="34">
        <f>'5 - Project Outputs'!V540</f>
        <v>0</v>
      </c>
      <c r="AIP15" s="34">
        <f>'5 - Project Outputs'!W540</f>
        <v>0</v>
      </c>
      <c r="AIQ15" s="34">
        <f>'5 - Project Outputs'!X540</f>
        <v>0</v>
      </c>
      <c r="AIR15" s="34">
        <f>'5 - Project Outputs'!C541</f>
        <v>0</v>
      </c>
      <c r="AIS15" s="34">
        <f>'5 - Project Outputs'!D541</f>
        <v>0</v>
      </c>
      <c r="AIT15" s="34">
        <f>'5 - Project Outputs'!E541</f>
        <v>0</v>
      </c>
      <c r="AIU15" s="34">
        <f>'5 - Project Outputs'!F541</f>
        <v>0</v>
      </c>
      <c r="AIV15" s="34">
        <f>'5 - Project Outputs'!G541</f>
        <v>0</v>
      </c>
      <c r="AIW15" s="34">
        <f>'5 - Project Outputs'!H541</f>
        <v>0</v>
      </c>
      <c r="AIX15" s="34">
        <f>'5 - Project Outputs'!I541</f>
        <v>0</v>
      </c>
      <c r="AIY15" s="34">
        <f>'5 - Project Outputs'!J541</f>
        <v>0</v>
      </c>
      <c r="AIZ15" s="34">
        <f>'5 - Project Outputs'!K541</f>
        <v>0</v>
      </c>
      <c r="AJA15" s="34">
        <f>'5 - Project Outputs'!L541</f>
        <v>0</v>
      </c>
      <c r="AJB15" s="34">
        <f>'5 - Project Outputs'!M541</f>
        <v>0</v>
      </c>
      <c r="AJC15" s="34">
        <f>'5 - Project Outputs'!N541</f>
        <v>0</v>
      </c>
      <c r="AJD15" s="34">
        <f>'5 - Project Outputs'!O541</f>
        <v>0</v>
      </c>
      <c r="AJE15" s="34">
        <f>'5 - Project Outputs'!P541</f>
        <v>0</v>
      </c>
      <c r="AJF15" s="34">
        <f>'5 - Project Outputs'!Q541</f>
        <v>0</v>
      </c>
      <c r="AJG15" s="34">
        <f>'5 - Project Outputs'!R541</f>
        <v>0</v>
      </c>
      <c r="AJH15" s="34">
        <f>'5 - Project Outputs'!S541</f>
        <v>0</v>
      </c>
      <c r="AJI15" s="34">
        <f>'5 - Project Outputs'!T541</f>
        <v>0</v>
      </c>
      <c r="AJJ15" s="34">
        <f>'5 - Project Outputs'!U541</f>
        <v>0</v>
      </c>
      <c r="AJK15" s="34">
        <f>'5 - Project Outputs'!V541</f>
        <v>0</v>
      </c>
      <c r="AJL15" s="34">
        <f>'5 - Project Outputs'!W541</f>
        <v>0</v>
      </c>
      <c r="AJM15" s="34">
        <f>'5 - Project Outputs'!X541</f>
        <v>0</v>
      </c>
      <c r="AJN15" s="34">
        <f>'5 - Project Outputs'!C542</f>
        <v>0</v>
      </c>
      <c r="AJO15" s="34">
        <f>'5 - Project Outputs'!D542</f>
        <v>0</v>
      </c>
      <c r="AJP15" s="34">
        <f>'5 - Project Outputs'!E542</f>
        <v>0</v>
      </c>
      <c r="AJQ15" s="34">
        <f>'5 - Project Outputs'!F542</f>
        <v>0</v>
      </c>
      <c r="AJR15" s="34">
        <f>'5 - Project Outputs'!G542</f>
        <v>0</v>
      </c>
      <c r="AJS15" s="34">
        <f>'5 - Project Outputs'!H542</f>
        <v>0</v>
      </c>
      <c r="AJT15" s="34">
        <f>'5 - Project Outputs'!I542</f>
        <v>0</v>
      </c>
      <c r="AJU15" s="34">
        <f>'5 - Project Outputs'!J542</f>
        <v>0</v>
      </c>
      <c r="AJV15" s="34">
        <f>'5 - Project Outputs'!K542</f>
        <v>0</v>
      </c>
      <c r="AJW15" s="34">
        <f>'5 - Project Outputs'!L542</f>
        <v>0</v>
      </c>
      <c r="AJX15" s="34">
        <f>'5 - Project Outputs'!M542</f>
        <v>0</v>
      </c>
      <c r="AJY15" s="34">
        <f>'5 - Project Outputs'!N542</f>
        <v>0</v>
      </c>
      <c r="AJZ15" s="34">
        <f>'5 - Project Outputs'!O542</f>
        <v>0</v>
      </c>
      <c r="AKA15" s="34">
        <f>'5 - Project Outputs'!P542</f>
        <v>0</v>
      </c>
      <c r="AKB15" s="34">
        <f>'5 - Project Outputs'!Q542</f>
        <v>0</v>
      </c>
      <c r="AKC15" s="34">
        <f>'5 - Project Outputs'!R542</f>
        <v>0</v>
      </c>
      <c r="AKD15" s="34">
        <f>'5 - Project Outputs'!S542</f>
        <v>0</v>
      </c>
      <c r="AKE15" s="34">
        <f>'5 - Project Outputs'!T542</f>
        <v>0</v>
      </c>
      <c r="AKF15" s="34">
        <f>'5 - Project Outputs'!U542</f>
        <v>0</v>
      </c>
      <c r="AKG15" s="34">
        <f>'5 - Project Outputs'!V542</f>
        <v>0</v>
      </c>
      <c r="AKH15" s="34">
        <f>'5 - Project Outputs'!W542</f>
        <v>0</v>
      </c>
      <c r="AKI15" s="34">
        <f>'5 - Project Outputs'!X542</f>
        <v>0</v>
      </c>
      <c r="AKJ15" s="34">
        <f>'5 - Project Outputs'!C543</f>
        <v>0</v>
      </c>
      <c r="AKK15" s="34">
        <f>'5 - Project Outputs'!D543</f>
        <v>0</v>
      </c>
      <c r="AKL15" s="34">
        <f>'5 - Project Outputs'!E543</f>
        <v>0</v>
      </c>
      <c r="AKM15" s="34">
        <f>'5 - Project Outputs'!F543</f>
        <v>0</v>
      </c>
      <c r="AKN15" s="34">
        <f>'5 - Project Outputs'!G543</f>
        <v>0</v>
      </c>
      <c r="AKO15" s="34">
        <f>'5 - Project Outputs'!H543</f>
        <v>0</v>
      </c>
      <c r="AKP15" s="34">
        <f>'5 - Project Outputs'!I543</f>
        <v>0</v>
      </c>
      <c r="AKQ15" s="34">
        <f>'5 - Project Outputs'!J543</f>
        <v>0</v>
      </c>
      <c r="AKR15" s="34">
        <f>'5 - Project Outputs'!K543</f>
        <v>0</v>
      </c>
      <c r="AKS15" s="34">
        <f>'5 - Project Outputs'!L543</f>
        <v>0</v>
      </c>
      <c r="AKT15" s="34">
        <f>'5 - Project Outputs'!M543</f>
        <v>0</v>
      </c>
      <c r="AKU15" s="34">
        <f>'5 - Project Outputs'!N543</f>
        <v>0</v>
      </c>
      <c r="AKV15" s="34">
        <f>'5 - Project Outputs'!O543</f>
        <v>0</v>
      </c>
      <c r="AKW15" s="34">
        <f>'5 - Project Outputs'!P543</f>
        <v>0</v>
      </c>
      <c r="AKX15" s="34">
        <f>'5 - Project Outputs'!Q543</f>
        <v>0</v>
      </c>
      <c r="AKY15" s="34">
        <f>'5 - Project Outputs'!R543</f>
        <v>0</v>
      </c>
      <c r="AKZ15" s="34">
        <f>'5 - Project Outputs'!S543</f>
        <v>0</v>
      </c>
      <c r="ALA15" s="34">
        <f>'5 - Project Outputs'!T543</f>
        <v>0</v>
      </c>
      <c r="ALB15" s="34">
        <f>'5 - Project Outputs'!U543</f>
        <v>0</v>
      </c>
      <c r="ALC15" s="34">
        <f>'5 - Project Outputs'!V543</f>
        <v>0</v>
      </c>
      <c r="ALD15" s="34">
        <f>'5 - Project Outputs'!W543</f>
        <v>0</v>
      </c>
      <c r="ALE15" s="34">
        <f>'5 - Project Outputs'!X543</f>
        <v>0</v>
      </c>
      <c r="ALF15" s="34">
        <f>'5 - Project Outputs'!C544</f>
        <v>0</v>
      </c>
      <c r="ALG15" s="34">
        <f>'5 - Project Outputs'!D544</f>
        <v>0</v>
      </c>
      <c r="ALH15" s="34">
        <f>'5 - Project Outputs'!E544</f>
        <v>0</v>
      </c>
      <c r="ALI15" s="34">
        <f>'5 - Project Outputs'!F544</f>
        <v>0</v>
      </c>
      <c r="ALJ15" s="34">
        <f>'5 - Project Outputs'!G544</f>
        <v>0</v>
      </c>
      <c r="ALK15" s="34">
        <f>'5 - Project Outputs'!H544</f>
        <v>0</v>
      </c>
      <c r="ALL15" s="34">
        <f>'5 - Project Outputs'!I544</f>
        <v>0</v>
      </c>
      <c r="ALM15" s="34">
        <f>'5 - Project Outputs'!J544</f>
        <v>0</v>
      </c>
      <c r="ALN15" s="34">
        <f>'5 - Project Outputs'!K544</f>
        <v>0</v>
      </c>
      <c r="ALO15" s="34">
        <f>'5 - Project Outputs'!L544</f>
        <v>0</v>
      </c>
      <c r="ALP15" s="34">
        <f>'5 - Project Outputs'!M544</f>
        <v>0</v>
      </c>
      <c r="ALQ15" s="34">
        <f>'5 - Project Outputs'!N544</f>
        <v>0</v>
      </c>
      <c r="ALR15" s="34">
        <f>'5 - Project Outputs'!O544</f>
        <v>0</v>
      </c>
      <c r="ALS15" s="34">
        <f>'5 - Project Outputs'!P544</f>
        <v>0</v>
      </c>
      <c r="ALT15" s="34">
        <f>'5 - Project Outputs'!Q544</f>
        <v>0</v>
      </c>
      <c r="ALU15" s="34">
        <f>'5 - Project Outputs'!R544</f>
        <v>0</v>
      </c>
      <c r="ALV15" s="34">
        <f>'5 - Project Outputs'!S544</f>
        <v>0</v>
      </c>
      <c r="ALW15" s="34">
        <f>'5 - Project Outputs'!T544</f>
        <v>0</v>
      </c>
      <c r="ALX15" s="34">
        <f>'5 - Project Outputs'!U544</f>
        <v>0</v>
      </c>
      <c r="ALY15" s="34">
        <f>'5 - Project Outputs'!V544</f>
        <v>0</v>
      </c>
      <c r="ALZ15" s="34">
        <f>'5 - Project Outputs'!W544</f>
        <v>0</v>
      </c>
      <c r="AMA15" s="34">
        <f>'5 - Project Outputs'!X544</f>
        <v>0</v>
      </c>
      <c r="AMB15" s="34">
        <f>'5 - Project Outputs'!C545</f>
        <v>0</v>
      </c>
      <c r="AMC15" s="34">
        <f>'5 - Project Outputs'!D545</f>
        <v>0</v>
      </c>
      <c r="AMD15" s="34">
        <f>'5 - Project Outputs'!E545</f>
        <v>0</v>
      </c>
      <c r="AME15" s="34">
        <f>'5 - Project Outputs'!F545</f>
        <v>0</v>
      </c>
      <c r="AMF15" s="34">
        <f>'5 - Project Outputs'!G545</f>
        <v>0</v>
      </c>
      <c r="AMG15" s="34">
        <f>'5 - Project Outputs'!H545</f>
        <v>0</v>
      </c>
      <c r="AMH15" s="34">
        <f>'5 - Project Outputs'!I545</f>
        <v>0</v>
      </c>
      <c r="AMI15" s="34">
        <f>'5 - Project Outputs'!J545</f>
        <v>0</v>
      </c>
      <c r="AMJ15" s="34">
        <f>'5 - Project Outputs'!K545</f>
        <v>0</v>
      </c>
      <c r="AMK15" s="34">
        <f>'5 - Project Outputs'!L545</f>
        <v>0</v>
      </c>
      <c r="AML15" s="34">
        <f>'5 - Project Outputs'!M545</f>
        <v>0</v>
      </c>
      <c r="AMM15" s="34">
        <f>'5 - Project Outputs'!N545</f>
        <v>0</v>
      </c>
      <c r="AMN15" s="34">
        <f>'5 - Project Outputs'!O545</f>
        <v>0</v>
      </c>
      <c r="AMO15" s="34">
        <f>'5 - Project Outputs'!P545</f>
        <v>0</v>
      </c>
      <c r="AMP15" s="34">
        <f>'5 - Project Outputs'!Q545</f>
        <v>0</v>
      </c>
      <c r="AMQ15" s="34">
        <f>'5 - Project Outputs'!R545</f>
        <v>0</v>
      </c>
      <c r="AMR15" s="34">
        <f>'5 - Project Outputs'!S545</f>
        <v>0</v>
      </c>
      <c r="AMS15" s="34">
        <f>'5 - Project Outputs'!T545</f>
        <v>0</v>
      </c>
      <c r="AMT15" s="34">
        <f>'5 - Project Outputs'!U545</f>
        <v>0</v>
      </c>
      <c r="AMU15" s="34">
        <f>'5 - Project Outputs'!V545</f>
        <v>0</v>
      </c>
      <c r="AMV15" s="34">
        <f>'5 - Project Outputs'!W545</f>
        <v>0</v>
      </c>
      <c r="AMW15" s="34">
        <f>'5 - Project Outputs'!X545</f>
        <v>0</v>
      </c>
      <c r="AMX15" s="34">
        <f>'5 - Project Outputs'!C546</f>
        <v>0</v>
      </c>
      <c r="AMY15" s="34">
        <f>'5 - Project Outputs'!D546</f>
        <v>0</v>
      </c>
      <c r="AMZ15" s="34">
        <f>'5 - Project Outputs'!E546</f>
        <v>0</v>
      </c>
      <c r="ANA15" s="34">
        <f>'5 - Project Outputs'!F546</f>
        <v>0</v>
      </c>
      <c r="ANB15" s="34">
        <f>'5 - Project Outputs'!G546</f>
        <v>0</v>
      </c>
      <c r="ANC15" s="34">
        <f>'5 - Project Outputs'!H546</f>
        <v>0</v>
      </c>
      <c r="AND15" s="34">
        <f>'5 - Project Outputs'!I546</f>
        <v>0</v>
      </c>
      <c r="ANE15" s="34">
        <f>'5 - Project Outputs'!J546</f>
        <v>0</v>
      </c>
      <c r="ANF15" s="34">
        <f>'5 - Project Outputs'!K546</f>
        <v>0</v>
      </c>
      <c r="ANG15" s="34">
        <f>'5 - Project Outputs'!L546</f>
        <v>0</v>
      </c>
      <c r="ANH15" s="34">
        <f>'5 - Project Outputs'!M546</f>
        <v>0</v>
      </c>
      <c r="ANI15" s="34">
        <f>'5 - Project Outputs'!N546</f>
        <v>0</v>
      </c>
      <c r="ANJ15" s="34">
        <f>'5 - Project Outputs'!O546</f>
        <v>0</v>
      </c>
      <c r="ANK15" s="34">
        <f>'5 - Project Outputs'!P546</f>
        <v>0</v>
      </c>
      <c r="ANL15" s="34">
        <f>'5 - Project Outputs'!Q546</f>
        <v>0</v>
      </c>
      <c r="ANM15" s="34">
        <f>'5 - Project Outputs'!R546</f>
        <v>0</v>
      </c>
      <c r="ANN15" s="34">
        <f>'5 - Project Outputs'!S546</f>
        <v>0</v>
      </c>
      <c r="ANO15" s="34">
        <f>'5 - Project Outputs'!T546</f>
        <v>0</v>
      </c>
      <c r="ANP15" s="34">
        <f>'5 - Project Outputs'!U546</f>
        <v>0</v>
      </c>
      <c r="ANQ15" s="34">
        <f>'5 - Project Outputs'!V546</f>
        <v>0</v>
      </c>
      <c r="ANR15" s="34">
        <f>'5 - Project Outputs'!W546</f>
        <v>0</v>
      </c>
      <c r="ANS15" s="34">
        <f>'5 - Project Outputs'!X546</f>
        <v>0</v>
      </c>
      <c r="ANT15" s="34">
        <f>'5 - Project Outputs'!C547</f>
        <v>0</v>
      </c>
      <c r="ANU15" s="34">
        <f>'5 - Project Outputs'!D547</f>
        <v>0</v>
      </c>
      <c r="ANV15" s="34">
        <f>'5 - Project Outputs'!E547</f>
        <v>0</v>
      </c>
      <c r="ANW15" s="34">
        <f>'5 - Project Outputs'!F547</f>
        <v>0</v>
      </c>
      <c r="ANX15" s="34">
        <f>'5 - Project Outputs'!G547</f>
        <v>0</v>
      </c>
      <c r="ANY15" s="34">
        <f>'5 - Project Outputs'!H547</f>
        <v>0</v>
      </c>
      <c r="ANZ15" s="34">
        <f>'5 - Project Outputs'!I547</f>
        <v>0</v>
      </c>
      <c r="AOA15" s="34">
        <f>'5 - Project Outputs'!J547</f>
        <v>0</v>
      </c>
      <c r="AOB15" s="34">
        <f>'5 - Project Outputs'!K547</f>
        <v>0</v>
      </c>
      <c r="AOC15" s="34">
        <f>'5 - Project Outputs'!L547</f>
        <v>0</v>
      </c>
      <c r="AOD15" s="34">
        <f>'5 - Project Outputs'!M547</f>
        <v>0</v>
      </c>
      <c r="AOE15" s="34">
        <f>'5 - Project Outputs'!N547</f>
        <v>0</v>
      </c>
      <c r="AOF15" s="34">
        <f>'5 - Project Outputs'!O547</f>
        <v>0</v>
      </c>
      <c r="AOG15" s="34">
        <f>'5 - Project Outputs'!P547</f>
        <v>0</v>
      </c>
      <c r="AOH15" s="34">
        <f>'5 - Project Outputs'!Q547</f>
        <v>0</v>
      </c>
      <c r="AOI15" s="34">
        <f>'5 - Project Outputs'!R547</f>
        <v>0</v>
      </c>
      <c r="AOJ15" s="34">
        <f>'5 - Project Outputs'!S547</f>
        <v>0</v>
      </c>
      <c r="AOK15" s="34">
        <f>'5 - Project Outputs'!T547</f>
        <v>0</v>
      </c>
      <c r="AOL15" s="34">
        <f>'5 - Project Outputs'!U547</f>
        <v>0</v>
      </c>
      <c r="AOM15" s="34">
        <f>'5 - Project Outputs'!V547</f>
        <v>0</v>
      </c>
      <c r="AON15" s="34">
        <f>'5 - Project Outputs'!W547</f>
        <v>0</v>
      </c>
      <c r="AOO15" s="34">
        <f>'5 - Project Outputs'!X547</f>
        <v>0</v>
      </c>
      <c r="CZK15" s="34">
        <f>'7 - Risk Register'!C128</f>
        <v>0</v>
      </c>
      <c r="CZL15" s="34">
        <f>'7 - Risk Register'!D128</f>
        <v>0</v>
      </c>
      <c r="CZM15" s="34">
        <f>'7 - Risk Register'!E128</f>
        <v>0</v>
      </c>
      <c r="CZN15" s="34">
        <f>'7 - Risk Register'!F128</f>
        <v>0</v>
      </c>
      <c r="CZO15" s="34">
        <f>'7 - Risk Register'!G128</f>
        <v>0</v>
      </c>
      <c r="CZP15" s="34">
        <f>'7 - Risk Register'!H128</f>
        <v>0</v>
      </c>
      <c r="CZQ15" s="34">
        <f>'7 - Risk Register'!I128</f>
        <v>0</v>
      </c>
      <c r="CZR15" s="34" t="str">
        <f>'7 - Risk Register'!J128</f>
        <v/>
      </c>
      <c r="CZS15" s="34">
        <f>'7 - Risk Register'!K128</f>
        <v>0</v>
      </c>
      <c r="CZT15" s="34">
        <f>'7 - Risk Register'!L128</f>
        <v>0</v>
      </c>
      <c r="CZU15" s="34">
        <f>'7 - Risk Register'!M128</f>
        <v>0</v>
      </c>
      <c r="CZV15" s="34" t="str">
        <f>'7 - Risk Register'!N128</f>
        <v/>
      </c>
      <c r="CZW15" s="34">
        <f>'7 - Risk Register'!O128</f>
        <v>0</v>
      </c>
      <c r="CZX15" s="34">
        <f>'7 - Risk Register'!P128</f>
        <v>0</v>
      </c>
      <c r="CZY15" s="34">
        <f>'7 - Risk Register'!C129</f>
        <v>0</v>
      </c>
      <c r="CZZ15" s="34">
        <f>'7 - Risk Register'!D129</f>
        <v>0</v>
      </c>
      <c r="DAA15" s="34">
        <f>'7 - Risk Register'!E129</f>
        <v>0</v>
      </c>
      <c r="DAB15" s="34">
        <f>'7 - Risk Register'!F129</f>
        <v>0</v>
      </c>
      <c r="DAC15" s="34">
        <f>'7 - Risk Register'!G129</f>
        <v>0</v>
      </c>
      <c r="DAD15" s="34">
        <f>'7 - Risk Register'!H129</f>
        <v>0</v>
      </c>
      <c r="DAE15" s="34">
        <f>'7 - Risk Register'!I129</f>
        <v>0</v>
      </c>
      <c r="DAF15" s="34" t="str">
        <f>'7 - Risk Register'!J129</f>
        <v/>
      </c>
      <c r="DAG15" s="34">
        <f>'7 - Risk Register'!K129</f>
        <v>0</v>
      </c>
      <c r="DAH15" s="34">
        <f>'7 - Risk Register'!L129</f>
        <v>0</v>
      </c>
      <c r="DAI15" s="34">
        <f>'7 - Risk Register'!M129</f>
        <v>0</v>
      </c>
      <c r="DAJ15" s="34" t="str">
        <f>'7 - Risk Register'!N129</f>
        <v/>
      </c>
      <c r="DAK15" s="34">
        <f>'7 - Risk Register'!O129</f>
        <v>0</v>
      </c>
      <c r="DAL15" s="34">
        <f>'7 - Risk Register'!P129</f>
        <v>0</v>
      </c>
      <c r="DAM15" s="34">
        <f>'7 - Risk Register'!C130</f>
        <v>0</v>
      </c>
      <c r="DAN15" s="34">
        <f>'7 - Risk Register'!D130</f>
        <v>0</v>
      </c>
      <c r="DAO15" s="34">
        <f>'7 - Risk Register'!E130</f>
        <v>0</v>
      </c>
      <c r="DAP15" s="34">
        <f>'7 - Risk Register'!F130</f>
        <v>0</v>
      </c>
      <c r="DAQ15" s="34">
        <f>'7 - Risk Register'!G130</f>
        <v>0</v>
      </c>
      <c r="DAR15" s="34">
        <f>'7 - Risk Register'!H130</f>
        <v>0</v>
      </c>
      <c r="DAS15" s="34">
        <f>'7 - Risk Register'!I130</f>
        <v>0</v>
      </c>
      <c r="DAT15" s="34" t="str">
        <f>'7 - Risk Register'!J130</f>
        <v/>
      </c>
      <c r="DAU15" s="34">
        <f>'7 - Risk Register'!K130</f>
        <v>0</v>
      </c>
      <c r="DAV15" s="34">
        <f>'7 - Risk Register'!L130</f>
        <v>0</v>
      </c>
      <c r="DAW15" s="34">
        <f>'7 - Risk Register'!M130</f>
        <v>0</v>
      </c>
      <c r="DAX15" s="34" t="str">
        <f>'7 - Risk Register'!N130</f>
        <v/>
      </c>
      <c r="DAY15" s="34">
        <f>'7 - Risk Register'!O130</f>
        <v>0</v>
      </c>
      <c r="DAZ15" s="34">
        <f>'7 - Risk Register'!P130</f>
        <v>0</v>
      </c>
    </row>
    <row r="16" spans="1:2762" s="34" customFormat="1">
      <c r="A16" s="460" t="s">
        <v>3533</v>
      </c>
      <c r="R16" s="466" t="str">
        <f>'Project Lookup'!$C$17</f>
        <v/>
      </c>
      <c r="S16" s="34" t="str">
        <f>'Project Lookup'!$E$17</f>
        <v/>
      </c>
      <c r="T16" s="34" t="str">
        <f>'2 - Project Admin'!F41</f>
        <v>&lt; Select &gt;</v>
      </c>
      <c r="U16" s="34" t="str">
        <f>'2 - Project Admin'!G41</f>
        <v>&lt; Select &gt;</v>
      </c>
      <c r="V16" s="34">
        <f>'2 - Project Admin'!H41</f>
        <v>0</v>
      </c>
      <c r="W16" s="34">
        <f>'2 - Project Admin'!I41</f>
        <v>0</v>
      </c>
      <c r="X16" s="34" t="str">
        <f>'2 - Project Admin'!J41</f>
        <v>&lt; Select &gt;</v>
      </c>
      <c r="Y16" s="34">
        <f>'2 - Project Admin'!K41</f>
        <v>0</v>
      </c>
      <c r="Z16" s="34">
        <f>'2 - Project Admin'!L41</f>
        <v>0</v>
      </c>
      <c r="AJ16" s="468">
        <f>'3 - Programme Progress'!D34</f>
        <v>0</v>
      </c>
      <c r="AK16" s="34">
        <f>'3 - Programme Progress'!E34</f>
        <v>0</v>
      </c>
      <c r="AL16" s="34" t="e">
        <f>'3 - Programme Progress'!#REF!</f>
        <v>#REF!</v>
      </c>
      <c r="AM16" s="34" t="str">
        <f>'3 - Programme Progress'!F34</f>
        <v>&lt; Select &gt;</v>
      </c>
      <c r="AN16" s="34" t="str">
        <f>'3 - Programme Progress'!J34</f>
        <v>&lt; Select &gt;</v>
      </c>
      <c r="AO16" s="34" t="str">
        <f>'3 - Programme Progress'!K34</f>
        <v>&lt; Select &gt;</v>
      </c>
      <c r="AP16" s="34" t="str">
        <f>'3 - Programme Progress'!L34</f>
        <v>&lt; Select &gt;</v>
      </c>
      <c r="AQ16" s="34">
        <f>'3 - Programme Progress'!M34</f>
        <v>0</v>
      </c>
      <c r="AR16" s="34">
        <f>'3 - Programme Progress'!N34</f>
        <v>0</v>
      </c>
      <c r="AS16" s="34">
        <f>'3 - Programme Progress'!O34</f>
        <v>0</v>
      </c>
      <c r="AU16" s="469"/>
      <c r="AV16" s="469"/>
      <c r="AW16" s="469"/>
      <c r="AX16" s="469"/>
      <c r="AY16" s="469"/>
      <c r="AZ16" s="469"/>
      <c r="BA16" s="469"/>
      <c r="BB16" s="469"/>
      <c r="BC16" s="469"/>
      <c r="BD16" s="469"/>
      <c r="BE16" s="469"/>
      <c r="BF16" s="469"/>
      <c r="BG16" s="469"/>
      <c r="BH16" s="469"/>
      <c r="BI16" s="469"/>
      <c r="BJ16" s="469"/>
      <c r="BK16" s="469"/>
      <c r="BS16" s="34">
        <f>'4a - Funding Profiles'!F430</f>
        <v>0</v>
      </c>
      <c r="BT16" s="34">
        <f>'4a - Funding Profiles'!G430</f>
        <v>0</v>
      </c>
      <c r="BU16" s="34">
        <f>'4a - Funding Profiles'!H430</f>
        <v>0</v>
      </c>
      <c r="BV16" s="34">
        <f>'4a - Funding Profiles'!I430</f>
        <v>0</v>
      </c>
      <c r="BW16" s="34">
        <f>'4a - Funding Profiles'!J430</f>
        <v>0</v>
      </c>
      <c r="BX16" s="34">
        <f>'4a - Funding Profiles'!K430</f>
        <v>0</v>
      </c>
      <c r="BY16" s="34">
        <f>'4a - Funding Profiles'!L430</f>
        <v>0</v>
      </c>
      <c r="BZ16" s="34">
        <f>'4a - Funding Profiles'!M430</f>
        <v>0</v>
      </c>
      <c r="CA16" s="34">
        <f>'4a - Funding Profiles'!N430</f>
        <v>0</v>
      </c>
      <c r="CB16" s="34">
        <f>'4a - Funding Profiles'!O430</f>
        <v>0</v>
      </c>
      <c r="CC16" s="34">
        <f>'4a - Funding Profiles'!P430</f>
        <v>0</v>
      </c>
      <c r="CD16" s="34">
        <f>'4a - Funding Profiles'!Q430</f>
        <v>0</v>
      </c>
      <c r="CE16" s="34">
        <f>'4a - Funding Profiles'!R430</f>
        <v>0</v>
      </c>
      <c r="CF16" s="34">
        <f>'4a - Funding Profiles'!S430</f>
        <v>0</v>
      </c>
      <c r="CG16" s="34">
        <f>'4a - Funding Profiles'!T430</f>
        <v>0</v>
      </c>
      <c r="CH16" s="34">
        <f>'4a - Funding Profiles'!U430</f>
        <v>0</v>
      </c>
      <c r="CI16" s="34">
        <f>'4a - Funding Profiles'!V430</f>
        <v>0</v>
      </c>
      <c r="CJ16" s="34">
        <f>'4a - Funding Profiles'!W430</f>
        <v>0</v>
      </c>
      <c r="CK16" s="34">
        <f>'4a - Funding Profiles'!X430</f>
        <v>0</v>
      </c>
      <c r="CL16" s="34">
        <f>'4a - Funding Profiles'!Y430</f>
        <v>0</v>
      </c>
      <c r="CM16" s="34">
        <f>'4a - Funding Profiles'!Z430</f>
        <v>0</v>
      </c>
      <c r="CN16" s="34">
        <f>'4a - Funding Profiles'!F431</f>
        <v>0</v>
      </c>
      <c r="CO16" s="34">
        <f>'4a - Funding Profiles'!G431</f>
        <v>0</v>
      </c>
      <c r="CP16" s="34">
        <f>'4a - Funding Profiles'!H431</f>
        <v>0</v>
      </c>
      <c r="CQ16" s="34">
        <f>'4a - Funding Profiles'!I431</f>
        <v>0</v>
      </c>
      <c r="CR16" s="34">
        <f>'4a - Funding Profiles'!J431</f>
        <v>0</v>
      </c>
      <c r="CS16" s="34">
        <f>'4a - Funding Profiles'!K431</f>
        <v>0</v>
      </c>
      <c r="CT16" s="34">
        <f>'4a - Funding Profiles'!L431</f>
        <v>0</v>
      </c>
      <c r="CU16" s="34">
        <f>'4a - Funding Profiles'!M431</f>
        <v>0</v>
      </c>
      <c r="CV16" s="34">
        <f>'4a - Funding Profiles'!N431</f>
        <v>0</v>
      </c>
      <c r="CW16" s="34">
        <f>'4a - Funding Profiles'!O431</f>
        <v>0</v>
      </c>
      <c r="CX16" s="34">
        <f>'4a - Funding Profiles'!P431</f>
        <v>0</v>
      </c>
      <c r="CY16" s="34">
        <f>'4a - Funding Profiles'!Q431</f>
        <v>0</v>
      </c>
      <c r="CZ16" s="34">
        <f>'4a - Funding Profiles'!R431</f>
        <v>0</v>
      </c>
      <c r="DA16" s="34">
        <f>'4a - Funding Profiles'!S431</f>
        <v>0</v>
      </c>
      <c r="DB16" s="34">
        <f>'4a - Funding Profiles'!T431</f>
        <v>0</v>
      </c>
      <c r="DC16" s="34">
        <f>'4a - Funding Profiles'!U431</f>
        <v>0</v>
      </c>
      <c r="DD16" s="34">
        <f>'4a - Funding Profiles'!V431</f>
        <v>0</v>
      </c>
      <c r="DE16" s="34">
        <f>'4a - Funding Profiles'!W431</f>
        <v>0</v>
      </c>
      <c r="DF16" s="34">
        <f>'4a - Funding Profiles'!X431</f>
        <v>0</v>
      </c>
      <c r="DG16" s="34">
        <f>'4a - Funding Profiles'!Y431</f>
        <v>0</v>
      </c>
      <c r="DH16" s="34">
        <f>'4a - Funding Profiles'!Z431</f>
        <v>0</v>
      </c>
      <c r="DI16" s="34">
        <f>'4a - Funding Profiles'!F432</f>
        <v>0</v>
      </c>
      <c r="DJ16" s="34">
        <f>'4a - Funding Profiles'!G432</f>
        <v>0</v>
      </c>
      <c r="DK16" s="34">
        <f>'4a - Funding Profiles'!H432</f>
        <v>0</v>
      </c>
      <c r="DL16" s="34">
        <f>'4a - Funding Profiles'!I432</f>
        <v>0</v>
      </c>
      <c r="DM16" s="34">
        <f>'4a - Funding Profiles'!J432</f>
        <v>0</v>
      </c>
      <c r="DN16" s="34">
        <f>'4a - Funding Profiles'!K432</f>
        <v>0</v>
      </c>
      <c r="DO16" s="34">
        <f>'4a - Funding Profiles'!L432</f>
        <v>0</v>
      </c>
      <c r="DP16" s="34">
        <f>'4a - Funding Profiles'!M432</f>
        <v>0</v>
      </c>
      <c r="DQ16" s="34">
        <f>'4a - Funding Profiles'!N432</f>
        <v>0</v>
      </c>
      <c r="DR16" s="34">
        <f>'4a - Funding Profiles'!O432</f>
        <v>0</v>
      </c>
      <c r="DS16" s="34">
        <f>'4a - Funding Profiles'!P432</f>
        <v>0</v>
      </c>
      <c r="DT16" s="34">
        <f>'4a - Funding Profiles'!Q432</f>
        <v>0</v>
      </c>
      <c r="DU16" s="34">
        <f>'4a - Funding Profiles'!R432</f>
        <v>0</v>
      </c>
      <c r="DV16" s="34">
        <f>'4a - Funding Profiles'!S432</f>
        <v>0</v>
      </c>
      <c r="DW16" s="34">
        <f>'4a - Funding Profiles'!T432</f>
        <v>0</v>
      </c>
      <c r="DX16" s="34">
        <f>'4a - Funding Profiles'!U432</f>
        <v>0</v>
      </c>
      <c r="DY16" s="34">
        <f>'4a - Funding Profiles'!V432</f>
        <v>0</v>
      </c>
      <c r="DZ16" s="34">
        <f>'4a - Funding Profiles'!W432</f>
        <v>0</v>
      </c>
      <c r="EA16" s="34">
        <f>'4a - Funding Profiles'!X432</f>
        <v>0</v>
      </c>
      <c r="EB16" s="34">
        <f>'4a - Funding Profiles'!Y432</f>
        <v>0</v>
      </c>
      <c r="EC16" s="34">
        <f>'4a - Funding Profiles'!Z432</f>
        <v>0</v>
      </c>
      <c r="ED16" s="34">
        <f>'4a - Funding Profiles'!F433</f>
        <v>0</v>
      </c>
      <c r="EE16" s="34">
        <f>'4a - Funding Profiles'!G433</f>
        <v>0</v>
      </c>
      <c r="EF16" s="34">
        <f>'4a - Funding Profiles'!H433</f>
        <v>0</v>
      </c>
      <c r="EG16" s="34">
        <f>'4a - Funding Profiles'!I433</f>
        <v>0</v>
      </c>
      <c r="EH16" s="34">
        <f>'4a - Funding Profiles'!J433</f>
        <v>0</v>
      </c>
      <c r="EI16" s="34">
        <f>'4a - Funding Profiles'!K433</f>
        <v>0</v>
      </c>
      <c r="EJ16" s="34">
        <f>'4a - Funding Profiles'!L433</f>
        <v>0</v>
      </c>
      <c r="EK16" s="34">
        <f>'4a - Funding Profiles'!M433</f>
        <v>0</v>
      </c>
      <c r="EL16" s="34">
        <f>'4a - Funding Profiles'!N433</f>
        <v>0</v>
      </c>
      <c r="EM16" s="34">
        <f>'4a - Funding Profiles'!O433</f>
        <v>0</v>
      </c>
      <c r="EN16" s="34">
        <f>'4a - Funding Profiles'!P433</f>
        <v>0</v>
      </c>
      <c r="EO16" s="34">
        <f>'4a - Funding Profiles'!Q433</f>
        <v>0</v>
      </c>
      <c r="EP16" s="34">
        <f>'4a - Funding Profiles'!R433</f>
        <v>0</v>
      </c>
      <c r="EQ16" s="34">
        <f>'4a - Funding Profiles'!S433</f>
        <v>0</v>
      </c>
      <c r="ER16" s="34">
        <f>'4a - Funding Profiles'!T433</f>
        <v>0</v>
      </c>
      <c r="ES16" s="34">
        <f>'4a - Funding Profiles'!U433</f>
        <v>0</v>
      </c>
      <c r="ET16" s="34">
        <f>'4a - Funding Profiles'!V433</f>
        <v>0</v>
      </c>
      <c r="EU16" s="34">
        <f>'4a - Funding Profiles'!W433</f>
        <v>0</v>
      </c>
      <c r="EV16" s="34">
        <f>'4a - Funding Profiles'!X433</f>
        <v>0</v>
      </c>
      <c r="EW16" s="34">
        <f>'4a - Funding Profiles'!Y433</f>
        <v>0</v>
      </c>
      <c r="EX16" s="34">
        <f>'4a - Funding Profiles'!Z433</f>
        <v>0</v>
      </c>
      <c r="EY16" s="34">
        <f>'4a - Funding Profiles'!F434</f>
        <v>0</v>
      </c>
      <c r="EZ16" s="34">
        <f>'4a - Funding Profiles'!G434</f>
        <v>0</v>
      </c>
      <c r="FA16" s="34">
        <f>'4a - Funding Profiles'!H434</f>
        <v>0</v>
      </c>
      <c r="FB16" s="34">
        <f>'4a - Funding Profiles'!I434</f>
        <v>0</v>
      </c>
      <c r="FC16" s="34">
        <f>'4a - Funding Profiles'!J434</f>
        <v>0</v>
      </c>
      <c r="FD16" s="34">
        <f>'4a - Funding Profiles'!K434</f>
        <v>0</v>
      </c>
      <c r="FE16" s="34">
        <f>'4a - Funding Profiles'!L434</f>
        <v>0</v>
      </c>
      <c r="FF16" s="34">
        <f>'4a - Funding Profiles'!M434</f>
        <v>0</v>
      </c>
      <c r="FG16" s="34">
        <f>'4a - Funding Profiles'!N434</f>
        <v>0</v>
      </c>
      <c r="FH16" s="34">
        <f>'4a - Funding Profiles'!O434</f>
        <v>0</v>
      </c>
      <c r="FI16" s="34">
        <f>'4a - Funding Profiles'!P434</f>
        <v>0</v>
      </c>
      <c r="FJ16" s="34">
        <f>'4a - Funding Profiles'!Q434</f>
        <v>0</v>
      </c>
      <c r="FK16" s="34">
        <f>'4a - Funding Profiles'!R434</f>
        <v>0</v>
      </c>
      <c r="FL16" s="34">
        <f>'4a - Funding Profiles'!S434</f>
        <v>0</v>
      </c>
      <c r="FM16" s="34">
        <f>'4a - Funding Profiles'!T434</f>
        <v>0</v>
      </c>
      <c r="FN16" s="34">
        <f>'4a - Funding Profiles'!U434</f>
        <v>0</v>
      </c>
      <c r="FO16" s="34">
        <f>'4a - Funding Profiles'!V434</f>
        <v>0</v>
      </c>
      <c r="FP16" s="34">
        <f>'4a - Funding Profiles'!W434</f>
        <v>0</v>
      </c>
      <c r="FQ16" s="34">
        <f>'4a - Funding Profiles'!X434</f>
        <v>0</v>
      </c>
      <c r="FR16" s="34">
        <f>'4a - Funding Profiles'!Y434</f>
        <v>0</v>
      </c>
      <c r="FS16" s="34">
        <f>'4a - Funding Profiles'!Z434</f>
        <v>0</v>
      </c>
      <c r="FT16" s="34">
        <f>'4a - Funding Profiles'!F435</f>
        <v>0</v>
      </c>
      <c r="FU16" s="34">
        <f>'4a - Funding Profiles'!G435</f>
        <v>0</v>
      </c>
      <c r="FV16" s="34">
        <f>'4a - Funding Profiles'!H435</f>
        <v>0</v>
      </c>
      <c r="FW16" s="34">
        <f>'4a - Funding Profiles'!I435</f>
        <v>0</v>
      </c>
      <c r="FX16" s="34">
        <f>'4a - Funding Profiles'!J435</f>
        <v>0</v>
      </c>
      <c r="FY16" s="34">
        <f>'4a - Funding Profiles'!K435</f>
        <v>0</v>
      </c>
      <c r="FZ16" s="34">
        <f>'4a - Funding Profiles'!L435</f>
        <v>0</v>
      </c>
      <c r="GA16" s="34">
        <f>'4a - Funding Profiles'!M435</f>
        <v>0</v>
      </c>
      <c r="GB16" s="34">
        <f>'4a - Funding Profiles'!N435</f>
        <v>0</v>
      </c>
      <c r="GC16" s="34">
        <f>'4a - Funding Profiles'!O435</f>
        <v>0</v>
      </c>
      <c r="GD16" s="34">
        <f>'4a - Funding Profiles'!P435</f>
        <v>0</v>
      </c>
      <c r="GE16" s="34">
        <f>'4a - Funding Profiles'!Q435</f>
        <v>0</v>
      </c>
      <c r="GF16" s="34">
        <f>'4a - Funding Profiles'!R435</f>
        <v>0</v>
      </c>
      <c r="GG16" s="34">
        <f>'4a - Funding Profiles'!S435</f>
        <v>0</v>
      </c>
      <c r="GH16" s="34">
        <f>'4a - Funding Profiles'!T435</f>
        <v>0</v>
      </c>
      <c r="GI16" s="34">
        <f>'4a - Funding Profiles'!U435</f>
        <v>0</v>
      </c>
      <c r="GJ16" s="34">
        <f>'4a - Funding Profiles'!V435</f>
        <v>0</v>
      </c>
      <c r="GK16" s="34">
        <f>'4a - Funding Profiles'!W435</f>
        <v>0</v>
      </c>
      <c r="GL16" s="34">
        <f>'4a - Funding Profiles'!X435</f>
        <v>0</v>
      </c>
      <c r="GM16" s="34">
        <f>'4a - Funding Profiles'!Y435</f>
        <v>0</v>
      </c>
      <c r="GN16" s="34">
        <f>'4a - Funding Profiles'!Z435</f>
        <v>0</v>
      </c>
      <c r="GO16" s="34">
        <f>'4a - Funding Profiles'!F436</f>
        <v>0</v>
      </c>
      <c r="GP16" s="34">
        <f>'4a - Funding Profiles'!G436</f>
        <v>0</v>
      </c>
      <c r="GQ16" s="34">
        <f>'4a - Funding Profiles'!H436</f>
        <v>0</v>
      </c>
      <c r="GR16" s="34">
        <f>'4a - Funding Profiles'!I436</f>
        <v>0</v>
      </c>
      <c r="GS16" s="34">
        <f>'4a - Funding Profiles'!J436</f>
        <v>0</v>
      </c>
      <c r="GT16" s="34">
        <f>'4a - Funding Profiles'!K436</f>
        <v>0</v>
      </c>
      <c r="GU16" s="34">
        <f>'4a - Funding Profiles'!L436</f>
        <v>0</v>
      </c>
      <c r="GV16" s="34">
        <f>'4a - Funding Profiles'!M436</f>
        <v>0</v>
      </c>
      <c r="GW16" s="34">
        <f>'4a - Funding Profiles'!N436</f>
        <v>0</v>
      </c>
      <c r="GX16" s="34">
        <f>'4a - Funding Profiles'!O436</f>
        <v>0</v>
      </c>
      <c r="GY16" s="34">
        <f>'4a - Funding Profiles'!P436</f>
        <v>0</v>
      </c>
      <c r="GZ16" s="34">
        <f>'4a - Funding Profiles'!Q436</f>
        <v>0</v>
      </c>
      <c r="HA16" s="34">
        <f>'4a - Funding Profiles'!R436</f>
        <v>0</v>
      </c>
      <c r="HB16" s="34">
        <f>'4a - Funding Profiles'!S436</f>
        <v>0</v>
      </c>
      <c r="HC16" s="34">
        <f>'4a - Funding Profiles'!T436</f>
        <v>0</v>
      </c>
      <c r="HD16" s="34">
        <f>'4a - Funding Profiles'!U436</f>
        <v>0</v>
      </c>
      <c r="HE16" s="34">
        <f>'4a - Funding Profiles'!V436</f>
        <v>0</v>
      </c>
      <c r="HF16" s="34">
        <f>'4a - Funding Profiles'!W436</f>
        <v>0</v>
      </c>
      <c r="HG16" s="34">
        <f>'4a - Funding Profiles'!X436</f>
        <v>0</v>
      </c>
      <c r="HH16" s="34">
        <f>'4a - Funding Profiles'!Y436</f>
        <v>0</v>
      </c>
      <c r="HI16" s="34">
        <f>'4a - Funding Profiles'!Z436</f>
        <v>0</v>
      </c>
      <c r="HJ16" s="34">
        <f>'4a - Funding Profiles'!F437</f>
        <v>0</v>
      </c>
      <c r="HK16" s="34">
        <f>'4a - Funding Profiles'!G437</f>
        <v>0</v>
      </c>
      <c r="HL16" s="34">
        <f>'4a - Funding Profiles'!H437</f>
        <v>0</v>
      </c>
      <c r="HM16" s="34">
        <f>'4a - Funding Profiles'!I437</f>
        <v>0</v>
      </c>
      <c r="HN16" s="34">
        <f>'4a - Funding Profiles'!J437</f>
        <v>0</v>
      </c>
      <c r="HO16" s="34">
        <f>'4a - Funding Profiles'!K437</f>
        <v>0</v>
      </c>
      <c r="HP16" s="34">
        <f>'4a - Funding Profiles'!L437</f>
        <v>0</v>
      </c>
      <c r="HQ16" s="34">
        <f>'4a - Funding Profiles'!M437</f>
        <v>0</v>
      </c>
      <c r="HR16" s="34">
        <f>'4a - Funding Profiles'!N437</f>
        <v>0</v>
      </c>
      <c r="HS16" s="34">
        <f>'4a - Funding Profiles'!O437</f>
        <v>0</v>
      </c>
      <c r="HT16" s="34">
        <f>'4a - Funding Profiles'!P437</f>
        <v>0</v>
      </c>
      <c r="HU16" s="34">
        <f>'4a - Funding Profiles'!Q437</f>
        <v>0</v>
      </c>
      <c r="HV16" s="34">
        <f>'4a - Funding Profiles'!R437</f>
        <v>0</v>
      </c>
      <c r="HW16" s="34">
        <f>'4a - Funding Profiles'!S437</f>
        <v>0</v>
      </c>
      <c r="HX16" s="34">
        <f>'4a - Funding Profiles'!T437</f>
        <v>0</v>
      </c>
      <c r="HY16" s="34">
        <f>'4a - Funding Profiles'!U437</f>
        <v>0</v>
      </c>
      <c r="HZ16" s="34">
        <f>'4a - Funding Profiles'!V437</f>
        <v>0</v>
      </c>
      <c r="IA16" s="34">
        <f>'4a - Funding Profiles'!W437</f>
        <v>0</v>
      </c>
      <c r="IB16" s="34">
        <f>'4a - Funding Profiles'!X437</f>
        <v>0</v>
      </c>
      <c r="IC16" s="34">
        <f>'4a - Funding Profiles'!Y437</f>
        <v>0</v>
      </c>
      <c r="ID16" s="34">
        <f>'4a - Funding Profiles'!Z437</f>
        <v>0</v>
      </c>
      <c r="KP16" s="34">
        <f>'4a - Funding Profiles'!C442</f>
        <v>0</v>
      </c>
      <c r="KQ16" s="34">
        <f>'4a - Funding Profiles'!D442</f>
        <v>0</v>
      </c>
      <c r="KR16" s="34">
        <f>'4a - Funding Profiles'!E442</f>
        <v>0</v>
      </c>
      <c r="KS16" s="34">
        <f>'4a - Funding Profiles'!F442</f>
        <v>0</v>
      </c>
      <c r="KT16" s="34">
        <f>'4a - Funding Profiles'!G442</f>
        <v>0</v>
      </c>
      <c r="KU16" s="34">
        <f>'4a - Funding Profiles'!H442</f>
        <v>0</v>
      </c>
      <c r="KV16" s="34">
        <f>'4a - Funding Profiles'!I442</f>
        <v>0</v>
      </c>
      <c r="KW16" s="34">
        <f>'4a - Funding Profiles'!J442</f>
        <v>0</v>
      </c>
      <c r="KX16" s="34">
        <f>'4a - Funding Profiles'!K442</f>
        <v>0</v>
      </c>
      <c r="KY16" s="34">
        <f>'4a - Funding Profiles'!L442</f>
        <v>0</v>
      </c>
      <c r="KZ16" s="34">
        <f>'4a - Funding Profiles'!M442</f>
        <v>0</v>
      </c>
      <c r="LA16" s="34">
        <f>'4a - Funding Profiles'!N442</f>
        <v>0</v>
      </c>
      <c r="LB16" s="34">
        <f>'4a - Funding Profiles'!O442</f>
        <v>0</v>
      </c>
      <c r="LC16" s="34">
        <f>'4a - Funding Profiles'!P442</f>
        <v>0</v>
      </c>
      <c r="LD16" s="34">
        <f>'4a - Funding Profiles'!Q442</f>
        <v>0</v>
      </c>
      <c r="LE16" s="34">
        <f>'4a - Funding Profiles'!R442</f>
        <v>0</v>
      </c>
      <c r="LF16" s="34">
        <f>'4a - Funding Profiles'!S442</f>
        <v>0</v>
      </c>
      <c r="LG16" s="34">
        <f>'4a - Funding Profiles'!T442</f>
        <v>0</v>
      </c>
      <c r="LH16" s="34">
        <f>'4a - Funding Profiles'!U442</f>
        <v>0</v>
      </c>
      <c r="LI16" s="34">
        <f>'4a - Funding Profiles'!V442</f>
        <v>0</v>
      </c>
      <c r="LJ16" s="34">
        <f>'4a - Funding Profiles'!W442</f>
        <v>0</v>
      </c>
      <c r="LK16" s="34">
        <f>'4a - Funding Profiles'!X442</f>
        <v>0</v>
      </c>
      <c r="LL16" s="34">
        <f>'4a - Funding Profiles'!Y442</f>
        <v>0</v>
      </c>
      <c r="LM16" s="34">
        <f>'4a - Funding Profiles'!Z442</f>
        <v>0</v>
      </c>
      <c r="LN16" s="34">
        <f>'4a - Funding Profiles'!C443</f>
        <v>0</v>
      </c>
      <c r="LO16" s="34">
        <f>'4a - Funding Profiles'!D443</f>
        <v>0</v>
      </c>
      <c r="LP16" s="34">
        <f>'4a - Funding Profiles'!E443</f>
        <v>0</v>
      </c>
      <c r="LQ16" s="34">
        <f>'4a - Funding Profiles'!F443</f>
        <v>0</v>
      </c>
      <c r="LR16" s="34">
        <f>'4a - Funding Profiles'!G443</f>
        <v>0</v>
      </c>
      <c r="LS16" s="34">
        <f>'4a - Funding Profiles'!H443</f>
        <v>0</v>
      </c>
      <c r="LT16" s="34">
        <f>'4a - Funding Profiles'!I443</f>
        <v>0</v>
      </c>
      <c r="LU16" s="34">
        <f>'4a - Funding Profiles'!J443</f>
        <v>0</v>
      </c>
      <c r="LV16" s="34">
        <f>'4a - Funding Profiles'!K443</f>
        <v>0</v>
      </c>
      <c r="LW16" s="34">
        <f>'4a - Funding Profiles'!L443</f>
        <v>0</v>
      </c>
      <c r="LX16" s="34">
        <f>'4a - Funding Profiles'!M443</f>
        <v>0</v>
      </c>
      <c r="LY16" s="34">
        <f>'4a - Funding Profiles'!N443</f>
        <v>0</v>
      </c>
      <c r="LZ16" s="34">
        <f>'4a - Funding Profiles'!O443</f>
        <v>0</v>
      </c>
      <c r="MA16" s="34">
        <f>'4a - Funding Profiles'!P443</f>
        <v>0</v>
      </c>
      <c r="MB16" s="34">
        <f>'4a - Funding Profiles'!Q443</f>
        <v>0</v>
      </c>
      <c r="MC16" s="34">
        <f>'4a - Funding Profiles'!R443</f>
        <v>0</v>
      </c>
      <c r="MD16" s="34">
        <f>'4a - Funding Profiles'!S443</f>
        <v>0</v>
      </c>
      <c r="ME16" s="34">
        <f>'4a - Funding Profiles'!T443</f>
        <v>0</v>
      </c>
      <c r="MF16" s="34">
        <f>'4a - Funding Profiles'!U443</f>
        <v>0</v>
      </c>
      <c r="MG16" s="34">
        <f>'4a - Funding Profiles'!V443</f>
        <v>0</v>
      </c>
      <c r="MH16" s="34">
        <f>'4a - Funding Profiles'!W443</f>
        <v>0</v>
      </c>
      <c r="MI16" s="34">
        <f>'4a - Funding Profiles'!X443</f>
        <v>0</v>
      </c>
      <c r="MJ16" s="34">
        <f>'4a - Funding Profiles'!Y443</f>
        <v>0</v>
      </c>
      <c r="MK16" s="34">
        <f>'4a - Funding Profiles'!Z443</f>
        <v>0</v>
      </c>
      <c r="ML16" s="34">
        <f>'4a - Funding Profiles'!C444</f>
        <v>0</v>
      </c>
      <c r="MM16" s="34">
        <f>'4a - Funding Profiles'!D444</f>
        <v>0</v>
      </c>
      <c r="MN16" s="34">
        <f>'4a - Funding Profiles'!E444</f>
        <v>0</v>
      </c>
      <c r="MO16" s="34">
        <f>'4a - Funding Profiles'!F444</f>
        <v>0</v>
      </c>
      <c r="MP16" s="34">
        <f>'4a - Funding Profiles'!G444</f>
        <v>0</v>
      </c>
      <c r="MQ16" s="34">
        <f>'4a - Funding Profiles'!H444</f>
        <v>0</v>
      </c>
      <c r="MR16" s="34">
        <f>'4a - Funding Profiles'!I444</f>
        <v>0</v>
      </c>
      <c r="MS16" s="34">
        <f>'4a - Funding Profiles'!J444</f>
        <v>0</v>
      </c>
      <c r="MT16" s="34">
        <f>'4a - Funding Profiles'!K444</f>
        <v>0</v>
      </c>
      <c r="MU16" s="34">
        <f>'4a - Funding Profiles'!L444</f>
        <v>0</v>
      </c>
      <c r="MV16" s="34">
        <f>'4a - Funding Profiles'!M444</f>
        <v>0</v>
      </c>
      <c r="MW16" s="34">
        <f>'4a - Funding Profiles'!N444</f>
        <v>0</v>
      </c>
      <c r="MX16" s="34">
        <f>'4a - Funding Profiles'!O444</f>
        <v>0</v>
      </c>
      <c r="MY16" s="34">
        <f>'4a - Funding Profiles'!P444</f>
        <v>0</v>
      </c>
      <c r="MZ16" s="34">
        <f>'4a - Funding Profiles'!Q444</f>
        <v>0</v>
      </c>
      <c r="NA16" s="34">
        <f>'4a - Funding Profiles'!R444</f>
        <v>0</v>
      </c>
      <c r="NB16" s="34">
        <f>'4a - Funding Profiles'!S444</f>
        <v>0</v>
      </c>
      <c r="NC16" s="34">
        <f>'4a - Funding Profiles'!T444</f>
        <v>0</v>
      </c>
      <c r="ND16" s="34">
        <f>'4a - Funding Profiles'!U444</f>
        <v>0</v>
      </c>
      <c r="NE16" s="34">
        <f>'4a - Funding Profiles'!V444</f>
        <v>0</v>
      </c>
      <c r="NF16" s="34">
        <f>'4a - Funding Profiles'!W444</f>
        <v>0</v>
      </c>
      <c r="NG16" s="34">
        <f>'4a - Funding Profiles'!X444</f>
        <v>0</v>
      </c>
      <c r="NH16" s="34">
        <f>'4a - Funding Profiles'!Y444</f>
        <v>0</v>
      </c>
      <c r="NI16" s="34">
        <f>'4a - Funding Profiles'!Z444</f>
        <v>0</v>
      </c>
      <c r="NJ16" s="34">
        <f>'4a - Funding Profiles'!C445</f>
        <v>0</v>
      </c>
      <c r="NK16" s="34">
        <f>'4a - Funding Profiles'!D445</f>
        <v>0</v>
      </c>
      <c r="NL16" s="34">
        <f>'4a - Funding Profiles'!E445</f>
        <v>0</v>
      </c>
      <c r="NM16" s="34">
        <f>'4a - Funding Profiles'!F445</f>
        <v>0</v>
      </c>
      <c r="NN16" s="34">
        <f>'4a - Funding Profiles'!G445</f>
        <v>0</v>
      </c>
      <c r="NO16" s="34">
        <f>'4a - Funding Profiles'!H445</f>
        <v>0</v>
      </c>
      <c r="NP16" s="34">
        <f>'4a - Funding Profiles'!I445</f>
        <v>0</v>
      </c>
      <c r="NQ16" s="34">
        <f>'4a - Funding Profiles'!J445</f>
        <v>0</v>
      </c>
      <c r="NR16" s="34">
        <f>'4a - Funding Profiles'!K445</f>
        <v>0</v>
      </c>
      <c r="NS16" s="34">
        <f>'4a - Funding Profiles'!L445</f>
        <v>0</v>
      </c>
      <c r="NT16" s="34">
        <f>'4a - Funding Profiles'!M445</f>
        <v>0</v>
      </c>
      <c r="NU16" s="34">
        <f>'4a - Funding Profiles'!N445</f>
        <v>0</v>
      </c>
      <c r="NV16" s="34">
        <f>'4a - Funding Profiles'!O445</f>
        <v>0</v>
      </c>
      <c r="NW16" s="34">
        <f>'4a - Funding Profiles'!P445</f>
        <v>0</v>
      </c>
      <c r="NX16" s="34">
        <f>'4a - Funding Profiles'!Q445</f>
        <v>0</v>
      </c>
      <c r="NY16" s="34">
        <f>'4a - Funding Profiles'!R445</f>
        <v>0</v>
      </c>
      <c r="NZ16" s="34">
        <f>'4a - Funding Profiles'!S445</f>
        <v>0</v>
      </c>
      <c r="OA16" s="34">
        <f>'4a - Funding Profiles'!T445</f>
        <v>0</v>
      </c>
      <c r="OB16" s="34">
        <f>'4a - Funding Profiles'!U445</f>
        <v>0</v>
      </c>
      <c r="OC16" s="34">
        <f>'4a - Funding Profiles'!V445</f>
        <v>0</v>
      </c>
      <c r="OD16" s="34">
        <f>'4a - Funding Profiles'!W445</f>
        <v>0</v>
      </c>
      <c r="OE16" s="34">
        <f>'4a - Funding Profiles'!X445</f>
        <v>0</v>
      </c>
      <c r="OF16" s="34">
        <f>'4a - Funding Profiles'!Y445</f>
        <v>0</v>
      </c>
      <c r="OG16" s="34">
        <f>'4a - Funding Profiles'!Z445</f>
        <v>0</v>
      </c>
      <c r="OH16" s="34">
        <f>'4a - Funding Profiles'!C446</f>
        <v>0</v>
      </c>
      <c r="OI16" s="34">
        <f>'4a - Funding Profiles'!D446</f>
        <v>0</v>
      </c>
      <c r="OJ16" s="34">
        <f>'4a - Funding Profiles'!E446</f>
        <v>0</v>
      </c>
      <c r="OK16" s="34">
        <f>'4a - Funding Profiles'!F446</f>
        <v>0</v>
      </c>
      <c r="OL16" s="34">
        <f>'4a - Funding Profiles'!G446</f>
        <v>0</v>
      </c>
      <c r="OM16" s="34">
        <f>'4a - Funding Profiles'!H446</f>
        <v>0</v>
      </c>
      <c r="ON16" s="34">
        <f>'4a - Funding Profiles'!I446</f>
        <v>0</v>
      </c>
      <c r="OO16" s="34">
        <f>'4a - Funding Profiles'!J446</f>
        <v>0</v>
      </c>
      <c r="OP16" s="34">
        <f>'4a - Funding Profiles'!K446</f>
        <v>0</v>
      </c>
      <c r="OQ16" s="34">
        <f>'4a - Funding Profiles'!L446</f>
        <v>0</v>
      </c>
      <c r="OR16" s="34">
        <f>'4a - Funding Profiles'!M446</f>
        <v>0</v>
      </c>
      <c r="OS16" s="34">
        <f>'4a - Funding Profiles'!N446</f>
        <v>0</v>
      </c>
      <c r="OT16" s="34">
        <f>'4a - Funding Profiles'!O446</f>
        <v>0</v>
      </c>
      <c r="OU16" s="34">
        <f>'4a - Funding Profiles'!P446</f>
        <v>0</v>
      </c>
      <c r="OV16" s="34">
        <f>'4a - Funding Profiles'!Q446</f>
        <v>0</v>
      </c>
      <c r="OW16" s="34">
        <f>'4a - Funding Profiles'!R446</f>
        <v>0</v>
      </c>
      <c r="OX16" s="34">
        <f>'4a - Funding Profiles'!S446</f>
        <v>0</v>
      </c>
      <c r="OY16" s="34">
        <f>'4a - Funding Profiles'!T446</f>
        <v>0</v>
      </c>
      <c r="OZ16" s="34">
        <f>'4a - Funding Profiles'!U446</f>
        <v>0</v>
      </c>
      <c r="PA16" s="34">
        <f>'4a - Funding Profiles'!V446</f>
        <v>0</v>
      </c>
      <c r="PB16" s="34">
        <f>'4a - Funding Profiles'!W446</f>
        <v>0</v>
      </c>
      <c r="PC16" s="34">
        <f>'4a - Funding Profiles'!X446</f>
        <v>0</v>
      </c>
      <c r="PD16" s="34">
        <f>'4a - Funding Profiles'!Y446</f>
        <v>0</v>
      </c>
      <c r="PE16" s="34">
        <f>'4a - Funding Profiles'!Z446</f>
        <v>0</v>
      </c>
      <c r="PF16" s="34">
        <f>'4a - Funding Profiles'!F447</f>
        <v>0</v>
      </c>
      <c r="QA16" s="34">
        <f>'4a - Funding Profiles'!C451</f>
        <v>0</v>
      </c>
      <c r="QB16" s="34">
        <f>'4b - PSI'!E27</f>
        <v>0</v>
      </c>
      <c r="QC16" s="34">
        <f>'4b - PSI'!F27</f>
        <v>0</v>
      </c>
      <c r="QD16" s="34">
        <f>'4b - PSI'!G27</f>
        <v>0</v>
      </c>
      <c r="QE16" s="34">
        <f>'4b - PSI'!H27</f>
        <v>0</v>
      </c>
      <c r="QF16" s="34">
        <f>'4b - PSI'!I27</f>
        <v>0</v>
      </c>
      <c r="QG16" s="34">
        <f>'4b - PSI'!J27</f>
        <v>0</v>
      </c>
      <c r="QH16" s="34" t="str">
        <f>'5 - Project Outputs'!C549</f>
        <v>Project 15: Not Applicable</v>
      </c>
      <c r="QI16" s="34" t="str">
        <f>'5 - Project Outputs'!C556</f>
        <v># of temporary FT jobs supported</v>
      </c>
      <c r="QJ16" s="34" t="str">
        <f>'5 - Project Outputs'!D556</f>
        <v>Number</v>
      </c>
      <c r="QK16" s="34">
        <f>'5 - Project Outputs'!E556</f>
        <v>0</v>
      </c>
      <c r="QL16" s="34">
        <f>'5 - Project Outputs'!F556</f>
        <v>0</v>
      </c>
      <c r="QM16" s="34">
        <f>'5 - Project Outputs'!G556</f>
        <v>0</v>
      </c>
      <c r="QN16" s="34">
        <f>'5 - Project Outputs'!H556</f>
        <v>0</v>
      </c>
      <c r="QO16" s="34">
        <f>'5 - Project Outputs'!I556</f>
        <v>0</v>
      </c>
      <c r="QP16" s="34">
        <f>'5 - Project Outputs'!J556</f>
        <v>0</v>
      </c>
      <c r="QQ16" s="34">
        <f>'5 - Project Outputs'!K556</f>
        <v>0</v>
      </c>
      <c r="QR16" s="34">
        <f>'5 - Project Outputs'!L556</f>
        <v>0</v>
      </c>
      <c r="QS16" s="34">
        <f>'5 - Project Outputs'!M556</f>
        <v>0</v>
      </c>
      <c r="QT16" s="34">
        <f>'5 - Project Outputs'!N556</f>
        <v>0</v>
      </c>
      <c r="QU16" s="34">
        <f>'5 - Project Outputs'!O556</f>
        <v>0</v>
      </c>
      <c r="QV16" s="34">
        <f>'5 - Project Outputs'!P556</f>
        <v>0</v>
      </c>
      <c r="QW16" s="34">
        <f>'5 - Project Outputs'!Q556</f>
        <v>0</v>
      </c>
      <c r="QX16" s="34">
        <f>'5 - Project Outputs'!R556</f>
        <v>0</v>
      </c>
      <c r="QY16" s="34">
        <f>'5 - Project Outputs'!S556</f>
        <v>0</v>
      </c>
      <c r="QZ16" s="34">
        <f>'5 - Project Outputs'!T556</f>
        <v>0</v>
      </c>
      <c r="RA16" s="34">
        <f>'5 - Project Outputs'!U556</f>
        <v>0</v>
      </c>
      <c r="RB16" s="34">
        <f>'5 - Project Outputs'!V556</f>
        <v>0</v>
      </c>
      <c r="RC16" s="34">
        <f>'5 - Project Outputs'!W556</f>
        <v>0</v>
      </c>
      <c r="RD16" s="34">
        <f>'5 - Project Outputs'!X556</f>
        <v>0</v>
      </c>
      <c r="RE16" s="34" t="str">
        <f>'5 - Project Outputs'!C557</f>
        <v># of full-time equivalent (FTE) permanent jobs created through the project</v>
      </c>
      <c r="RF16" s="34" t="str">
        <f>'5 - Project Outputs'!D557</f>
        <v>Number of FTE jobs</v>
      </c>
      <c r="RG16" s="34">
        <f>'5 - Project Outputs'!E557</f>
        <v>0</v>
      </c>
      <c r="RH16" s="34">
        <f>'5 - Project Outputs'!F557</f>
        <v>0</v>
      </c>
      <c r="RI16" s="34">
        <f>'5 - Project Outputs'!G557</f>
        <v>0</v>
      </c>
      <c r="RJ16" s="34">
        <f>'5 - Project Outputs'!H557</f>
        <v>0</v>
      </c>
      <c r="RK16" s="34">
        <f>'5 - Project Outputs'!I557</f>
        <v>0</v>
      </c>
      <c r="RL16" s="34">
        <f>'5 - Project Outputs'!J557</f>
        <v>0</v>
      </c>
      <c r="RM16" s="34">
        <f>'5 - Project Outputs'!K557</f>
        <v>0</v>
      </c>
      <c r="RN16" s="34">
        <f>'5 - Project Outputs'!L557</f>
        <v>0</v>
      </c>
      <c r="RO16" s="34">
        <f>'5 - Project Outputs'!M557</f>
        <v>0</v>
      </c>
      <c r="RP16" s="34">
        <f>'5 - Project Outputs'!N557</f>
        <v>0</v>
      </c>
      <c r="RQ16" s="34">
        <f>'5 - Project Outputs'!O557</f>
        <v>0</v>
      </c>
      <c r="RR16" s="34">
        <f>'5 - Project Outputs'!P557</f>
        <v>0</v>
      </c>
      <c r="RS16" s="34">
        <f>'5 - Project Outputs'!Q557</f>
        <v>0</v>
      </c>
      <c r="RT16" s="34">
        <f>'5 - Project Outputs'!R557</f>
        <v>0</v>
      </c>
      <c r="RU16" s="34">
        <f>'5 - Project Outputs'!S557</f>
        <v>0</v>
      </c>
      <c r="RV16" s="34">
        <f>'5 - Project Outputs'!T557</f>
        <v>0</v>
      </c>
      <c r="RW16" s="34">
        <f>'5 - Project Outputs'!U557</f>
        <v>0</v>
      </c>
      <c r="RX16" s="34">
        <f>'5 - Project Outputs'!V557</f>
        <v>0</v>
      </c>
      <c r="RY16" s="34">
        <f>'5 - Project Outputs'!W557</f>
        <v>0</v>
      </c>
      <c r="RZ16" s="34">
        <f>'5 - Project Outputs'!X557</f>
        <v>0</v>
      </c>
      <c r="SA16" s="34" t="str">
        <f>'5 - Project Outputs'!C558</f>
        <v># of full-time equivalent (FTE) permanent jobs safeguarded through the project</v>
      </c>
      <c r="SB16" s="34" t="str">
        <f>'5 - Project Outputs'!D558</f>
        <v>Number of FTE jobs</v>
      </c>
      <c r="SC16" s="34">
        <f>'5 - Project Outputs'!E558</f>
        <v>0</v>
      </c>
      <c r="SD16" s="34">
        <f>'5 - Project Outputs'!F558</f>
        <v>0</v>
      </c>
      <c r="SE16" s="34">
        <f>'5 - Project Outputs'!G558</f>
        <v>0</v>
      </c>
      <c r="SF16" s="34">
        <f>'5 - Project Outputs'!H558</f>
        <v>0</v>
      </c>
      <c r="SG16" s="34">
        <f>'5 - Project Outputs'!I558</f>
        <v>0</v>
      </c>
      <c r="SH16" s="34">
        <f>'5 - Project Outputs'!J558</f>
        <v>0</v>
      </c>
      <c r="SI16" s="34">
        <f>'5 - Project Outputs'!K558</f>
        <v>0</v>
      </c>
      <c r="SJ16" s="34">
        <f>'5 - Project Outputs'!L558</f>
        <v>0</v>
      </c>
      <c r="SK16" s="34">
        <f>'5 - Project Outputs'!M558</f>
        <v>0</v>
      </c>
      <c r="SL16" s="34">
        <f>'5 - Project Outputs'!N558</f>
        <v>0</v>
      </c>
      <c r="SM16" s="34">
        <f>'5 - Project Outputs'!O558</f>
        <v>0</v>
      </c>
      <c r="SN16" s="34">
        <f>'5 - Project Outputs'!P558</f>
        <v>0</v>
      </c>
      <c r="SO16" s="34">
        <f>'5 - Project Outputs'!Q558</f>
        <v>0</v>
      </c>
      <c r="SP16" s="34">
        <f>'5 - Project Outputs'!R558</f>
        <v>0</v>
      </c>
      <c r="SQ16" s="34">
        <f>'5 - Project Outputs'!S558</f>
        <v>0</v>
      </c>
      <c r="SR16" s="34">
        <f>'5 - Project Outputs'!T558</f>
        <v>0</v>
      </c>
      <c r="SS16" s="34">
        <f>'5 - Project Outputs'!U558</f>
        <v>0</v>
      </c>
      <c r="ST16" s="34">
        <f>'5 - Project Outputs'!V558</f>
        <v>0</v>
      </c>
      <c r="SU16" s="34">
        <f>'5 - Project Outputs'!W558</f>
        <v>0</v>
      </c>
      <c r="SV16" s="34">
        <f>'5 - Project Outputs'!X558</f>
        <v>0</v>
      </c>
      <c r="SW16" s="34" t="str">
        <f>'5 - Project Outputs'!C560</f>
        <v>&lt; Select &gt;</v>
      </c>
      <c r="SX16" s="34" t="str">
        <f>'5 - Project Outputs'!D560</f>
        <v>N/A</v>
      </c>
      <c r="SY16" s="34">
        <f>'5 - Project Outputs'!E560</f>
        <v>0</v>
      </c>
      <c r="SZ16" s="34">
        <f>'5 - Project Outputs'!F560</f>
        <v>0</v>
      </c>
      <c r="TA16" s="34">
        <f>'5 - Project Outputs'!G560</f>
        <v>0</v>
      </c>
      <c r="TB16" s="34">
        <f>'5 - Project Outputs'!H560</f>
        <v>0</v>
      </c>
      <c r="TC16" s="34">
        <f>'5 - Project Outputs'!I560</f>
        <v>0</v>
      </c>
      <c r="TD16" s="34">
        <f>'5 - Project Outputs'!J560</f>
        <v>0</v>
      </c>
      <c r="TE16" s="34">
        <f>'5 - Project Outputs'!K560</f>
        <v>0</v>
      </c>
      <c r="TF16" s="34">
        <f>'5 - Project Outputs'!L560</f>
        <v>0</v>
      </c>
      <c r="TG16" s="34">
        <f>'5 - Project Outputs'!M560</f>
        <v>0</v>
      </c>
      <c r="TH16" s="34">
        <f>'5 - Project Outputs'!N560</f>
        <v>0</v>
      </c>
      <c r="TI16" s="34">
        <f>'5 - Project Outputs'!O560</f>
        <v>0</v>
      </c>
      <c r="TJ16" s="34">
        <f>'5 - Project Outputs'!P560</f>
        <v>0</v>
      </c>
      <c r="TK16" s="34">
        <f>'5 - Project Outputs'!Q560</f>
        <v>0</v>
      </c>
      <c r="TL16" s="34">
        <f>'5 - Project Outputs'!R560</f>
        <v>0</v>
      </c>
      <c r="TM16" s="34">
        <f>'5 - Project Outputs'!S560</f>
        <v>0</v>
      </c>
      <c r="TN16" s="34">
        <f>'5 - Project Outputs'!T560</f>
        <v>0</v>
      </c>
      <c r="TO16" s="34">
        <f>'5 - Project Outputs'!U560</f>
        <v>0</v>
      </c>
      <c r="TP16" s="34">
        <f>'5 - Project Outputs'!V560</f>
        <v>0</v>
      </c>
      <c r="TQ16" s="34">
        <f>'5 - Project Outputs'!W560</f>
        <v>0</v>
      </c>
      <c r="TR16" s="34">
        <f>'5 - Project Outputs'!X560</f>
        <v>0</v>
      </c>
      <c r="TS16" s="34">
        <f>'5 - Project Outputs'!Y560</f>
        <v>0</v>
      </c>
      <c r="TT16" s="34" t="str">
        <f>'5 - Project Outputs'!C561</f>
        <v>&lt; Select &gt;</v>
      </c>
      <c r="TU16" s="34" t="str">
        <f>'5 - Project Outputs'!D561</f>
        <v>N/A</v>
      </c>
      <c r="TV16" s="34">
        <f>'5 - Project Outputs'!E561</f>
        <v>0</v>
      </c>
      <c r="TW16" s="34">
        <f>'5 - Project Outputs'!F561</f>
        <v>0</v>
      </c>
      <c r="TX16" s="34">
        <f>'5 - Project Outputs'!G561</f>
        <v>0</v>
      </c>
      <c r="TY16" s="34">
        <f>'5 - Project Outputs'!H561</f>
        <v>0</v>
      </c>
      <c r="TZ16" s="34">
        <f>'5 - Project Outputs'!I561</f>
        <v>0</v>
      </c>
      <c r="UA16" s="34">
        <f>'5 - Project Outputs'!J561</f>
        <v>0</v>
      </c>
      <c r="UB16" s="34">
        <f>'5 - Project Outputs'!K561</f>
        <v>0</v>
      </c>
      <c r="UC16" s="34">
        <f>'5 - Project Outputs'!L561</f>
        <v>0</v>
      </c>
      <c r="UD16" s="34">
        <f>'5 - Project Outputs'!M561</f>
        <v>0</v>
      </c>
      <c r="UE16" s="34">
        <f>'5 - Project Outputs'!N561</f>
        <v>0</v>
      </c>
      <c r="UF16" s="34">
        <f>'5 - Project Outputs'!O561</f>
        <v>0</v>
      </c>
      <c r="UG16" s="34">
        <f>'5 - Project Outputs'!P561</f>
        <v>0</v>
      </c>
      <c r="UH16" s="34">
        <f>'5 - Project Outputs'!Q561</f>
        <v>0</v>
      </c>
      <c r="UI16" s="34">
        <f>'5 - Project Outputs'!R561</f>
        <v>0</v>
      </c>
      <c r="UJ16" s="34">
        <f>'5 - Project Outputs'!S561</f>
        <v>0</v>
      </c>
      <c r="UK16" s="34">
        <f>'5 - Project Outputs'!T561</f>
        <v>0</v>
      </c>
      <c r="UL16" s="34">
        <f>'5 - Project Outputs'!U561</f>
        <v>0</v>
      </c>
      <c r="UM16" s="34">
        <f>'5 - Project Outputs'!V561</f>
        <v>0</v>
      </c>
      <c r="UN16" s="34">
        <f>'5 - Project Outputs'!W561</f>
        <v>0</v>
      </c>
      <c r="UO16" s="34">
        <f>'5 - Project Outputs'!X561</f>
        <v>0</v>
      </c>
      <c r="UP16" s="34">
        <f>'5 - Project Outputs'!Y561</f>
        <v>0</v>
      </c>
      <c r="UQ16" s="34" t="str">
        <f>'5 - Project Outputs'!C562</f>
        <v>&lt; Select &gt;</v>
      </c>
      <c r="UR16" s="34" t="str">
        <f>'5 - Project Outputs'!D562</f>
        <v>N/A</v>
      </c>
      <c r="US16" s="34">
        <f>'5 - Project Outputs'!E562</f>
        <v>0</v>
      </c>
      <c r="UT16" s="34">
        <f>'5 - Project Outputs'!F562</f>
        <v>0</v>
      </c>
      <c r="UU16" s="34">
        <f>'5 - Project Outputs'!G562</f>
        <v>0</v>
      </c>
      <c r="UV16" s="34">
        <f>'5 - Project Outputs'!H562</f>
        <v>0</v>
      </c>
      <c r="UW16" s="34">
        <f>'5 - Project Outputs'!I562</f>
        <v>0</v>
      </c>
      <c r="UX16" s="34">
        <f>'5 - Project Outputs'!J562</f>
        <v>0</v>
      </c>
      <c r="UY16" s="34">
        <f>'5 - Project Outputs'!K562</f>
        <v>0</v>
      </c>
      <c r="UZ16" s="34">
        <f>'5 - Project Outputs'!L562</f>
        <v>0</v>
      </c>
      <c r="VA16" s="34">
        <f>'5 - Project Outputs'!M562</f>
        <v>0</v>
      </c>
      <c r="VB16" s="34">
        <f>'5 - Project Outputs'!N562</f>
        <v>0</v>
      </c>
      <c r="VC16" s="34">
        <f>'5 - Project Outputs'!O562</f>
        <v>0</v>
      </c>
      <c r="VD16" s="34">
        <f>'5 - Project Outputs'!P562</f>
        <v>0</v>
      </c>
      <c r="VE16" s="34">
        <f>'5 - Project Outputs'!Q562</f>
        <v>0</v>
      </c>
      <c r="VF16" s="34">
        <f>'5 - Project Outputs'!R562</f>
        <v>0</v>
      </c>
      <c r="VG16" s="34">
        <f>'5 - Project Outputs'!S562</f>
        <v>0</v>
      </c>
      <c r="VH16" s="34">
        <f>'5 - Project Outputs'!T562</f>
        <v>0</v>
      </c>
      <c r="VI16" s="34">
        <f>'5 - Project Outputs'!U562</f>
        <v>0</v>
      </c>
      <c r="VJ16" s="34">
        <f>'5 - Project Outputs'!V562</f>
        <v>0</v>
      </c>
      <c r="VK16" s="34">
        <f>'5 - Project Outputs'!W562</f>
        <v>0</v>
      </c>
      <c r="VL16" s="34">
        <f>'5 - Project Outputs'!X562</f>
        <v>0</v>
      </c>
      <c r="VM16" s="34">
        <f>'5 - Project Outputs'!Y562</f>
        <v>0</v>
      </c>
      <c r="VN16" s="34" t="str">
        <f>'5 - Project Outputs'!C563</f>
        <v>&lt; Select &gt;</v>
      </c>
      <c r="VO16" s="34" t="str">
        <f>'5 - Project Outputs'!D563</f>
        <v>N/A</v>
      </c>
      <c r="VP16" s="34">
        <f>'5 - Project Outputs'!E563</f>
        <v>0</v>
      </c>
      <c r="VQ16" s="34">
        <f>'5 - Project Outputs'!F563</f>
        <v>0</v>
      </c>
      <c r="VR16" s="34">
        <f>'5 - Project Outputs'!G563</f>
        <v>0</v>
      </c>
      <c r="VS16" s="34">
        <f>'5 - Project Outputs'!H563</f>
        <v>0</v>
      </c>
      <c r="VT16" s="34">
        <f>'5 - Project Outputs'!I563</f>
        <v>0</v>
      </c>
      <c r="VU16" s="34">
        <f>'5 - Project Outputs'!J563</f>
        <v>0</v>
      </c>
      <c r="VV16" s="34">
        <f>'5 - Project Outputs'!K563</f>
        <v>0</v>
      </c>
      <c r="VW16" s="34">
        <f>'5 - Project Outputs'!L563</f>
        <v>0</v>
      </c>
      <c r="VX16" s="34">
        <f>'5 - Project Outputs'!M563</f>
        <v>0</v>
      </c>
      <c r="VY16" s="34">
        <f>'5 - Project Outputs'!N563</f>
        <v>0</v>
      </c>
      <c r="VZ16" s="34">
        <f>'5 - Project Outputs'!O563</f>
        <v>0</v>
      </c>
      <c r="WA16" s="34">
        <f>'5 - Project Outputs'!P563</f>
        <v>0</v>
      </c>
      <c r="WB16" s="34">
        <f>'5 - Project Outputs'!Q563</f>
        <v>0</v>
      </c>
      <c r="WC16" s="34">
        <f>'5 - Project Outputs'!R563</f>
        <v>0</v>
      </c>
      <c r="WD16" s="34">
        <f>'5 - Project Outputs'!S563</f>
        <v>0</v>
      </c>
      <c r="WE16" s="34">
        <f>'5 - Project Outputs'!T563</f>
        <v>0</v>
      </c>
      <c r="WF16" s="34">
        <f>'5 - Project Outputs'!U563</f>
        <v>0</v>
      </c>
      <c r="WG16" s="34">
        <f>'5 - Project Outputs'!V563</f>
        <v>0</v>
      </c>
      <c r="WH16" s="34">
        <f>'5 - Project Outputs'!W563</f>
        <v>0</v>
      </c>
      <c r="WI16" s="34">
        <f>'5 - Project Outputs'!X563</f>
        <v>0</v>
      </c>
      <c r="WJ16" s="34">
        <f>'5 - Project Outputs'!Y563</f>
        <v>0</v>
      </c>
      <c r="WK16" s="34" t="str">
        <f>'5 - Project Outputs'!C564</f>
        <v>&lt; Select &gt;</v>
      </c>
      <c r="WL16" s="34" t="str">
        <f>'5 - Project Outputs'!D564</f>
        <v>N/A</v>
      </c>
      <c r="WM16" s="34">
        <f>'5 - Project Outputs'!E564</f>
        <v>0</v>
      </c>
      <c r="WN16" s="34">
        <f>'5 - Project Outputs'!F564</f>
        <v>0</v>
      </c>
      <c r="WO16" s="34">
        <f>'5 - Project Outputs'!G564</f>
        <v>0</v>
      </c>
      <c r="WP16" s="34">
        <f>'5 - Project Outputs'!H564</f>
        <v>0</v>
      </c>
      <c r="WQ16" s="34">
        <f>'5 - Project Outputs'!I564</f>
        <v>0</v>
      </c>
      <c r="WR16" s="34">
        <f>'5 - Project Outputs'!J564</f>
        <v>0</v>
      </c>
      <c r="WS16" s="34">
        <f>'5 - Project Outputs'!K564</f>
        <v>0</v>
      </c>
      <c r="WT16" s="34">
        <f>'5 - Project Outputs'!L564</f>
        <v>0</v>
      </c>
      <c r="WU16" s="34">
        <f>'5 - Project Outputs'!M564</f>
        <v>0</v>
      </c>
      <c r="WV16" s="34">
        <f>'5 - Project Outputs'!N564</f>
        <v>0</v>
      </c>
      <c r="WW16" s="34">
        <f>'5 - Project Outputs'!O564</f>
        <v>0</v>
      </c>
      <c r="WX16" s="34">
        <f>'5 - Project Outputs'!P564</f>
        <v>0</v>
      </c>
      <c r="WY16" s="34">
        <f>'5 - Project Outputs'!Q564</f>
        <v>0</v>
      </c>
      <c r="WZ16" s="34">
        <f>'5 - Project Outputs'!R564</f>
        <v>0</v>
      </c>
      <c r="XA16" s="34">
        <f>'5 - Project Outputs'!S564</f>
        <v>0</v>
      </c>
      <c r="XB16" s="34">
        <f>'5 - Project Outputs'!T564</f>
        <v>0</v>
      </c>
      <c r="XC16" s="34">
        <f>'5 - Project Outputs'!U564</f>
        <v>0</v>
      </c>
      <c r="XD16" s="34">
        <f>'5 - Project Outputs'!V564</f>
        <v>0</v>
      </c>
      <c r="XE16" s="34">
        <f>'5 - Project Outputs'!W564</f>
        <v>0</v>
      </c>
      <c r="XF16" s="34">
        <f>'5 - Project Outputs'!X564</f>
        <v>0</v>
      </c>
      <c r="XG16" s="34">
        <f>'5 - Project Outputs'!Y564</f>
        <v>0</v>
      </c>
      <c r="XH16" s="34" t="str">
        <f>'5 - Project Outputs'!C565</f>
        <v>&lt; Select &gt;</v>
      </c>
      <c r="XI16" s="34" t="str">
        <f>'5 - Project Outputs'!D565</f>
        <v>N/A</v>
      </c>
      <c r="XJ16" s="34">
        <f>'5 - Project Outputs'!E565</f>
        <v>0</v>
      </c>
      <c r="XK16" s="34">
        <f>'5 - Project Outputs'!F565</f>
        <v>0</v>
      </c>
      <c r="XL16" s="34">
        <f>'5 - Project Outputs'!G565</f>
        <v>0</v>
      </c>
      <c r="XM16" s="34">
        <f>'5 - Project Outputs'!H565</f>
        <v>0</v>
      </c>
      <c r="XN16" s="34">
        <f>'5 - Project Outputs'!I565</f>
        <v>0</v>
      </c>
      <c r="XO16" s="34">
        <f>'5 - Project Outputs'!J565</f>
        <v>0</v>
      </c>
      <c r="XP16" s="34">
        <f>'5 - Project Outputs'!K565</f>
        <v>0</v>
      </c>
      <c r="XQ16" s="34">
        <f>'5 - Project Outputs'!L565</f>
        <v>0</v>
      </c>
      <c r="XR16" s="34">
        <f>'5 - Project Outputs'!M565</f>
        <v>0</v>
      </c>
      <c r="XS16" s="34">
        <f>'5 - Project Outputs'!N565</f>
        <v>0</v>
      </c>
      <c r="XT16" s="34">
        <f>'5 - Project Outputs'!O565</f>
        <v>0</v>
      </c>
      <c r="XU16" s="34">
        <f>'5 - Project Outputs'!P565</f>
        <v>0</v>
      </c>
      <c r="XV16" s="34">
        <f>'5 - Project Outputs'!Q565</f>
        <v>0</v>
      </c>
      <c r="XW16" s="34">
        <f>'5 - Project Outputs'!R565</f>
        <v>0</v>
      </c>
      <c r="XX16" s="34">
        <f>'5 - Project Outputs'!S565</f>
        <v>0</v>
      </c>
      <c r="XY16" s="34">
        <f>'5 - Project Outputs'!T565</f>
        <v>0</v>
      </c>
      <c r="XZ16" s="34">
        <f>'5 - Project Outputs'!U565</f>
        <v>0</v>
      </c>
      <c r="YA16" s="34">
        <f>'5 - Project Outputs'!V565</f>
        <v>0</v>
      </c>
      <c r="YB16" s="34">
        <f>'5 - Project Outputs'!W565</f>
        <v>0</v>
      </c>
      <c r="YC16" s="34">
        <f>'5 - Project Outputs'!X565</f>
        <v>0</v>
      </c>
      <c r="YD16" s="34">
        <f>'5 - Project Outputs'!Y565</f>
        <v>0</v>
      </c>
      <c r="YE16" s="34" t="str">
        <f>'5 - Project Outputs'!C566</f>
        <v>&lt; Select &gt;</v>
      </c>
      <c r="YF16" s="34" t="str">
        <f>'5 - Project Outputs'!D566</f>
        <v>N/A</v>
      </c>
      <c r="YG16" s="34">
        <f>'5 - Project Outputs'!E566</f>
        <v>0</v>
      </c>
      <c r="YH16" s="34">
        <f>'5 - Project Outputs'!F566</f>
        <v>0</v>
      </c>
      <c r="YI16" s="34">
        <f>'5 - Project Outputs'!G566</f>
        <v>0</v>
      </c>
      <c r="YJ16" s="34">
        <f>'5 - Project Outputs'!H566</f>
        <v>0</v>
      </c>
      <c r="YK16" s="34">
        <f>'5 - Project Outputs'!I566</f>
        <v>0</v>
      </c>
      <c r="YL16" s="34">
        <f>'5 - Project Outputs'!J566</f>
        <v>0</v>
      </c>
      <c r="YM16" s="34">
        <f>'5 - Project Outputs'!K566</f>
        <v>0</v>
      </c>
      <c r="YN16" s="34">
        <f>'5 - Project Outputs'!L566</f>
        <v>0</v>
      </c>
      <c r="YO16" s="34">
        <f>'5 - Project Outputs'!M566</f>
        <v>0</v>
      </c>
      <c r="YP16" s="34">
        <f>'5 - Project Outputs'!N566</f>
        <v>0</v>
      </c>
      <c r="YQ16" s="34">
        <f>'5 - Project Outputs'!O566</f>
        <v>0</v>
      </c>
      <c r="YR16" s="34">
        <f>'5 - Project Outputs'!P566</f>
        <v>0</v>
      </c>
      <c r="YS16" s="34">
        <f>'5 - Project Outputs'!Q566</f>
        <v>0</v>
      </c>
      <c r="YT16" s="34">
        <f>'5 - Project Outputs'!R566</f>
        <v>0</v>
      </c>
      <c r="YU16" s="34">
        <f>'5 - Project Outputs'!S566</f>
        <v>0</v>
      </c>
      <c r="YV16" s="34">
        <f>'5 - Project Outputs'!T566</f>
        <v>0</v>
      </c>
      <c r="YW16" s="34">
        <f>'5 - Project Outputs'!U566</f>
        <v>0</v>
      </c>
      <c r="YX16" s="34">
        <f>'5 - Project Outputs'!V566</f>
        <v>0</v>
      </c>
      <c r="YY16" s="34">
        <f>'5 - Project Outputs'!W566</f>
        <v>0</v>
      </c>
      <c r="YZ16" s="34">
        <f>'5 - Project Outputs'!X566</f>
        <v>0</v>
      </c>
      <c r="ZA16" s="34">
        <f>'5 - Project Outputs'!Y566</f>
        <v>0</v>
      </c>
      <c r="ZB16" s="34" t="str">
        <f>'5 - Project Outputs'!C567</f>
        <v>&lt; Select &gt;</v>
      </c>
      <c r="ZC16" s="34" t="str">
        <f>'5 - Project Outputs'!D567</f>
        <v>N/A</v>
      </c>
      <c r="ZD16" s="34">
        <f>'5 - Project Outputs'!E567</f>
        <v>0</v>
      </c>
      <c r="ZE16" s="34">
        <f>'5 - Project Outputs'!F567</f>
        <v>0</v>
      </c>
      <c r="ZF16" s="34">
        <f>'5 - Project Outputs'!G567</f>
        <v>0</v>
      </c>
      <c r="ZG16" s="34">
        <f>'5 - Project Outputs'!H567</f>
        <v>0</v>
      </c>
      <c r="ZH16" s="34">
        <f>'5 - Project Outputs'!I567</f>
        <v>0</v>
      </c>
      <c r="ZI16" s="34">
        <f>'5 - Project Outputs'!J567</f>
        <v>0</v>
      </c>
      <c r="ZJ16" s="34">
        <f>'5 - Project Outputs'!K567</f>
        <v>0</v>
      </c>
      <c r="ZK16" s="34">
        <f>'5 - Project Outputs'!L567</f>
        <v>0</v>
      </c>
      <c r="ZL16" s="34">
        <f>'5 - Project Outputs'!M567</f>
        <v>0</v>
      </c>
      <c r="ZM16" s="34">
        <f>'5 - Project Outputs'!N567</f>
        <v>0</v>
      </c>
      <c r="ZN16" s="34">
        <f>'5 - Project Outputs'!O567</f>
        <v>0</v>
      </c>
      <c r="ZO16" s="34">
        <f>'5 - Project Outputs'!P567</f>
        <v>0</v>
      </c>
      <c r="ZP16" s="34">
        <f>'5 - Project Outputs'!Q567</f>
        <v>0</v>
      </c>
      <c r="ZQ16" s="34">
        <f>'5 - Project Outputs'!R567</f>
        <v>0</v>
      </c>
      <c r="ZR16" s="34">
        <f>'5 - Project Outputs'!S567</f>
        <v>0</v>
      </c>
      <c r="ZS16" s="34">
        <f>'5 - Project Outputs'!T567</f>
        <v>0</v>
      </c>
      <c r="ZT16" s="34">
        <f>'5 - Project Outputs'!U567</f>
        <v>0</v>
      </c>
      <c r="ZU16" s="34">
        <f>'5 - Project Outputs'!V567</f>
        <v>0</v>
      </c>
      <c r="ZV16" s="34">
        <f>'5 - Project Outputs'!W567</f>
        <v>0</v>
      </c>
      <c r="ZW16" s="34">
        <f>'5 - Project Outputs'!X567</f>
        <v>0</v>
      </c>
      <c r="ZX16" s="34">
        <f>'5 - Project Outputs'!Y567</f>
        <v>0</v>
      </c>
      <c r="ZY16" s="34" t="str">
        <f>'5 - Project Outputs'!C568</f>
        <v>&lt; Select &gt;</v>
      </c>
      <c r="ZZ16" s="34" t="str">
        <f>'5 - Project Outputs'!D568</f>
        <v>N/A</v>
      </c>
      <c r="AAA16" s="34">
        <f>'5 - Project Outputs'!E568</f>
        <v>0</v>
      </c>
      <c r="AAB16" s="34">
        <f>'5 - Project Outputs'!F568</f>
        <v>0</v>
      </c>
      <c r="AAC16" s="34">
        <f>'5 - Project Outputs'!G568</f>
        <v>0</v>
      </c>
      <c r="AAD16" s="34">
        <f>'5 - Project Outputs'!H568</f>
        <v>0</v>
      </c>
      <c r="AAE16" s="34">
        <f>'5 - Project Outputs'!I568</f>
        <v>0</v>
      </c>
      <c r="AAF16" s="34">
        <f>'5 - Project Outputs'!J568</f>
        <v>0</v>
      </c>
      <c r="AAG16" s="34">
        <f>'5 - Project Outputs'!K568</f>
        <v>0</v>
      </c>
      <c r="AAH16" s="34">
        <f>'5 - Project Outputs'!L568</f>
        <v>0</v>
      </c>
      <c r="AAI16" s="34">
        <f>'5 - Project Outputs'!M568</f>
        <v>0</v>
      </c>
      <c r="AAJ16" s="34">
        <f>'5 - Project Outputs'!N568</f>
        <v>0</v>
      </c>
      <c r="AAK16" s="34">
        <f>'5 - Project Outputs'!O568</f>
        <v>0</v>
      </c>
      <c r="AAL16" s="34">
        <f>'5 - Project Outputs'!P568</f>
        <v>0</v>
      </c>
      <c r="AAM16" s="34">
        <f>'5 - Project Outputs'!Q568</f>
        <v>0</v>
      </c>
      <c r="AAN16" s="34">
        <f>'5 - Project Outputs'!R568</f>
        <v>0</v>
      </c>
      <c r="AAO16" s="34">
        <f>'5 - Project Outputs'!S568</f>
        <v>0</v>
      </c>
      <c r="AAP16" s="34">
        <f>'5 - Project Outputs'!T568</f>
        <v>0</v>
      </c>
      <c r="AAQ16" s="34">
        <f>'5 - Project Outputs'!U568</f>
        <v>0</v>
      </c>
      <c r="AAR16" s="34">
        <f>'5 - Project Outputs'!V568</f>
        <v>0</v>
      </c>
      <c r="AAS16" s="34">
        <f>'5 - Project Outputs'!W568</f>
        <v>0</v>
      </c>
      <c r="AAT16" s="34">
        <f>'5 - Project Outputs'!X568</f>
        <v>0</v>
      </c>
      <c r="AAU16" s="34">
        <f>'5 - Project Outputs'!Y568</f>
        <v>0</v>
      </c>
      <c r="AAV16" s="34" t="str">
        <f>'5 - Project Outputs'!C569</f>
        <v>&lt; Select &gt;</v>
      </c>
      <c r="AAW16" s="34" t="str">
        <f>'5 - Project Outputs'!D569</f>
        <v>N/A</v>
      </c>
      <c r="AAX16" s="34">
        <f>'5 - Project Outputs'!E569</f>
        <v>0</v>
      </c>
      <c r="AAY16" s="34">
        <f>'5 - Project Outputs'!F569</f>
        <v>0</v>
      </c>
      <c r="AAZ16" s="34">
        <f>'5 - Project Outputs'!G569</f>
        <v>0</v>
      </c>
      <c r="ABA16" s="34">
        <f>'5 - Project Outputs'!H569</f>
        <v>0</v>
      </c>
      <c r="ABB16" s="34">
        <f>'5 - Project Outputs'!I569</f>
        <v>0</v>
      </c>
      <c r="ABC16" s="34">
        <f>'5 - Project Outputs'!J569</f>
        <v>0</v>
      </c>
      <c r="ABD16" s="34">
        <f>'5 - Project Outputs'!K569</f>
        <v>0</v>
      </c>
      <c r="ABE16" s="34">
        <f>'5 - Project Outputs'!L569</f>
        <v>0</v>
      </c>
      <c r="ABF16" s="34">
        <f>'5 - Project Outputs'!M569</f>
        <v>0</v>
      </c>
      <c r="ABG16" s="34">
        <f>'5 - Project Outputs'!N569</f>
        <v>0</v>
      </c>
      <c r="ABH16" s="34">
        <f>'5 - Project Outputs'!O569</f>
        <v>0</v>
      </c>
      <c r="ABI16" s="34">
        <f>'5 - Project Outputs'!P569</f>
        <v>0</v>
      </c>
      <c r="ABJ16" s="34">
        <f>'5 - Project Outputs'!Q569</f>
        <v>0</v>
      </c>
      <c r="ABK16" s="34">
        <f>'5 - Project Outputs'!R569</f>
        <v>0</v>
      </c>
      <c r="ABL16" s="34">
        <f>'5 - Project Outputs'!S569</f>
        <v>0</v>
      </c>
      <c r="ABM16" s="34">
        <f>'5 - Project Outputs'!T569</f>
        <v>0</v>
      </c>
      <c r="ABN16" s="34">
        <f>'5 - Project Outputs'!U569</f>
        <v>0</v>
      </c>
      <c r="ABO16" s="34">
        <f>'5 - Project Outputs'!V569</f>
        <v>0</v>
      </c>
      <c r="ABP16" s="34">
        <f>'5 - Project Outputs'!W569</f>
        <v>0</v>
      </c>
      <c r="ABQ16" s="34">
        <f>'5 - Project Outputs'!X569</f>
        <v>0</v>
      </c>
      <c r="ABR16" s="34">
        <f>'5 - Project Outputs'!Y569</f>
        <v>0</v>
      </c>
      <c r="ABS16" s="34" t="str">
        <f>'5 - Project Outputs'!C570</f>
        <v>&lt; Select &gt;</v>
      </c>
      <c r="ABT16" s="34" t="str">
        <f>'5 - Project Outputs'!D570</f>
        <v>N/A</v>
      </c>
      <c r="ABU16" s="34">
        <f>'5 - Project Outputs'!E570</f>
        <v>0</v>
      </c>
      <c r="ABV16" s="34">
        <f>'5 - Project Outputs'!F570</f>
        <v>0</v>
      </c>
      <c r="ABW16" s="34">
        <f>'5 - Project Outputs'!G570</f>
        <v>0</v>
      </c>
      <c r="ABX16" s="34">
        <f>'5 - Project Outputs'!H570</f>
        <v>0</v>
      </c>
      <c r="ABY16" s="34">
        <f>'5 - Project Outputs'!I570</f>
        <v>0</v>
      </c>
      <c r="ABZ16" s="34">
        <f>'5 - Project Outputs'!J570</f>
        <v>0</v>
      </c>
      <c r="ACA16" s="34">
        <f>'5 - Project Outputs'!K570</f>
        <v>0</v>
      </c>
      <c r="ACB16" s="34">
        <f>'5 - Project Outputs'!L570</f>
        <v>0</v>
      </c>
      <c r="ACC16" s="34">
        <f>'5 - Project Outputs'!M570</f>
        <v>0</v>
      </c>
      <c r="ACD16" s="34">
        <f>'5 - Project Outputs'!N570</f>
        <v>0</v>
      </c>
      <c r="ACE16" s="34">
        <f>'5 - Project Outputs'!O570</f>
        <v>0</v>
      </c>
      <c r="ACF16" s="34">
        <f>'5 - Project Outputs'!P570</f>
        <v>0</v>
      </c>
      <c r="ACG16" s="34">
        <f>'5 - Project Outputs'!Q570</f>
        <v>0</v>
      </c>
      <c r="ACH16" s="34">
        <f>'5 - Project Outputs'!R570</f>
        <v>0</v>
      </c>
      <c r="ACI16" s="34">
        <f>'5 - Project Outputs'!S570</f>
        <v>0</v>
      </c>
      <c r="ACJ16" s="34">
        <f>'5 - Project Outputs'!T570</f>
        <v>0</v>
      </c>
      <c r="ACK16" s="34">
        <f>'5 - Project Outputs'!U570</f>
        <v>0</v>
      </c>
      <c r="ACL16" s="34">
        <f>'5 - Project Outputs'!V570</f>
        <v>0</v>
      </c>
      <c r="ACM16" s="34">
        <f>'5 - Project Outputs'!W570</f>
        <v>0</v>
      </c>
      <c r="ACN16" s="34">
        <f>'5 - Project Outputs'!X570</f>
        <v>0</v>
      </c>
      <c r="ACO16" s="34">
        <f>'5 - Project Outputs'!Y570</f>
        <v>0</v>
      </c>
      <c r="ACP16" s="34" t="str">
        <f>'5 - Project Outputs'!C571</f>
        <v>&lt; Select &gt;</v>
      </c>
      <c r="ACQ16" s="34" t="str">
        <f>'5 - Project Outputs'!D571</f>
        <v>N/A</v>
      </c>
      <c r="ACR16" s="34">
        <f>'5 - Project Outputs'!E571</f>
        <v>0</v>
      </c>
      <c r="ACS16" s="34">
        <f>'5 - Project Outputs'!F571</f>
        <v>0</v>
      </c>
      <c r="ACT16" s="34">
        <f>'5 - Project Outputs'!G571</f>
        <v>0</v>
      </c>
      <c r="ACU16" s="34">
        <f>'5 - Project Outputs'!H571</f>
        <v>0</v>
      </c>
      <c r="ACV16" s="34">
        <f>'5 - Project Outputs'!I571</f>
        <v>0</v>
      </c>
      <c r="ACW16" s="34">
        <f>'5 - Project Outputs'!J571</f>
        <v>0</v>
      </c>
      <c r="ACX16" s="34">
        <f>'5 - Project Outputs'!K571</f>
        <v>0</v>
      </c>
      <c r="ACY16" s="34">
        <f>'5 - Project Outputs'!L571</f>
        <v>0</v>
      </c>
      <c r="ACZ16" s="34">
        <f>'5 - Project Outputs'!M571</f>
        <v>0</v>
      </c>
      <c r="ADA16" s="34">
        <f>'5 - Project Outputs'!N571</f>
        <v>0</v>
      </c>
      <c r="ADB16" s="34">
        <f>'5 - Project Outputs'!O571</f>
        <v>0</v>
      </c>
      <c r="ADC16" s="34">
        <f>'5 - Project Outputs'!P571</f>
        <v>0</v>
      </c>
      <c r="ADD16" s="34">
        <f>'5 - Project Outputs'!Q571</f>
        <v>0</v>
      </c>
      <c r="ADE16" s="34">
        <f>'5 - Project Outputs'!R571</f>
        <v>0</v>
      </c>
      <c r="ADF16" s="34">
        <f>'5 - Project Outputs'!S571</f>
        <v>0</v>
      </c>
      <c r="ADG16" s="34">
        <f>'5 - Project Outputs'!T571</f>
        <v>0</v>
      </c>
      <c r="ADH16" s="34">
        <f>'5 - Project Outputs'!U571</f>
        <v>0</v>
      </c>
      <c r="ADI16" s="34">
        <f>'5 - Project Outputs'!V571</f>
        <v>0</v>
      </c>
      <c r="ADJ16" s="34">
        <f>'5 - Project Outputs'!W571</f>
        <v>0</v>
      </c>
      <c r="ADK16" s="34">
        <f>'5 - Project Outputs'!X571</f>
        <v>0</v>
      </c>
      <c r="ADL16" s="34">
        <f>'5 - Project Outputs'!Y571</f>
        <v>0</v>
      </c>
      <c r="ADM16" s="34" t="str">
        <f>'5 - Project Outputs'!C572</f>
        <v>&lt; Select &gt;</v>
      </c>
      <c r="ADN16" s="34" t="str">
        <f>'5 - Project Outputs'!D572</f>
        <v>N/A</v>
      </c>
      <c r="ADO16" s="34">
        <f>'5 - Project Outputs'!E572</f>
        <v>0</v>
      </c>
      <c r="ADP16" s="34">
        <f>'5 - Project Outputs'!F572</f>
        <v>0</v>
      </c>
      <c r="ADQ16" s="34">
        <f>'5 - Project Outputs'!G572</f>
        <v>0</v>
      </c>
      <c r="ADR16" s="34">
        <f>'5 - Project Outputs'!H572</f>
        <v>0</v>
      </c>
      <c r="ADS16" s="34">
        <f>'5 - Project Outputs'!I572</f>
        <v>0</v>
      </c>
      <c r="ADT16" s="34">
        <f>'5 - Project Outputs'!J572</f>
        <v>0</v>
      </c>
      <c r="ADU16" s="34">
        <f>'5 - Project Outputs'!K572</f>
        <v>0</v>
      </c>
      <c r="ADV16" s="34">
        <f>'5 - Project Outputs'!L572</f>
        <v>0</v>
      </c>
      <c r="ADW16" s="34">
        <f>'5 - Project Outputs'!M572</f>
        <v>0</v>
      </c>
      <c r="ADX16" s="34">
        <f>'5 - Project Outputs'!N572</f>
        <v>0</v>
      </c>
      <c r="ADY16" s="34">
        <f>'5 - Project Outputs'!O572</f>
        <v>0</v>
      </c>
      <c r="ADZ16" s="34">
        <f>'5 - Project Outputs'!P572</f>
        <v>0</v>
      </c>
      <c r="AEA16" s="34">
        <f>'5 - Project Outputs'!Q572</f>
        <v>0</v>
      </c>
      <c r="AEB16" s="34">
        <f>'5 - Project Outputs'!R572</f>
        <v>0</v>
      </c>
      <c r="AEC16" s="34">
        <f>'5 - Project Outputs'!S572</f>
        <v>0</v>
      </c>
      <c r="AED16" s="34">
        <f>'5 - Project Outputs'!T572</f>
        <v>0</v>
      </c>
      <c r="AEE16" s="34">
        <f>'5 - Project Outputs'!U572</f>
        <v>0</v>
      </c>
      <c r="AEF16" s="34">
        <f>'5 - Project Outputs'!V572</f>
        <v>0</v>
      </c>
      <c r="AEG16" s="34">
        <f>'5 - Project Outputs'!W572</f>
        <v>0</v>
      </c>
      <c r="AEH16" s="34">
        <f>'5 - Project Outputs'!X572</f>
        <v>0</v>
      </c>
      <c r="AEI16" s="34">
        <f>'5 - Project Outputs'!Y572</f>
        <v>0</v>
      </c>
      <c r="AEJ16" s="34" t="str">
        <f>'5 - Project Outputs'!C573</f>
        <v>&lt; Select &gt;</v>
      </c>
      <c r="AEK16" s="34" t="str">
        <f>'5 - Project Outputs'!D573</f>
        <v>N/A</v>
      </c>
      <c r="AEL16" s="34">
        <f>'5 - Project Outputs'!E573</f>
        <v>0</v>
      </c>
      <c r="AEM16" s="34">
        <f>'5 - Project Outputs'!F573</f>
        <v>0</v>
      </c>
      <c r="AEN16" s="34">
        <f>'5 - Project Outputs'!G573</f>
        <v>0</v>
      </c>
      <c r="AEO16" s="34">
        <f>'5 - Project Outputs'!H573</f>
        <v>0</v>
      </c>
      <c r="AEP16" s="34">
        <f>'5 - Project Outputs'!I573</f>
        <v>0</v>
      </c>
      <c r="AEQ16" s="34">
        <f>'5 - Project Outputs'!J573</f>
        <v>0</v>
      </c>
      <c r="AER16" s="34">
        <f>'5 - Project Outputs'!K573</f>
        <v>0</v>
      </c>
      <c r="AES16" s="34">
        <f>'5 - Project Outputs'!L573</f>
        <v>0</v>
      </c>
      <c r="AET16" s="34">
        <f>'5 - Project Outputs'!M573</f>
        <v>0</v>
      </c>
      <c r="AEU16" s="34">
        <f>'5 - Project Outputs'!N573</f>
        <v>0</v>
      </c>
      <c r="AEV16" s="34">
        <f>'5 - Project Outputs'!O573</f>
        <v>0</v>
      </c>
      <c r="AEW16" s="34">
        <f>'5 - Project Outputs'!P573</f>
        <v>0</v>
      </c>
      <c r="AEX16" s="34">
        <f>'5 - Project Outputs'!Q573</f>
        <v>0</v>
      </c>
      <c r="AEY16" s="34">
        <f>'5 - Project Outputs'!R573</f>
        <v>0</v>
      </c>
      <c r="AEZ16" s="34">
        <f>'5 - Project Outputs'!S573</f>
        <v>0</v>
      </c>
      <c r="AFA16" s="34">
        <f>'5 - Project Outputs'!T573</f>
        <v>0</v>
      </c>
      <c r="AFB16" s="34">
        <f>'5 - Project Outputs'!U573</f>
        <v>0</v>
      </c>
      <c r="AFC16" s="34">
        <f>'5 - Project Outputs'!V573</f>
        <v>0</v>
      </c>
      <c r="AFD16" s="34">
        <f>'5 - Project Outputs'!W573</f>
        <v>0</v>
      </c>
      <c r="AFE16" s="34">
        <f>'5 - Project Outputs'!X573</f>
        <v>0</v>
      </c>
      <c r="AFF16" s="34">
        <f>'5 - Project Outputs'!Y573</f>
        <v>0</v>
      </c>
      <c r="AFG16" s="34" t="str">
        <f>'5 - Project Outputs'!C574</f>
        <v>&lt; Select &gt;</v>
      </c>
      <c r="AFH16" s="34" t="str">
        <f>'5 - Project Outputs'!D574</f>
        <v>N/A</v>
      </c>
      <c r="AFI16" s="34">
        <f>'5 - Project Outputs'!E574</f>
        <v>0</v>
      </c>
      <c r="AFJ16" s="34">
        <f>'5 - Project Outputs'!F574</f>
        <v>0</v>
      </c>
      <c r="AFK16" s="34">
        <f>'5 - Project Outputs'!G574</f>
        <v>0</v>
      </c>
      <c r="AFL16" s="34">
        <f>'5 - Project Outputs'!H574</f>
        <v>0</v>
      </c>
      <c r="AFM16" s="34">
        <f>'5 - Project Outputs'!I574</f>
        <v>0</v>
      </c>
      <c r="AFN16" s="34">
        <f>'5 - Project Outputs'!J574</f>
        <v>0</v>
      </c>
      <c r="AFO16" s="34">
        <f>'5 - Project Outputs'!K574</f>
        <v>0</v>
      </c>
      <c r="AFP16" s="34">
        <f>'5 - Project Outputs'!L574</f>
        <v>0</v>
      </c>
      <c r="AFQ16" s="34">
        <f>'5 - Project Outputs'!M574</f>
        <v>0</v>
      </c>
      <c r="AFR16" s="34">
        <f>'5 - Project Outputs'!N574</f>
        <v>0</v>
      </c>
      <c r="AFS16" s="34">
        <f>'5 - Project Outputs'!O574</f>
        <v>0</v>
      </c>
      <c r="AFT16" s="34">
        <f>'5 - Project Outputs'!P574</f>
        <v>0</v>
      </c>
      <c r="AFU16" s="34">
        <f>'5 - Project Outputs'!Q574</f>
        <v>0</v>
      </c>
      <c r="AFV16" s="34">
        <f>'5 - Project Outputs'!R574</f>
        <v>0</v>
      </c>
      <c r="AFW16" s="34">
        <f>'5 - Project Outputs'!S574</f>
        <v>0</v>
      </c>
      <c r="AFX16" s="34">
        <f>'5 - Project Outputs'!T574</f>
        <v>0</v>
      </c>
      <c r="AFY16" s="34">
        <f>'5 - Project Outputs'!U574</f>
        <v>0</v>
      </c>
      <c r="AFZ16" s="34">
        <f>'5 - Project Outputs'!V574</f>
        <v>0</v>
      </c>
      <c r="AGA16" s="34">
        <f>'5 - Project Outputs'!W574</f>
        <v>0</v>
      </c>
      <c r="AGB16" s="34">
        <f>'5 - Project Outputs'!X574</f>
        <v>0</v>
      </c>
      <c r="AGC16" s="34">
        <f>'5 - Project Outputs'!Y574</f>
        <v>0</v>
      </c>
      <c r="AGD16" s="34">
        <f>'5 - Project Outputs'!C576</f>
        <v>0</v>
      </c>
      <c r="AGE16" s="34">
        <f>'5 - Project Outputs'!D576</f>
        <v>0</v>
      </c>
      <c r="AGF16" s="34">
        <f>'5 - Project Outputs'!E576</f>
        <v>0</v>
      </c>
      <c r="AGG16" s="34">
        <f>'5 - Project Outputs'!F576</f>
        <v>0</v>
      </c>
      <c r="AGH16" s="34">
        <f>'5 - Project Outputs'!G576</f>
        <v>0</v>
      </c>
      <c r="AGI16" s="34">
        <f>'5 - Project Outputs'!H576</f>
        <v>0</v>
      </c>
      <c r="AGJ16" s="34">
        <f>'5 - Project Outputs'!I576</f>
        <v>0</v>
      </c>
      <c r="AGK16" s="34">
        <f>'5 - Project Outputs'!J576</f>
        <v>0</v>
      </c>
      <c r="AGL16" s="34">
        <f>'5 - Project Outputs'!K576</f>
        <v>0</v>
      </c>
      <c r="AGM16" s="34">
        <f>'5 - Project Outputs'!L576</f>
        <v>0</v>
      </c>
      <c r="AGN16" s="34">
        <f>'5 - Project Outputs'!M576</f>
        <v>0</v>
      </c>
      <c r="AGO16" s="34">
        <f>'5 - Project Outputs'!N576</f>
        <v>0</v>
      </c>
      <c r="AGP16" s="34">
        <f>'5 - Project Outputs'!O576</f>
        <v>0</v>
      </c>
      <c r="AGQ16" s="34">
        <f>'5 - Project Outputs'!P576</f>
        <v>0</v>
      </c>
      <c r="AGR16" s="34">
        <f>'5 - Project Outputs'!Q576</f>
        <v>0</v>
      </c>
      <c r="AGS16" s="34">
        <f>'5 - Project Outputs'!R576</f>
        <v>0</v>
      </c>
      <c r="AGT16" s="34">
        <f>'5 - Project Outputs'!S576</f>
        <v>0</v>
      </c>
      <c r="AGU16" s="34">
        <f>'5 - Project Outputs'!T576</f>
        <v>0</v>
      </c>
      <c r="AGV16" s="34">
        <f>'5 - Project Outputs'!U576</f>
        <v>0</v>
      </c>
      <c r="AGW16" s="34">
        <f>'5 - Project Outputs'!V576</f>
        <v>0</v>
      </c>
      <c r="AGX16" s="34">
        <f>'5 - Project Outputs'!W576</f>
        <v>0</v>
      </c>
      <c r="AGY16" s="34">
        <f>'5 - Project Outputs'!X576</f>
        <v>0</v>
      </c>
      <c r="AGZ16" s="34">
        <f>'5 - Project Outputs'!C577</f>
        <v>0</v>
      </c>
      <c r="AHA16" s="34">
        <f>'5 - Project Outputs'!D577</f>
        <v>0</v>
      </c>
      <c r="AHB16" s="34">
        <f>'5 - Project Outputs'!E577</f>
        <v>0</v>
      </c>
      <c r="AHC16" s="34">
        <f>'5 - Project Outputs'!F577</f>
        <v>0</v>
      </c>
      <c r="AHD16" s="34">
        <f>'5 - Project Outputs'!G577</f>
        <v>0</v>
      </c>
      <c r="AHE16" s="34">
        <f>'5 - Project Outputs'!H577</f>
        <v>0</v>
      </c>
      <c r="AHF16" s="34">
        <f>'5 - Project Outputs'!I577</f>
        <v>0</v>
      </c>
      <c r="AHG16" s="34">
        <f>'5 - Project Outputs'!J577</f>
        <v>0</v>
      </c>
      <c r="AHH16" s="34">
        <f>'5 - Project Outputs'!K577</f>
        <v>0</v>
      </c>
      <c r="AHI16" s="34">
        <f>'5 - Project Outputs'!L577</f>
        <v>0</v>
      </c>
      <c r="AHJ16" s="34">
        <f>'5 - Project Outputs'!M577</f>
        <v>0</v>
      </c>
      <c r="AHK16" s="34">
        <f>'5 - Project Outputs'!N577</f>
        <v>0</v>
      </c>
      <c r="AHL16" s="34">
        <f>'5 - Project Outputs'!O577</f>
        <v>0</v>
      </c>
      <c r="AHM16" s="34">
        <f>'5 - Project Outputs'!P577</f>
        <v>0</v>
      </c>
      <c r="AHN16" s="34">
        <f>'5 - Project Outputs'!Q577</f>
        <v>0</v>
      </c>
      <c r="AHO16" s="34">
        <f>'5 - Project Outputs'!R577</f>
        <v>0</v>
      </c>
      <c r="AHP16" s="34">
        <f>'5 - Project Outputs'!S577</f>
        <v>0</v>
      </c>
      <c r="AHQ16" s="34">
        <f>'5 - Project Outputs'!T577</f>
        <v>0</v>
      </c>
      <c r="AHR16" s="34">
        <f>'5 - Project Outputs'!U577</f>
        <v>0</v>
      </c>
      <c r="AHS16" s="34">
        <f>'5 - Project Outputs'!V577</f>
        <v>0</v>
      </c>
      <c r="AHT16" s="34">
        <f>'5 - Project Outputs'!W577</f>
        <v>0</v>
      </c>
      <c r="AHU16" s="34">
        <f>'5 - Project Outputs'!X577</f>
        <v>0</v>
      </c>
      <c r="AHV16" s="34">
        <f>'5 - Project Outputs'!C578</f>
        <v>0</v>
      </c>
      <c r="AHW16" s="34">
        <f>'5 - Project Outputs'!D578</f>
        <v>0</v>
      </c>
      <c r="AHX16" s="34">
        <f>'5 - Project Outputs'!E578</f>
        <v>0</v>
      </c>
      <c r="AHY16" s="34">
        <f>'5 - Project Outputs'!F578</f>
        <v>0</v>
      </c>
      <c r="AHZ16" s="34">
        <f>'5 - Project Outputs'!G578</f>
        <v>0</v>
      </c>
      <c r="AIA16" s="34">
        <f>'5 - Project Outputs'!H578</f>
        <v>0</v>
      </c>
      <c r="AIB16" s="34">
        <f>'5 - Project Outputs'!I578</f>
        <v>0</v>
      </c>
      <c r="AIC16" s="34">
        <f>'5 - Project Outputs'!J578</f>
        <v>0</v>
      </c>
      <c r="AID16" s="34">
        <f>'5 - Project Outputs'!K578</f>
        <v>0</v>
      </c>
      <c r="AIE16" s="34">
        <f>'5 - Project Outputs'!L578</f>
        <v>0</v>
      </c>
      <c r="AIF16" s="34">
        <f>'5 - Project Outputs'!M578</f>
        <v>0</v>
      </c>
      <c r="AIG16" s="34">
        <f>'5 - Project Outputs'!N578</f>
        <v>0</v>
      </c>
      <c r="AIH16" s="34">
        <f>'5 - Project Outputs'!O578</f>
        <v>0</v>
      </c>
      <c r="AII16" s="34">
        <f>'5 - Project Outputs'!P578</f>
        <v>0</v>
      </c>
      <c r="AIJ16" s="34">
        <f>'5 - Project Outputs'!Q578</f>
        <v>0</v>
      </c>
      <c r="AIK16" s="34">
        <f>'5 - Project Outputs'!R578</f>
        <v>0</v>
      </c>
      <c r="AIL16" s="34">
        <f>'5 - Project Outputs'!S578</f>
        <v>0</v>
      </c>
      <c r="AIM16" s="34">
        <f>'5 - Project Outputs'!T578</f>
        <v>0</v>
      </c>
      <c r="AIN16" s="34">
        <f>'5 - Project Outputs'!U578</f>
        <v>0</v>
      </c>
      <c r="AIO16" s="34">
        <f>'5 - Project Outputs'!V578</f>
        <v>0</v>
      </c>
      <c r="AIP16" s="34">
        <f>'5 - Project Outputs'!W578</f>
        <v>0</v>
      </c>
      <c r="AIQ16" s="34">
        <f>'5 - Project Outputs'!X578</f>
        <v>0</v>
      </c>
      <c r="AIR16" s="34">
        <f>'5 - Project Outputs'!C579</f>
        <v>0</v>
      </c>
      <c r="AIS16" s="34">
        <f>'5 - Project Outputs'!D579</f>
        <v>0</v>
      </c>
      <c r="AIT16" s="34">
        <f>'5 - Project Outputs'!E579</f>
        <v>0</v>
      </c>
      <c r="AIU16" s="34">
        <f>'5 - Project Outputs'!F579</f>
        <v>0</v>
      </c>
      <c r="AIV16" s="34">
        <f>'5 - Project Outputs'!G579</f>
        <v>0</v>
      </c>
      <c r="AIW16" s="34">
        <f>'5 - Project Outputs'!H579</f>
        <v>0</v>
      </c>
      <c r="AIX16" s="34">
        <f>'5 - Project Outputs'!I579</f>
        <v>0</v>
      </c>
      <c r="AIY16" s="34">
        <f>'5 - Project Outputs'!J579</f>
        <v>0</v>
      </c>
      <c r="AIZ16" s="34">
        <f>'5 - Project Outputs'!K579</f>
        <v>0</v>
      </c>
      <c r="AJA16" s="34">
        <f>'5 - Project Outputs'!L579</f>
        <v>0</v>
      </c>
      <c r="AJB16" s="34">
        <f>'5 - Project Outputs'!M579</f>
        <v>0</v>
      </c>
      <c r="AJC16" s="34">
        <f>'5 - Project Outputs'!N579</f>
        <v>0</v>
      </c>
      <c r="AJD16" s="34">
        <f>'5 - Project Outputs'!O579</f>
        <v>0</v>
      </c>
      <c r="AJE16" s="34">
        <f>'5 - Project Outputs'!P579</f>
        <v>0</v>
      </c>
      <c r="AJF16" s="34">
        <f>'5 - Project Outputs'!Q579</f>
        <v>0</v>
      </c>
      <c r="AJG16" s="34">
        <f>'5 - Project Outputs'!R579</f>
        <v>0</v>
      </c>
      <c r="AJH16" s="34">
        <f>'5 - Project Outputs'!S579</f>
        <v>0</v>
      </c>
      <c r="AJI16" s="34">
        <f>'5 - Project Outputs'!T579</f>
        <v>0</v>
      </c>
      <c r="AJJ16" s="34">
        <f>'5 - Project Outputs'!U579</f>
        <v>0</v>
      </c>
      <c r="AJK16" s="34">
        <f>'5 - Project Outputs'!V579</f>
        <v>0</v>
      </c>
      <c r="AJL16" s="34">
        <f>'5 - Project Outputs'!W579</f>
        <v>0</v>
      </c>
      <c r="AJM16" s="34">
        <f>'5 - Project Outputs'!X579</f>
        <v>0</v>
      </c>
      <c r="AJN16" s="34">
        <f>'5 - Project Outputs'!C580</f>
        <v>0</v>
      </c>
      <c r="AJO16" s="34">
        <f>'5 - Project Outputs'!D580</f>
        <v>0</v>
      </c>
      <c r="AJP16" s="34">
        <f>'5 - Project Outputs'!E580</f>
        <v>0</v>
      </c>
      <c r="AJQ16" s="34">
        <f>'5 - Project Outputs'!F580</f>
        <v>0</v>
      </c>
      <c r="AJR16" s="34">
        <f>'5 - Project Outputs'!G580</f>
        <v>0</v>
      </c>
      <c r="AJS16" s="34">
        <f>'5 - Project Outputs'!H580</f>
        <v>0</v>
      </c>
      <c r="AJT16" s="34">
        <f>'5 - Project Outputs'!I580</f>
        <v>0</v>
      </c>
      <c r="AJU16" s="34">
        <f>'5 - Project Outputs'!J580</f>
        <v>0</v>
      </c>
      <c r="AJV16" s="34">
        <f>'5 - Project Outputs'!K580</f>
        <v>0</v>
      </c>
      <c r="AJW16" s="34">
        <f>'5 - Project Outputs'!L580</f>
        <v>0</v>
      </c>
      <c r="AJX16" s="34">
        <f>'5 - Project Outputs'!M580</f>
        <v>0</v>
      </c>
      <c r="AJY16" s="34">
        <f>'5 - Project Outputs'!N580</f>
        <v>0</v>
      </c>
      <c r="AJZ16" s="34">
        <f>'5 - Project Outputs'!O580</f>
        <v>0</v>
      </c>
      <c r="AKA16" s="34">
        <f>'5 - Project Outputs'!P580</f>
        <v>0</v>
      </c>
      <c r="AKB16" s="34">
        <f>'5 - Project Outputs'!Q580</f>
        <v>0</v>
      </c>
      <c r="AKC16" s="34">
        <f>'5 - Project Outputs'!R580</f>
        <v>0</v>
      </c>
      <c r="AKD16" s="34">
        <f>'5 - Project Outputs'!S580</f>
        <v>0</v>
      </c>
      <c r="AKE16" s="34">
        <f>'5 - Project Outputs'!T580</f>
        <v>0</v>
      </c>
      <c r="AKF16" s="34">
        <f>'5 - Project Outputs'!U580</f>
        <v>0</v>
      </c>
      <c r="AKG16" s="34">
        <f>'5 - Project Outputs'!V580</f>
        <v>0</v>
      </c>
      <c r="AKH16" s="34">
        <f>'5 - Project Outputs'!W580</f>
        <v>0</v>
      </c>
      <c r="AKI16" s="34">
        <f>'5 - Project Outputs'!X580</f>
        <v>0</v>
      </c>
      <c r="AKJ16" s="34">
        <f>'5 - Project Outputs'!C581</f>
        <v>0</v>
      </c>
      <c r="AKK16" s="34">
        <f>'5 - Project Outputs'!D581</f>
        <v>0</v>
      </c>
      <c r="AKL16" s="34">
        <f>'5 - Project Outputs'!E581</f>
        <v>0</v>
      </c>
      <c r="AKM16" s="34">
        <f>'5 - Project Outputs'!F581</f>
        <v>0</v>
      </c>
      <c r="AKN16" s="34">
        <f>'5 - Project Outputs'!G581</f>
        <v>0</v>
      </c>
      <c r="AKO16" s="34">
        <f>'5 - Project Outputs'!H581</f>
        <v>0</v>
      </c>
      <c r="AKP16" s="34">
        <f>'5 - Project Outputs'!I581</f>
        <v>0</v>
      </c>
      <c r="AKQ16" s="34">
        <f>'5 - Project Outputs'!J581</f>
        <v>0</v>
      </c>
      <c r="AKR16" s="34">
        <f>'5 - Project Outputs'!K581</f>
        <v>0</v>
      </c>
      <c r="AKS16" s="34">
        <f>'5 - Project Outputs'!L581</f>
        <v>0</v>
      </c>
      <c r="AKT16" s="34">
        <f>'5 - Project Outputs'!M581</f>
        <v>0</v>
      </c>
      <c r="AKU16" s="34">
        <f>'5 - Project Outputs'!N581</f>
        <v>0</v>
      </c>
      <c r="AKV16" s="34">
        <f>'5 - Project Outputs'!O581</f>
        <v>0</v>
      </c>
      <c r="AKW16" s="34">
        <f>'5 - Project Outputs'!P581</f>
        <v>0</v>
      </c>
      <c r="AKX16" s="34">
        <f>'5 - Project Outputs'!Q581</f>
        <v>0</v>
      </c>
      <c r="AKY16" s="34">
        <f>'5 - Project Outputs'!R581</f>
        <v>0</v>
      </c>
      <c r="AKZ16" s="34">
        <f>'5 - Project Outputs'!S581</f>
        <v>0</v>
      </c>
      <c r="ALA16" s="34">
        <f>'5 - Project Outputs'!T581</f>
        <v>0</v>
      </c>
      <c r="ALB16" s="34">
        <f>'5 - Project Outputs'!U581</f>
        <v>0</v>
      </c>
      <c r="ALC16" s="34">
        <f>'5 - Project Outputs'!V581</f>
        <v>0</v>
      </c>
      <c r="ALD16" s="34">
        <f>'5 - Project Outputs'!W581</f>
        <v>0</v>
      </c>
      <c r="ALE16" s="34">
        <f>'5 - Project Outputs'!X581</f>
        <v>0</v>
      </c>
      <c r="ALF16" s="34">
        <f>'5 - Project Outputs'!C582</f>
        <v>0</v>
      </c>
      <c r="ALG16" s="34">
        <f>'5 - Project Outputs'!D582</f>
        <v>0</v>
      </c>
      <c r="ALH16" s="34">
        <f>'5 - Project Outputs'!E582</f>
        <v>0</v>
      </c>
      <c r="ALI16" s="34">
        <f>'5 - Project Outputs'!F582</f>
        <v>0</v>
      </c>
      <c r="ALJ16" s="34">
        <f>'5 - Project Outputs'!G582</f>
        <v>0</v>
      </c>
      <c r="ALK16" s="34">
        <f>'5 - Project Outputs'!H582</f>
        <v>0</v>
      </c>
      <c r="ALL16" s="34">
        <f>'5 - Project Outputs'!I582</f>
        <v>0</v>
      </c>
      <c r="ALM16" s="34">
        <f>'5 - Project Outputs'!J582</f>
        <v>0</v>
      </c>
      <c r="ALN16" s="34">
        <f>'5 - Project Outputs'!K582</f>
        <v>0</v>
      </c>
      <c r="ALO16" s="34">
        <f>'5 - Project Outputs'!L582</f>
        <v>0</v>
      </c>
      <c r="ALP16" s="34">
        <f>'5 - Project Outputs'!M582</f>
        <v>0</v>
      </c>
      <c r="ALQ16" s="34">
        <f>'5 - Project Outputs'!N582</f>
        <v>0</v>
      </c>
      <c r="ALR16" s="34">
        <f>'5 - Project Outputs'!O582</f>
        <v>0</v>
      </c>
      <c r="ALS16" s="34">
        <f>'5 - Project Outputs'!P582</f>
        <v>0</v>
      </c>
      <c r="ALT16" s="34">
        <f>'5 - Project Outputs'!Q582</f>
        <v>0</v>
      </c>
      <c r="ALU16" s="34">
        <f>'5 - Project Outputs'!R582</f>
        <v>0</v>
      </c>
      <c r="ALV16" s="34">
        <f>'5 - Project Outputs'!S582</f>
        <v>0</v>
      </c>
      <c r="ALW16" s="34">
        <f>'5 - Project Outputs'!T582</f>
        <v>0</v>
      </c>
      <c r="ALX16" s="34">
        <f>'5 - Project Outputs'!U582</f>
        <v>0</v>
      </c>
      <c r="ALY16" s="34">
        <f>'5 - Project Outputs'!V582</f>
        <v>0</v>
      </c>
      <c r="ALZ16" s="34">
        <f>'5 - Project Outputs'!W582</f>
        <v>0</v>
      </c>
      <c r="AMA16" s="34">
        <f>'5 - Project Outputs'!X582</f>
        <v>0</v>
      </c>
      <c r="AMB16" s="34">
        <f>'5 - Project Outputs'!C583</f>
        <v>0</v>
      </c>
      <c r="AMC16" s="34">
        <f>'5 - Project Outputs'!D583</f>
        <v>0</v>
      </c>
      <c r="AMD16" s="34">
        <f>'5 - Project Outputs'!E583</f>
        <v>0</v>
      </c>
      <c r="AME16" s="34">
        <f>'5 - Project Outputs'!F583</f>
        <v>0</v>
      </c>
      <c r="AMF16" s="34">
        <f>'5 - Project Outputs'!G583</f>
        <v>0</v>
      </c>
      <c r="AMG16" s="34">
        <f>'5 - Project Outputs'!H583</f>
        <v>0</v>
      </c>
      <c r="AMH16" s="34">
        <f>'5 - Project Outputs'!I583</f>
        <v>0</v>
      </c>
      <c r="AMI16" s="34">
        <f>'5 - Project Outputs'!J583</f>
        <v>0</v>
      </c>
      <c r="AMJ16" s="34">
        <f>'5 - Project Outputs'!K583</f>
        <v>0</v>
      </c>
      <c r="AMK16" s="34">
        <f>'5 - Project Outputs'!L583</f>
        <v>0</v>
      </c>
      <c r="AML16" s="34">
        <f>'5 - Project Outputs'!M583</f>
        <v>0</v>
      </c>
      <c r="AMM16" s="34">
        <f>'5 - Project Outputs'!N583</f>
        <v>0</v>
      </c>
      <c r="AMN16" s="34">
        <f>'5 - Project Outputs'!O583</f>
        <v>0</v>
      </c>
      <c r="AMO16" s="34">
        <f>'5 - Project Outputs'!P583</f>
        <v>0</v>
      </c>
      <c r="AMP16" s="34">
        <f>'5 - Project Outputs'!Q583</f>
        <v>0</v>
      </c>
      <c r="AMQ16" s="34">
        <f>'5 - Project Outputs'!R583</f>
        <v>0</v>
      </c>
      <c r="AMR16" s="34">
        <f>'5 - Project Outputs'!S583</f>
        <v>0</v>
      </c>
      <c r="AMS16" s="34">
        <f>'5 - Project Outputs'!T583</f>
        <v>0</v>
      </c>
      <c r="AMT16" s="34">
        <f>'5 - Project Outputs'!U583</f>
        <v>0</v>
      </c>
      <c r="AMU16" s="34">
        <f>'5 - Project Outputs'!V583</f>
        <v>0</v>
      </c>
      <c r="AMV16" s="34">
        <f>'5 - Project Outputs'!W583</f>
        <v>0</v>
      </c>
      <c r="AMW16" s="34">
        <f>'5 - Project Outputs'!X583</f>
        <v>0</v>
      </c>
      <c r="AMX16" s="34">
        <f>'5 - Project Outputs'!C584</f>
        <v>0</v>
      </c>
      <c r="AMY16" s="34">
        <f>'5 - Project Outputs'!D584</f>
        <v>0</v>
      </c>
      <c r="AMZ16" s="34">
        <f>'5 - Project Outputs'!E584</f>
        <v>0</v>
      </c>
      <c r="ANA16" s="34">
        <f>'5 - Project Outputs'!F584</f>
        <v>0</v>
      </c>
      <c r="ANB16" s="34">
        <f>'5 - Project Outputs'!G584</f>
        <v>0</v>
      </c>
      <c r="ANC16" s="34">
        <f>'5 - Project Outputs'!H584</f>
        <v>0</v>
      </c>
      <c r="AND16" s="34">
        <f>'5 - Project Outputs'!I584</f>
        <v>0</v>
      </c>
      <c r="ANE16" s="34">
        <f>'5 - Project Outputs'!J584</f>
        <v>0</v>
      </c>
      <c r="ANF16" s="34">
        <f>'5 - Project Outputs'!K584</f>
        <v>0</v>
      </c>
      <c r="ANG16" s="34">
        <f>'5 - Project Outputs'!L584</f>
        <v>0</v>
      </c>
      <c r="ANH16" s="34">
        <f>'5 - Project Outputs'!M584</f>
        <v>0</v>
      </c>
      <c r="ANI16" s="34">
        <f>'5 - Project Outputs'!N584</f>
        <v>0</v>
      </c>
      <c r="ANJ16" s="34">
        <f>'5 - Project Outputs'!O584</f>
        <v>0</v>
      </c>
      <c r="ANK16" s="34">
        <f>'5 - Project Outputs'!P584</f>
        <v>0</v>
      </c>
      <c r="ANL16" s="34">
        <f>'5 - Project Outputs'!Q584</f>
        <v>0</v>
      </c>
      <c r="ANM16" s="34">
        <f>'5 - Project Outputs'!R584</f>
        <v>0</v>
      </c>
      <c r="ANN16" s="34">
        <f>'5 - Project Outputs'!S584</f>
        <v>0</v>
      </c>
      <c r="ANO16" s="34">
        <f>'5 - Project Outputs'!T584</f>
        <v>0</v>
      </c>
      <c r="ANP16" s="34">
        <f>'5 - Project Outputs'!U584</f>
        <v>0</v>
      </c>
      <c r="ANQ16" s="34">
        <f>'5 - Project Outputs'!V584</f>
        <v>0</v>
      </c>
      <c r="ANR16" s="34">
        <f>'5 - Project Outputs'!W584</f>
        <v>0</v>
      </c>
      <c r="ANS16" s="34">
        <f>'5 - Project Outputs'!X584</f>
        <v>0</v>
      </c>
      <c r="ANT16" s="34">
        <f>'5 - Project Outputs'!C585</f>
        <v>0</v>
      </c>
      <c r="ANU16" s="34">
        <f>'5 - Project Outputs'!D585</f>
        <v>0</v>
      </c>
      <c r="ANV16" s="34">
        <f>'5 - Project Outputs'!E585</f>
        <v>0</v>
      </c>
      <c r="ANW16" s="34">
        <f>'5 - Project Outputs'!F585</f>
        <v>0</v>
      </c>
      <c r="ANX16" s="34">
        <f>'5 - Project Outputs'!G585</f>
        <v>0</v>
      </c>
      <c r="ANY16" s="34">
        <f>'5 - Project Outputs'!H585</f>
        <v>0</v>
      </c>
      <c r="ANZ16" s="34">
        <f>'5 - Project Outputs'!I585</f>
        <v>0</v>
      </c>
      <c r="AOA16" s="34">
        <f>'5 - Project Outputs'!J585</f>
        <v>0</v>
      </c>
      <c r="AOB16" s="34">
        <f>'5 - Project Outputs'!K585</f>
        <v>0</v>
      </c>
      <c r="AOC16" s="34">
        <f>'5 - Project Outputs'!L585</f>
        <v>0</v>
      </c>
      <c r="AOD16" s="34">
        <f>'5 - Project Outputs'!M585</f>
        <v>0</v>
      </c>
      <c r="AOE16" s="34">
        <f>'5 - Project Outputs'!N585</f>
        <v>0</v>
      </c>
      <c r="AOF16" s="34">
        <f>'5 - Project Outputs'!O585</f>
        <v>0</v>
      </c>
      <c r="AOG16" s="34">
        <f>'5 - Project Outputs'!P585</f>
        <v>0</v>
      </c>
      <c r="AOH16" s="34">
        <f>'5 - Project Outputs'!Q585</f>
        <v>0</v>
      </c>
      <c r="AOI16" s="34">
        <f>'5 - Project Outputs'!R585</f>
        <v>0</v>
      </c>
      <c r="AOJ16" s="34">
        <f>'5 - Project Outputs'!S585</f>
        <v>0</v>
      </c>
      <c r="AOK16" s="34">
        <f>'5 - Project Outputs'!T585</f>
        <v>0</v>
      </c>
      <c r="AOL16" s="34">
        <f>'5 - Project Outputs'!U585</f>
        <v>0</v>
      </c>
      <c r="AOM16" s="34">
        <f>'5 - Project Outputs'!V585</f>
        <v>0</v>
      </c>
      <c r="AON16" s="34">
        <f>'5 - Project Outputs'!W585</f>
        <v>0</v>
      </c>
      <c r="AOO16" s="34">
        <f>'5 - Project Outputs'!X585</f>
        <v>0</v>
      </c>
      <c r="CZK16" s="34">
        <f>'7 - Risk Register'!C136</f>
        <v>0</v>
      </c>
      <c r="CZL16" s="34">
        <f>'7 - Risk Register'!D136</f>
        <v>0</v>
      </c>
      <c r="CZM16" s="34">
        <f>'7 - Risk Register'!E136</f>
        <v>0</v>
      </c>
      <c r="CZN16" s="34">
        <f>'7 - Risk Register'!F136</f>
        <v>0</v>
      </c>
      <c r="CZO16" s="34">
        <f>'7 - Risk Register'!G136</f>
        <v>0</v>
      </c>
      <c r="CZP16" s="34">
        <f>'7 - Risk Register'!H136</f>
        <v>0</v>
      </c>
      <c r="CZQ16" s="34">
        <f>'7 - Risk Register'!I136</f>
        <v>0</v>
      </c>
      <c r="CZR16" s="34" t="str">
        <f>'7 - Risk Register'!J136</f>
        <v/>
      </c>
      <c r="CZS16" s="34">
        <f>'7 - Risk Register'!K136</f>
        <v>0</v>
      </c>
      <c r="CZT16" s="34">
        <f>'7 - Risk Register'!L136</f>
        <v>0</v>
      </c>
      <c r="CZU16" s="34">
        <f>'7 - Risk Register'!M136</f>
        <v>0</v>
      </c>
      <c r="CZV16" s="34" t="str">
        <f>'7 - Risk Register'!N136</f>
        <v/>
      </c>
      <c r="CZW16" s="34">
        <f>'7 - Risk Register'!O136</f>
        <v>0</v>
      </c>
      <c r="CZX16" s="34">
        <f>'7 - Risk Register'!P136</f>
        <v>0</v>
      </c>
      <c r="CZY16" s="34">
        <f>'7 - Risk Register'!C137</f>
        <v>0</v>
      </c>
      <c r="CZZ16" s="34">
        <f>'7 - Risk Register'!D137</f>
        <v>0</v>
      </c>
      <c r="DAA16" s="34">
        <f>'7 - Risk Register'!E137</f>
        <v>0</v>
      </c>
      <c r="DAB16" s="34">
        <f>'7 - Risk Register'!F137</f>
        <v>0</v>
      </c>
      <c r="DAC16" s="34">
        <f>'7 - Risk Register'!G137</f>
        <v>0</v>
      </c>
      <c r="DAD16" s="34">
        <f>'7 - Risk Register'!H137</f>
        <v>0</v>
      </c>
      <c r="DAE16" s="34">
        <f>'7 - Risk Register'!I137</f>
        <v>0</v>
      </c>
      <c r="DAF16" s="34" t="str">
        <f>'7 - Risk Register'!J137</f>
        <v/>
      </c>
      <c r="DAG16" s="34">
        <f>'7 - Risk Register'!K137</f>
        <v>0</v>
      </c>
      <c r="DAH16" s="34">
        <f>'7 - Risk Register'!L137</f>
        <v>0</v>
      </c>
      <c r="DAI16" s="34">
        <f>'7 - Risk Register'!M137</f>
        <v>0</v>
      </c>
      <c r="DAJ16" s="34" t="str">
        <f>'7 - Risk Register'!N137</f>
        <v/>
      </c>
      <c r="DAK16" s="34">
        <f>'7 - Risk Register'!O137</f>
        <v>0</v>
      </c>
      <c r="DAL16" s="34">
        <f>'7 - Risk Register'!P137</f>
        <v>0</v>
      </c>
      <c r="DAM16" s="34">
        <f>'7 - Risk Register'!C138</f>
        <v>0</v>
      </c>
      <c r="DAN16" s="34">
        <f>'7 - Risk Register'!D138</f>
        <v>0</v>
      </c>
      <c r="DAO16" s="34">
        <f>'7 - Risk Register'!E138</f>
        <v>0</v>
      </c>
      <c r="DAP16" s="34">
        <f>'7 - Risk Register'!F138</f>
        <v>0</v>
      </c>
      <c r="DAQ16" s="34">
        <f>'7 - Risk Register'!G138</f>
        <v>0</v>
      </c>
      <c r="DAR16" s="34">
        <f>'7 - Risk Register'!H138</f>
        <v>0</v>
      </c>
      <c r="DAS16" s="34">
        <f>'7 - Risk Register'!I138</f>
        <v>0</v>
      </c>
      <c r="DAT16" s="34" t="str">
        <f>'7 - Risk Register'!J138</f>
        <v/>
      </c>
      <c r="DAU16" s="34">
        <f>'7 - Risk Register'!K138</f>
        <v>0</v>
      </c>
      <c r="DAV16" s="34">
        <f>'7 - Risk Register'!L138</f>
        <v>0</v>
      </c>
      <c r="DAW16" s="34">
        <f>'7 - Risk Register'!M138</f>
        <v>0</v>
      </c>
      <c r="DAX16" s="34" t="str">
        <f>'7 - Risk Register'!N138</f>
        <v/>
      </c>
      <c r="DAY16" s="34">
        <f>'7 - Risk Register'!O138</f>
        <v>0</v>
      </c>
      <c r="DAZ16" s="34">
        <f>'7 - Risk Register'!P138</f>
        <v>0</v>
      </c>
    </row>
    <row r="17" spans="1:2762" s="34" customFormat="1">
      <c r="A17" s="460" t="s">
        <v>3534</v>
      </c>
      <c r="R17" s="466" t="str">
        <f>'Project Lookup'!$C$18</f>
        <v/>
      </c>
      <c r="S17" s="34" t="str">
        <f>'Project Lookup'!$E$18</f>
        <v/>
      </c>
      <c r="T17" s="34" t="str">
        <f>'2 - Project Admin'!F42</f>
        <v>&lt; Select &gt;</v>
      </c>
      <c r="U17" s="34" t="str">
        <f>'2 - Project Admin'!G42</f>
        <v>&lt; Select &gt;</v>
      </c>
      <c r="V17" s="34">
        <f>'2 - Project Admin'!H42</f>
        <v>0</v>
      </c>
      <c r="W17" s="34">
        <f>'2 - Project Admin'!I42</f>
        <v>0</v>
      </c>
      <c r="X17" s="34" t="str">
        <f>'2 - Project Admin'!J42</f>
        <v>&lt; Select &gt;</v>
      </c>
      <c r="Y17" s="34">
        <f>'2 - Project Admin'!K42</f>
        <v>0</v>
      </c>
      <c r="Z17" s="34">
        <f>'2 - Project Admin'!L42</f>
        <v>0</v>
      </c>
      <c r="AJ17" s="468">
        <f>'3 - Programme Progress'!D35</f>
        <v>0</v>
      </c>
      <c r="AK17" s="34">
        <f>'3 - Programme Progress'!E35</f>
        <v>0</v>
      </c>
      <c r="AL17" s="34" t="e">
        <f>'3 - Programme Progress'!#REF!</f>
        <v>#REF!</v>
      </c>
      <c r="AM17" s="34" t="str">
        <f>'3 - Programme Progress'!F35</f>
        <v>&lt; Select &gt;</v>
      </c>
      <c r="AN17" s="34" t="str">
        <f>'3 - Programme Progress'!J35</f>
        <v>&lt; Select &gt;</v>
      </c>
      <c r="AO17" s="34" t="str">
        <f>'3 - Programme Progress'!K35</f>
        <v>&lt; Select &gt;</v>
      </c>
      <c r="AP17" s="34" t="str">
        <f>'3 - Programme Progress'!L35</f>
        <v>&lt; Select &gt;</v>
      </c>
      <c r="AQ17" s="34">
        <f>'3 - Programme Progress'!M35</f>
        <v>0</v>
      </c>
      <c r="AR17" s="34">
        <f>'3 - Programme Progress'!N35</f>
        <v>0</v>
      </c>
      <c r="AS17" s="34">
        <f>'3 - Programme Progress'!O35</f>
        <v>0</v>
      </c>
      <c r="AU17" s="469"/>
      <c r="AV17" s="469"/>
      <c r="AW17" s="469"/>
      <c r="AX17" s="469"/>
      <c r="AY17" s="469"/>
      <c r="AZ17" s="469"/>
      <c r="BA17" s="469"/>
      <c r="BB17" s="469"/>
      <c r="BC17" s="469"/>
      <c r="BD17" s="469"/>
      <c r="BE17" s="469"/>
      <c r="BF17" s="469"/>
      <c r="BG17" s="469"/>
      <c r="BH17" s="469"/>
      <c r="BI17" s="469"/>
      <c r="BJ17" s="469"/>
      <c r="BK17" s="469"/>
      <c r="BS17" s="34">
        <f>'4a - Funding Profiles'!F458</f>
        <v>0</v>
      </c>
      <c r="BT17" s="34">
        <f>'4a - Funding Profiles'!G458</f>
        <v>0</v>
      </c>
      <c r="BU17" s="34">
        <f>'4a - Funding Profiles'!H458</f>
        <v>0</v>
      </c>
      <c r="BV17" s="34">
        <f>'4a - Funding Profiles'!I458</f>
        <v>0</v>
      </c>
      <c r="BW17" s="34">
        <f>'4a - Funding Profiles'!J458</f>
        <v>0</v>
      </c>
      <c r="BX17" s="34">
        <f>'4a - Funding Profiles'!K458</f>
        <v>0</v>
      </c>
      <c r="BY17" s="34">
        <f>'4a - Funding Profiles'!L458</f>
        <v>0</v>
      </c>
      <c r="BZ17" s="34">
        <f>'4a - Funding Profiles'!M458</f>
        <v>0</v>
      </c>
      <c r="CA17" s="34">
        <f>'4a - Funding Profiles'!N458</f>
        <v>0</v>
      </c>
      <c r="CB17" s="34">
        <f>'4a - Funding Profiles'!O458</f>
        <v>0</v>
      </c>
      <c r="CC17" s="34">
        <f>'4a - Funding Profiles'!P458</f>
        <v>0</v>
      </c>
      <c r="CD17" s="34">
        <f>'4a - Funding Profiles'!Q458</f>
        <v>0</v>
      </c>
      <c r="CE17" s="34">
        <f>'4a - Funding Profiles'!R458</f>
        <v>0</v>
      </c>
      <c r="CF17" s="34">
        <f>'4a - Funding Profiles'!S458</f>
        <v>0</v>
      </c>
      <c r="CG17" s="34">
        <f>'4a - Funding Profiles'!T458</f>
        <v>0</v>
      </c>
      <c r="CH17" s="34">
        <f>'4a - Funding Profiles'!U458</f>
        <v>0</v>
      </c>
      <c r="CI17" s="34">
        <f>'4a - Funding Profiles'!V458</f>
        <v>0</v>
      </c>
      <c r="CJ17" s="34">
        <f>'4a - Funding Profiles'!W458</f>
        <v>0</v>
      </c>
      <c r="CK17" s="34">
        <f>'4a - Funding Profiles'!X458</f>
        <v>0</v>
      </c>
      <c r="CL17" s="34">
        <f>'4a - Funding Profiles'!Y458</f>
        <v>0</v>
      </c>
      <c r="CM17" s="34">
        <f>'4a - Funding Profiles'!Z458</f>
        <v>0</v>
      </c>
      <c r="CN17" s="34">
        <f>'4a - Funding Profiles'!F459</f>
        <v>0</v>
      </c>
      <c r="CO17" s="34">
        <f>'4a - Funding Profiles'!G459</f>
        <v>0</v>
      </c>
      <c r="CP17" s="34">
        <f>'4a - Funding Profiles'!H459</f>
        <v>0</v>
      </c>
      <c r="CQ17" s="34">
        <f>'4a - Funding Profiles'!I459</f>
        <v>0</v>
      </c>
      <c r="CR17" s="34">
        <f>'4a - Funding Profiles'!J459</f>
        <v>0</v>
      </c>
      <c r="CS17" s="34">
        <f>'4a - Funding Profiles'!K459</f>
        <v>0</v>
      </c>
      <c r="CT17" s="34">
        <f>'4a - Funding Profiles'!L459</f>
        <v>0</v>
      </c>
      <c r="CU17" s="34">
        <f>'4a - Funding Profiles'!M459</f>
        <v>0</v>
      </c>
      <c r="CV17" s="34">
        <f>'4a - Funding Profiles'!N459</f>
        <v>0</v>
      </c>
      <c r="CW17" s="34">
        <f>'4a - Funding Profiles'!O459</f>
        <v>0</v>
      </c>
      <c r="CX17" s="34">
        <f>'4a - Funding Profiles'!P459</f>
        <v>0</v>
      </c>
      <c r="CY17" s="34">
        <f>'4a - Funding Profiles'!Q459</f>
        <v>0</v>
      </c>
      <c r="CZ17" s="34">
        <f>'4a - Funding Profiles'!R459</f>
        <v>0</v>
      </c>
      <c r="DA17" s="34">
        <f>'4a - Funding Profiles'!S459</f>
        <v>0</v>
      </c>
      <c r="DB17" s="34">
        <f>'4a - Funding Profiles'!T459</f>
        <v>0</v>
      </c>
      <c r="DC17" s="34">
        <f>'4a - Funding Profiles'!U459</f>
        <v>0</v>
      </c>
      <c r="DD17" s="34">
        <f>'4a - Funding Profiles'!V459</f>
        <v>0</v>
      </c>
      <c r="DE17" s="34">
        <f>'4a - Funding Profiles'!W459</f>
        <v>0</v>
      </c>
      <c r="DF17" s="34">
        <f>'4a - Funding Profiles'!X459</f>
        <v>0</v>
      </c>
      <c r="DG17" s="34">
        <f>'4a - Funding Profiles'!Y459</f>
        <v>0</v>
      </c>
      <c r="DH17" s="34">
        <f>'4a - Funding Profiles'!Z459</f>
        <v>0</v>
      </c>
      <c r="DI17" s="34">
        <f>'4a - Funding Profiles'!F460</f>
        <v>0</v>
      </c>
      <c r="DJ17" s="34">
        <f>'4a - Funding Profiles'!G460</f>
        <v>0</v>
      </c>
      <c r="DK17" s="34">
        <f>'4a - Funding Profiles'!H460</f>
        <v>0</v>
      </c>
      <c r="DL17" s="34">
        <f>'4a - Funding Profiles'!I460</f>
        <v>0</v>
      </c>
      <c r="DM17" s="34">
        <f>'4a - Funding Profiles'!J460</f>
        <v>0</v>
      </c>
      <c r="DN17" s="34">
        <f>'4a - Funding Profiles'!K460</f>
        <v>0</v>
      </c>
      <c r="DO17" s="34">
        <f>'4a - Funding Profiles'!L460</f>
        <v>0</v>
      </c>
      <c r="DP17" s="34">
        <f>'4a - Funding Profiles'!M460</f>
        <v>0</v>
      </c>
      <c r="DQ17" s="34">
        <f>'4a - Funding Profiles'!N460</f>
        <v>0</v>
      </c>
      <c r="DR17" s="34">
        <f>'4a - Funding Profiles'!O460</f>
        <v>0</v>
      </c>
      <c r="DS17" s="34">
        <f>'4a - Funding Profiles'!P460</f>
        <v>0</v>
      </c>
      <c r="DT17" s="34">
        <f>'4a - Funding Profiles'!Q460</f>
        <v>0</v>
      </c>
      <c r="DU17" s="34">
        <f>'4a - Funding Profiles'!R460</f>
        <v>0</v>
      </c>
      <c r="DV17" s="34">
        <f>'4a - Funding Profiles'!S460</f>
        <v>0</v>
      </c>
      <c r="DW17" s="34">
        <f>'4a - Funding Profiles'!T460</f>
        <v>0</v>
      </c>
      <c r="DX17" s="34">
        <f>'4a - Funding Profiles'!U460</f>
        <v>0</v>
      </c>
      <c r="DY17" s="34">
        <f>'4a - Funding Profiles'!V460</f>
        <v>0</v>
      </c>
      <c r="DZ17" s="34">
        <f>'4a - Funding Profiles'!W460</f>
        <v>0</v>
      </c>
      <c r="EA17" s="34">
        <f>'4a - Funding Profiles'!X460</f>
        <v>0</v>
      </c>
      <c r="EB17" s="34">
        <f>'4a - Funding Profiles'!Y460</f>
        <v>0</v>
      </c>
      <c r="EC17" s="34">
        <f>'4a - Funding Profiles'!Z460</f>
        <v>0</v>
      </c>
      <c r="ED17" s="34">
        <f>'4a - Funding Profiles'!F461</f>
        <v>0</v>
      </c>
      <c r="EE17" s="34">
        <f>'4a - Funding Profiles'!G461</f>
        <v>0</v>
      </c>
      <c r="EF17" s="34">
        <f>'4a - Funding Profiles'!H461</f>
        <v>0</v>
      </c>
      <c r="EG17" s="34">
        <f>'4a - Funding Profiles'!I461</f>
        <v>0</v>
      </c>
      <c r="EH17" s="34">
        <f>'4a - Funding Profiles'!J461</f>
        <v>0</v>
      </c>
      <c r="EI17" s="34">
        <f>'4a - Funding Profiles'!K461</f>
        <v>0</v>
      </c>
      <c r="EJ17" s="34">
        <f>'4a - Funding Profiles'!L461</f>
        <v>0</v>
      </c>
      <c r="EK17" s="34">
        <f>'4a - Funding Profiles'!M461</f>
        <v>0</v>
      </c>
      <c r="EL17" s="34">
        <f>'4a - Funding Profiles'!N461</f>
        <v>0</v>
      </c>
      <c r="EM17" s="34">
        <f>'4a - Funding Profiles'!O461</f>
        <v>0</v>
      </c>
      <c r="EN17" s="34">
        <f>'4a - Funding Profiles'!P461</f>
        <v>0</v>
      </c>
      <c r="EO17" s="34">
        <f>'4a - Funding Profiles'!Q461</f>
        <v>0</v>
      </c>
      <c r="EP17" s="34">
        <f>'4a - Funding Profiles'!R461</f>
        <v>0</v>
      </c>
      <c r="EQ17" s="34">
        <f>'4a - Funding Profiles'!S461</f>
        <v>0</v>
      </c>
      <c r="ER17" s="34">
        <f>'4a - Funding Profiles'!T461</f>
        <v>0</v>
      </c>
      <c r="ES17" s="34">
        <f>'4a - Funding Profiles'!U461</f>
        <v>0</v>
      </c>
      <c r="ET17" s="34">
        <f>'4a - Funding Profiles'!V461</f>
        <v>0</v>
      </c>
      <c r="EU17" s="34">
        <f>'4a - Funding Profiles'!W461</f>
        <v>0</v>
      </c>
      <c r="EV17" s="34">
        <f>'4a - Funding Profiles'!X461</f>
        <v>0</v>
      </c>
      <c r="EW17" s="34">
        <f>'4a - Funding Profiles'!Y461</f>
        <v>0</v>
      </c>
      <c r="EX17" s="34">
        <f>'4a - Funding Profiles'!Z461</f>
        <v>0</v>
      </c>
      <c r="EY17" s="34">
        <f>'4a - Funding Profiles'!F462</f>
        <v>0</v>
      </c>
      <c r="EZ17" s="34">
        <f>'4a - Funding Profiles'!G462</f>
        <v>0</v>
      </c>
      <c r="FA17" s="34">
        <f>'4a - Funding Profiles'!H462</f>
        <v>0</v>
      </c>
      <c r="FB17" s="34">
        <f>'4a - Funding Profiles'!I462</f>
        <v>0</v>
      </c>
      <c r="FC17" s="34">
        <f>'4a - Funding Profiles'!J462</f>
        <v>0</v>
      </c>
      <c r="FD17" s="34">
        <f>'4a - Funding Profiles'!K462</f>
        <v>0</v>
      </c>
      <c r="FE17" s="34">
        <f>'4a - Funding Profiles'!L462</f>
        <v>0</v>
      </c>
      <c r="FF17" s="34">
        <f>'4a - Funding Profiles'!M462</f>
        <v>0</v>
      </c>
      <c r="FG17" s="34">
        <f>'4a - Funding Profiles'!N462</f>
        <v>0</v>
      </c>
      <c r="FH17" s="34">
        <f>'4a - Funding Profiles'!O462</f>
        <v>0</v>
      </c>
      <c r="FI17" s="34">
        <f>'4a - Funding Profiles'!P462</f>
        <v>0</v>
      </c>
      <c r="FJ17" s="34">
        <f>'4a - Funding Profiles'!Q462</f>
        <v>0</v>
      </c>
      <c r="FK17" s="34">
        <f>'4a - Funding Profiles'!R462</f>
        <v>0</v>
      </c>
      <c r="FL17" s="34">
        <f>'4a - Funding Profiles'!S462</f>
        <v>0</v>
      </c>
      <c r="FM17" s="34">
        <f>'4a - Funding Profiles'!T462</f>
        <v>0</v>
      </c>
      <c r="FN17" s="34">
        <f>'4a - Funding Profiles'!U462</f>
        <v>0</v>
      </c>
      <c r="FO17" s="34">
        <f>'4a - Funding Profiles'!V462</f>
        <v>0</v>
      </c>
      <c r="FP17" s="34">
        <f>'4a - Funding Profiles'!W462</f>
        <v>0</v>
      </c>
      <c r="FQ17" s="34">
        <f>'4a - Funding Profiles'!X462</f>
        <v>0</v>
      </c>
      <c r="FR17" s="34">
        <f>'4a - Funding Profiles'!Y462</f>
        <v>0</v>
      </c>
      <c r="FS17" s="34">
        <f>'4a - Funding Profiles'!Z462</f>
        <v>0</v>
      </c>
      <c r="FT17" s="34">
        <f>'4a - Funding Profiles'!F463</f>
        <v>0</v>
      </c>
      <c r="FU17" s="34">
        <f>'4a - Funding Profiles'!G463</f>
        <v>0</v>
      </c>
      <c r="FV17" s="34">
        <f>'4a - Funding Profiles'!H463</f>
        <v>0</v>
      </c>
      <c r="FW17" s="34">
        <f>'4a - Funding Profiles'!I463</f>
        <v>0</v>
      </c>
      <c r="FX17" s="34">
        <f>'4a - Funding Profiles'!J463</f>
        <v>0</v>
      </c>
      <c r="FY17" s="34">
        <f>'4a - Funding Profiles'!K463</f>
        <v>0</v>
      </c>
      <c r="FZ17" s="34">
        <f>'4a - Funding Profiles'!L463</f>
        <v>0</v>
      </c>
      <c r="GA17" s="34">
        <f>'4a - Funding Profiles'!M463</f>
        <v>0</v>
      </c>
      <c r="GB17" s="34">
        <f>'4a - Funding Profiles'!N463</f>
        <v>0</v>
      </c>
      <c r="GC17" s="34">
        <f>'4a - Funding Profiles'!O463</f>
        <v>0</v>
      </c>
      <c r="GD17" s="34">
        <f>'4a - Funding Profiles'!P463</f>
        <v>0</v>
      </c>
      <c r="GE17" s="34">
        <f>'4a - Funding Profiles'!Q463</f>
        <v>0</v>
      </c>
      <c r="GF17" s="34">
        <f>'4a - Funding Profiles'!R463</f>
        <v>0</v>
      </c>
      <c r="GG17" s="34">
        <f>'4a - Funding Profiles'!S463</f>
        <v>0</v>
      </c>
      <c r="GH17" s="34">
        <f>'4a - Funding Profiles'!T463</f>
        <v>0</v>
      </c>
      <c r="GI17" s="34">
        <f>'4a - Funding Profiles'!U463</f>
        <v>0</v>
      </c>
      <c r="GJ17" s="34">
        <f>'4a - Funding Profiles'!V463</f>
        <v>0</v>
      </c>
      <c r="GK17" s="34">
        <f>'4a - Funding Profiles'!W463</f>
        <v>0</v>
      </c>
      <c r="GL17" s="34">
        <f>'4a - Funding Profiles'!X463</f>
        <v>0</v>
      </c>
      <c r="GM17" s="34">
        <f>'4a - Funding Profiles'!Y463</f>
        <v>0</v>
      </c>
      <c r="GN17" s="34">
        <f>'4a - Funding Profiles'!Z463</f>
        <v>0</v>
      </c>
      <c r="GO17" s="34">
        <f>'4a - Funding Profiles'!F463</f>
        <v>0</v>
      </c>
      <c r="GP17" s="34">
        <f>'4a - Funding Profiles'!G463</f>
        <v>0</v>
      </c>
      <c r="GQ17" s="34">
        <f>'4a - Funding Profiles'!H463</f>
        <v>0</v>
      </c>
      <c r="GR17" s="34">
        <f>'4a - Funding Profiles'!I463</f>
        <v>0</v>
      </c>
      <c r="GS17" s="34">
        <f>'4a - Funding Profiles'!J463</f>
        <v>0</v>
      </c>
      <c r="GT17" s="34">
        <f>'4a - Funding Profiles'!K463</f>
        <v>0</v>
      </c>
      <c r="GU17" s="34">
        <f>'4a - Funding Profiles'!L463</f>
        <v>0</v>
      </c>
      <c r="GV17" s="34">
        <f>'4a - Funding Profiles'!M463</f>
        <v>0</v>
      </c>
      <c r="GW17" s="34">
        <f>'4a - Funding Profiles'!N463</f>
        <v>0</v>
      </c>
      <c r="GX17" s="34">
        <f>'4a - Funding Profiles'!O463</f>
        <v>0</v>
      </c>
      <c r="GY17" s="34">
        <f>'4a - Funding Profiles'!P463</f>
        <v>0</v>
      </c>
      <c r="GZ17" s="34">
        <f>'4a - Funding Profiles'!Q463</f>
        <v>0</v>
      </c>
      <c r="HA17" s="34">
        <f>'4a - Funding Profiles'!R463</f>
        <v>0</v>
      </c>
      <c r="HB17" s="34">
        <f>'4a - Funding Profiles'!S463</f>
        <v>0</v>
      </c>
      <c r="HC17" s="34">
        <f>'4a - Funding Profiles'!T463</f>
        <v>0</v>
      </c>
      <c r="HD17" s="34">
        <f>'4a - Funding Profiles'!U463</f>
        <v>0</v>
      </c>
      <c r="HE17" s="34">
        <f>'4a - Funding Profiles'!V463</f>
        <v>0</v>
      </c>
      <c r="HF17" s="34">
        <f>'4a - Funding Profiles'!W463</f>
        <v>0</v>
      </c>
      <c r="HG17" s="34">
        <f>'4a - Funding Profiles'!X463</f>
        <v>0</v>
      </c>
      <c r="HH17" s="34">
        <f>'4a - Funding Profiles'!Y463</f>
        <v>0</v>
      </c>
      <c r="HI17" s="34">
        <f>'4a - Funding Profiles'!Z463</f>
        <v>0</v>
      </c>
      <c r="HJ17" s="34">
        <f>'4a - Funding Profiles'!F465</f>
        <v>0</v>
      </c>
      <c r="HK17" s="34">
        <f>'4a - Funding Profiles'!G465</f>
        <v>0</v>
      </c>
      <c r="HL17" s="34">
        <f>'4a - Funding Profiles'!H465</f>
        <v>0</v>
      </c>
      <c r="HM17" s="34">
        <f>'4a - Funding Profiles'!I465</f>
        <v>0</v>
      </c>
      <c r="HN17" s="34">
        <f>'4a - Funding Profiles'!J465</f>
        <v>0</v>
      </c>
      <c r="HO17" s="34">
        <f>'4a - Funding Profiles'!K465</f>
        <v>0</v>
      </c>
      <c r="HP17" s="34">
        <f>'4a - Funding Profiles'!L465</f>
        <v>0</v>
      </c>
      <c r="HQ17" s="34">
        <f>'4a - Funding Profiles'!M465</f>
        <v>0</v>
      </c>
      <c r="HR17" s="34">
        <f>'4a - Funding Profiles'!N465</f>
        <v>0</v>
      </c>
      <c r="HS17" s="34">
        <f>'4a - Funding Profiles'!O465</f>
        <v>0</v>
      </c>
      <c r="HT17" s="34">
        <f>'4a - Funding Profiles'!P465</f>
        <v>0</v>
      </c>
      <c r="HU17" s="34">
        <f>'4a - Funding Profiles'!Q465</f>
        <v>0</v>
      </c>
      <c r="HV17" s="34">
        <f>'4a - Funding Profiles'!R465</f>
        <v>0</v>
      </c>
      <c r="HW17" s="34">
        <f>'4a - Funding Profiles'!S465</f>
        <v>0</v>
      </c>
      <c r="HX17" s="34">
        <f>'4a - Funding Profiles'!T465</f>
        <v>0</v>
      </c>
      <c r="HY17" s="34">
        <f>'4a - Funding Profiles'!U465</f>
        <v>0</v>
      </c>
      <c r="HZ17" s="34">
        <f>'4a - Funding Profiles'!V465</f>
        <v>0</v>
      </c>
      <c r="IA17" s="34">
        <f>'4a - Funding Profiles'!W465</f>
        <v>0</v>
      </c>
      <c r="IB17" s="34">
        <f>'4a - Funding Profiles'!X465</f>
        <v>0</v>
      </c>
      <c r="IC17" s="34">
        <f>'4a - Funding Profiles'!Y465</f>
        <v>0</v>
      </c>
      <c r="ID17" s="34">
        <f>'4a - Funding Profiles'!Z465</f>
        <v>0</v>
      </c>
      <c r="KP17" s="34">
        <f>'4a - Funding Profiles'!C470</f>
        <v>0</v>
      </c>
      <c r="KQ17" s="34">
        <f>'4a - Funding Profiles'!D470</f>
        <v>0</v>
      </c>
      <c r="KR17" s="34">
        <f>'4a - Funding Profiles'!E470</f>
        <v>0</v>
      </c>
      <c r="KS17" s="34">
        <f>'4a - Funding Profiles'!F470</f>
        <v>0</v>
      </c>
      <c r="KT17" s="34">
        <f>'4a - Funding Profiles'!G470</f>
        <v>0</v>
      </c>
      <c r="KU17" s="34">
        <f>'4a - Funding Profiles'!H470</f>
        <v>0</v>
      </c>
      <c r="KV17" s="34">
        <f>'4a - Funding Profiles'!I470</f>
        <v>0</v>
      </c>
      <c r="KW17" s="34">
        <f>'4a - Funding Profiles'!J470</f>
        <v>0</v>
      </c>
      <c r="KX17" s="34">
        <f>'4a - Funding Profiles'!K470</f>
        <v>0</v>
      </c>
      <c r="KY17" s="34">
        <f>'4a - Funding Profiles'!L470</f>
        <v>0</v>
      </c>
      <c r="KZ17" s="34">
        <f>'4a - Funding Profiles'!M470</f>
        <v>0</v>
      </c>
      <c r="LA17" s="34">
        <f>'4a - Funding Profiles'!N470</f>
        <v>0</v>
      </c>
      <c r="LB17" s="34">
        <f>'4a - Funding Profiles'!O470</f>
        <v>0</v>
      </c>
      <c r="LC17" s="34">
        <f>'4a - Funding Profiles'!P470</f>
        <v>0</v>
      </c>
      <c r="LD17" s="34">
        <f>'4a - Funding Profiles'!Q470</f>
        <v>0</v>
      </c>
      <c r="LE17" s="34">
        <f>'4a - Funding Profiles'!R470</f>
        <v>0</v>
      </c>
      <c r="LF17" s="34">
        <f>'4a - Funding Profiles'!S470</f>
        <v>0</v>
      </c>
      <c r="LG17" s="34">
        <f>'4a - Funding Profiles'!T470</f>
        <v>0</v>
      </c>
      <c r="LH17" s="34">
        <f>'4a - Funding Profiles'!U470</f>
        <v>0</v>
      </c>
      <c r="LI17" s="34">
        <f>'4a - Funding Profiles'!V470</f>
        <v>0</v>
      </c>
      <c r="LJ17" s="34">
        <f>'4a - Funding Profiles'!W470</f>
        <v>0</v>
      </c>
      <c r="LK17" s="34">
        <f>'4a - Funding Profiles'!X470</f>
        <v>0</v>
      </c>
      <c r="LL17" s="34">
        <f>'4a - Funding Profiles'!Y470</f>
        <v>0</v>
      </c>
      <c r="LM17" s="34">
        <f>'4a - Funding Profiles'!Z470</f>
        <v>0</v>
      </c>
      <c r="LN17" s="34">
        <f>'4a - Funding Profiles'!C471</f>
        <v>0</v>
      </c>
      <c r="LO17" s="34">
        <f>'4a - Funding Profiles'!D471</f>
        <v>0</v>
      </c>
      <c r="LP17" s="34">
        <f>'4a - Funding Profiles'!E471</f>
        <v>0</v>
      </c>
      <c r="LQ17" s="34">
        <f>'4a - Funding Profiles'!F471</f>
        <v>0</v>
      </c>
      <c r="LR17" s="34">
        <f>'4a - Funding Profiles'!G471</f>
        <v>0</v>
      </c>
      <c r="LS17" s="34">
        <f>'4a - Funding Profiles'!H471</f>
        <v>0</v>
      </c>
      <c r="LT17" s="34">
        <f>'4a - Funding Profiles'!I471</f>
        <v>0</v>
      </c>
      <c r="LU17" s="34">
        <f>'4a - Funding Profiles'!J471</f>
        <v>0</v>
      </c>
      <c r="LV17" s="34">
        <f>'4a - Funding Profiles'!K471</f>
        <v>0</v>
      </c>
      <c r="LW17" s="34">
        <f>'4a - Funding Profiles'!L471</f>
        <v>0</v>
      </c>
      <c r="LX17" s="34">
        <f>'4a - Funding Profiles'!M471</f>
        <v>0</v>
      </c>
      <c r="LY17" s="34">
        <f>'4a - Funding Profiles'!N471</f>
        <v>0</v>
      </c>
      <c r="LZ17" s="34">
        <f>'4a - Funding Profiles'!O471</f>
        <v>0</v>
      </c>
      <c r="MA17" s="34">
        <f>'4a - Funding Profiles'!P471</f>
        <v>0</v>
      </c>
      <c r="MB17" s="34">
        <f>'4a - Funding Profiles'!Q471</f>
        <v>0</v>
      </c>
      <c r="MC17" s="34">
        <f>'4a - Funding Profiles'!R471</f>
        <v>0</v>
      </c>
      <c r="MD17" s="34">
        <f>'4a - Funding Profiles'!S471</f>
        <v>0</v>
      </c>
      <c r="ME17" s="34">
        <f>'4a - Funding Profiles'!T471</f>
        <v>0</v>
      </c>
      <c r="MF17" s="34">
        <f>'4a - Funding Profiles'!U471</f>
        <v>0</v>
      </c>
      <c r="MG17" s="34">
        <f>'4a - Funding Profiles'!V471</f>
        <v>0</v>
      </c>
      <c r="MH17" s="34">
        <f>'4a - Funding Profiles'!W471</f>
        <v>0</v>
      </c>
      <c r="MI17" s="34">
        <f>'4a - Funding Profiles'!X471</f>
        <v>0</v>
      </c>
      <c r="MJ17" s="34">
        <f>'4a - Funding Profiles'!Y471</f>
        <v>0</v>
      </c>
      <c r="MK17" s="34">
        <f>'4a - Funding Profiles'!Z471</f>
        <v>0</v>
      </c>
      <c r="ML17" s="34">
        <f>'4a - Funding Profiles'!C472</f>
        <v>0</v>
      </c>
      <c r="MM17" s="34">
        <f>'4a - Funding Profiles'!D472</f>
        <v>0</v>
      </c>
      <c r="MN17" s="34">
        <f>'4a - Funding Profiles'!E472</f>
        <v>0</v>
      </c>
      <c r="MO17" s="34">
        <f>'4a - Funding Profiles'!F472</f>
        <v>0</v>
      </c>
      <c r="MP17" s="34">
        <f>'4a - Funding Profiles'!G472</f>
        <v>0</v>
      </c>
      <c r="MQ17" s="34">
        <f>'4a - Funding Profiles'!H472</f>
        <v>0</v>
      </c>
      <c r="MR17" s="34">
        <f>'4a - Funding Profiles'!I472</f>
        <v>0</v>
      </c>
      <c r="MS17" s="34">
        <f>'4a - Funding Profiles'!J472</f>
        <v>0</v>
      </c>
      <c r="MT17" s="34">
        <f>'4a - Funding Profiles'!K472</f>
        <v>0</v>
      </c>
      <c r="MU17" s="34">
        <f>'4a - Funding Profiles'!L472</f>
        <v>0</v>
      </c>
      <c r="MV17" s="34">
        <f>'4a - Funding Profiles'!M472</f>
        <v>0</v>
      </c>
      <c r="MW17" s="34">
        <f>'4a - Funding Profiles'!N472</f>
        <v>0</v>
      </c>
      <c r="MX17" s="34">
        <f>'4a - Funding Profiles'!O472</f>
        <v>0</v>
      </c>
      <c r="MY17" s="34">
        <f>'4a - Funding Profiles'!P472</f>
        <v>0</v>
      </c>
      <c r="MZ17" s="34">
        <f>'4a - Funding Profiles'!Q472</f>
        <v>0</v>
      </c>
      <c r="NA17" s="34">
        <f>'4a - Funding Profiles'!R472</f>
        <v>0</v>
      </c>
      <c r="NB17" s="34">
        <f>'4a - Funding Profiles'!S472</f>
        <v>0</v>
      </c>
      <c r="NC17" s="34">
        <f>'4a - Funding Profiles'!T472</f>
        <v>0</v>
      </c>
      <c r="ND17" s="34">
        <f>'4a - Funding Profiles'!U472</f>
        <v>0</v>
      </c>
      <c r="NE17" s="34">
        <f>'4a - Funding Profiles'!V472</f>
        <v>0</v>
      </c>
      <c r="NF17" s="34">
        <f>'4a - Funding Profiles'!W472</f>
        <v>0</v>
      </c>
      <c r="NG17" s="34">
        <f>'4a - Funding Profiles'!X472</f>
        <v>0</v>
      </c>
      <c r="NH17" s="34">
        <f>'4a - Funding Profiles'!Y472</f>
        <v>0</v>
      </c>
      <c r="NI17" s="34">
        <f>'4a - Funding Profiles'!Z472</f>
        <v>0</v>
      </c>
      <c r="NJ17" s="34">
        <f>'4a - Funding Profiles'!C473</f>
        <v>0</v>
      </c>
      <c r="NK17" s="34">
        <f>'4a - Funding Profiles'!D473</f>
        <v>0</v>
      </c>
      <c r="NL17" s="34">
        <f>'4a - Funding Profiles'!E473</f>
        <v>0</v>
      </c>
      <c r="NM17" s="34">
        <f>'4a - Funding Profiles'!F473</f>
        <v>0</v>
      </c>
      <c r="NN17" s="34">
        <f>'4a - Funding Profiles'!G473</f>
        <v>0</v>
      </c>
      <c r="NO17" s="34">
        <f>'4a - Funding Profiles'!H473</f>
        <v>0</v>
      </c>
      <c r="NP17" s="34">
        <f>'4a - Funding Profiles'!I473</f>
        <v>0</v>
      </c>
      <c r="NQ17" s="34">
        <f>'4a - Funding Profiles'!J473</f>
        <v>0</v>
      </c>
      <c r="NR17" s="34">
        <f>'4a - Funding Profiles'!K473</f>
        <v>0</v>
      </c>
      <c r="NS17" s="34">
        <f>'4a - Funding Profiles'!L473</f>
        <v>0</v>
      </c>
      <c r="NT17" s="34">
        <f>'4a - Funding Profiles'!M473</f>
        <v>0</v>
      </c>
      <c r="NU17" s="34">
        <f>'4a - Funding Profiles'!N473</f>
        <v>0</v>
      </c>
      <c r="NV17" s="34">
        <f>'4a - Funding Profiles'!O473</f>
        <v>0</v>
      </c>
      <c r="NW17" s="34">
        <f>'4a - Funding Profiles'!P473</f>
        <v>0</v>
      </c>
      <c r="NX17" s="34">
        <f>'4a - Funding Profiles'!Q473</f>
        <v>0</v>
      </c>
      <c r="NY17" s="34">
        <f>'4a - Funding Profiles'!R473</f>
        <v>0</v>
      </c>
      <c r="NZ17" s="34">
        <f>'4a - Funding Profiles'!S473</f>
        <v>0</v>
      </c>
      <c r="OA17" s="34">
        <f>'4a - Funding Profiles'!T473</f>
        <v>0</v>
      </c>
      <c r="OB17" s="34">
        <f>'4a - Funding Profiles'!U473</f>
        <v>0</v>
      </c>
      <c r="OC17" s="34">
        <f>'4a - Funding Profiles'!V473</f>
        <v>0</v>
      </c>
      <c r="OD17" s="34">
        <f>'4a - Funding Profiles'!W473</f>
        <v>0</v>
      </c>
      <c r="OE17" s="34">
        <f>'4a - Funding Profiles'!X473</f>
        <v>0</v>
      </c>
      <c r="OF17" s="34">
        <f>'4a - Funding Profiles'!Y473</f>
        <v>0</v>
      </c>
      <c r="OG17" s="34">
        <f>'4a - Funding Profiles'!Z473</f>
        <v>0</v>
      </c>
      <c r="OH17" s="34">
        <f>'4a - Funding Profiles'!C474</f>
        <v>0</v>
      </c>
      <c r="OI17" s="34">
        <f>'4a - Funding Profiles'!D474</f>
        <v>0</v>
      </c>
      <c r="OJ17" s="34">
        <f>'4a - Funding Profiles'!E474</f>
        <v>0</v>
      </c>
      <c r="OK17" s="34">
        <f>'4a - Funding Profiles'!F474</f>
        <v>0</v>
      </c>
      <c r="OL17" s="34">
        <f>'4a - Funding Profiles'!G474</f>
        <v>0</v>
      </c>
      <c r="OM17" s="34">
        <f>'4a - Funding Profiles'!H474</f>
        <v>0</v>
      </c>
      <c r="ON17" s="34">
        <f>'4a - Funding Profiles'!I474</f>
        <v>0</v>
      </c>
      <c r="OO17" s="34">
        <f>'4a - Funding Profiles'!J474</f>
        <v>0</v>
      </c>
      <c r="OP17" s="34">
        <f>'4a - Funding Profiles'!K474</f>
        <v>0</v>
      </c>
      <c r="OQ17" s="34">
        <f>'4a - Funding Profiles'!L474</f>
        <v>0</v>
      </c>
      <c r="OR17" s="34">
        <f>'4a - Funding Profiles'!M474</f>
        <v>0</v>
      </c>
      <c r="OS17" s="34">
        <f>'4a - Funding Profiles'!N474</f>
        <v>0</v>
      </c>
      <c r="OT17" s="34">
        <f>'4a - Funding Profiles'!O474</f>
        <v>0</v>
      </c>
      <c r="OU17" s="34">
        <f>'4a - Funding Profiles'!P474</f>
        <v>0</v>
      </c>
      <c r="OV17" s="34">
        <f>'4a - Funding Profiles'!Q474</f>
        <v>0</v>
      </c>
      <c r="OW17" s="34">
        <f>'4a - Funding Profiles'!R474</f>
        <v>0</v>
      </c>
      <c r="OX17" s="34">
        <f>'4a - Funding Profiles'!S474</f>
        <v>0</v>
      </c>
      <c r="OY17" s="34">
        <f>'4a - Funding Profiles'!T474</f>
        <v>0</v>
      </c>
      <c r="OZ17" s="34">
        <f>'4a - Funding Profiles'!U474</f>
        <v>0</v>
      </c>
      <c r="PA17" s="34">
        <f>'4a - Funding Profiles'!V474</f>
        <v>0</v>
      </c>
      <c r="PB17" s="34">
        <f>'4a - Funding Profiles'!W474</f>
        <v>0</v>
      </c>
      <c r="PC17" s="34">
        <f>'4a - Funding Profiles'!X474</f>
        <v>0</v>
      </c>
      <c r="PD17" s="34">
        <f>'4a - Funding Profiles'!Y474</f>
        <v>0</v>
      </c>
      <c r="PE17" s="34">
        <f>'4a - Funding Profiles'!Z474</f>
        <v>0</v>
      </c>
      <c r="PF17" s="34">
        <f>'4a - Funding Profiles'!F475</f>
        <v>0</v>
      </c>
      <c r="QA17" s="34">
        <f>'4a - Funding Profiles'!C479</f>
        <v>0</v>
      </c>
      <c r="QB17" s="34">
        <f>'4b - PSI'!E28</f>
        <v>0</v>
      </c>
      <c r="QC17" s="34">
        <f>'4b - PSI'!F28</f>
        <v>0</v>
      </c>
      <c r="QD17" s="34">
        <f>'4b - PSI'!G28</f>
        <v>0</v>
      </c>
      <c r="QE17" s="34">
        <f>'4b - PSI'!H28</f>
        <v>0</v>
      </c>
      <c r="QF17" s="34">
        <f>'4b - PSI'!I28</f>
        <v>0</v>
      </c>
      <c r="QG17" s="34">
        <f>'4b - PSI'!J28</f>
        <v>0</v>
      </c>
      <c r="QH17" s="34" t="str">
        <f>'5 - Project Outputs'!C587</f>
        <v>Project 16: Not Applicable</v>
      </c>
      <c r="QI17" s="34" t="str">
        <f>'5 - Project Outputs'!C594</f>
        <v># of temporary FT jobs supported</v>
      </c>
      <c r="QJ17" s="34" t="str">
        <f>'5 - Project Outputs'!D594</f>
        <v>Number</v>
      </c>
      <c r="QK17" s="34">
        <f>'5 - Project Outputs'!E594</f>
        <v>0</v>
      </c>
      <c r="QL17" s="34">
        <f>'5 - Project Outputs'!F594</f>
        <v>0</v>
      </c>
      <c r="QM17" s="34">
        <f>'5 - Project Outputs'!G594</f>
        <v>0</v>
      </c>
      <c r="QN17" s="34">
        <f>'5 - Project Outputs'!H594</f>
        <v>0</v>
      </c>
      <c r="QO17" s="34">
        <f>'5 - Project Outputs'!I594</f>
        <v>0</v>
      </c>
      <c r="QP17" s="34">
        <f>'5 - Project Outputs'!J594</f>
        <v>0</v>
      </c>
      <c r="QQ17" s="34">
        <f>'5 - Project Outputs'!K594</f>
        <v>0</v>
      </c>
      <c r="QR17" s="34">
        <f>'5 - Project Outputs'!L594</f>
        <v>0</v>
      </c>
      <c r="QS17" s="34">
        <f>'5 - Project Outputs'!M594</f>
        <v>0</v>
      </c>
      <c r="QT17" s="34">
        <f>'5 - Project Outputs'!N594</f>
        <v>0</v>
      </c>
      <c r="QU17" s="34">
        <f>'5 - Project Outputs'!O594</f>
        <v>0</v>
      </c>
      <c r="QV17" s="34">
        <f>'5 - Project Outputs'!P594</f>
        <v>0</v>
      </c>
      <c r="QW17" s="34">
        <f>'5 - Project Outputs'!Q594</f>
        <v>0</v>
      </c>
      <c r="QX17" s="34">
        <f>'5 - Project Outputs'!R594</f>
        <v>0</v>
      </c>
      <c r="QY17" s="34">
        <f>'5 - Project Outputs'!S594</f>
        <v>0</v>
      </c>
      <c r="QZ17" s="34">
        <f>'5 - Project Outputs'!T594</f>
        <v>0</v>
      </c>
      <c r="RA17" s="34">
        <f>'5 - Project Outputs'!U594</f>
        <v>0</v>
      </c>
      <c r="RB17" s="34">
        <f>'5 - Project Outputs'!V594</f>
        <v>0</v>
      </c>
      <c r="RC17" s="34">
        <f>'5 - Project Outputs'!W594</f>
        <v>0</v>
      </c>
      <c r="RD17" s="34">
        <f>'5 - Project Outputs'!X594</f>
        <v>0</v>
      </c>
      <c r="RE17" s="34" t="str">
        <f>'5 - Project Outputs'!C595</f>
        <v># of full-time equivalent (FTE) permanent jobs created through the project</v>
      </c>
      <c r="RF17" s="34" t="str">
        <f>'5 - Project Outputs'!D595</f>
        <v>Number of FTE jobs</v>
      </c>
      <c r="RG17" s="34">
        <f>'5 - Project Outputs'!E595</f>
        <v>0</v>
      </c>
      <c r="RH17" s="34">
        <f>'5 - Project Outputs'!F595</f>
        <v>0</v>
      </c>
      <c r="RI17" s="34">
        <f>'5 - Project Outputs'!G595</f>
        <v>0</v>
      </c>
      <c r="RJ17" s="34">
        <f>'5 - Project Outputs'!H595</f>
        <v>0</v>
      </c>
      <c r="RK17" s="34">
        <f>'5 - Project Outputs'!I595</f>
        <v>0</v>
      </c>
      <c r="RL17" s="34">
        <f>'5 - Project Outputs'!J595</f>
        <v>0</v>
      </c>
      <c r="RM17" s="34">
        <f>'5 - Project Outputs'!K595</f>
        <v>0</v>
      </c>
      <c r="RN17" s="34">
        <f>'5 - Project Outputs'!L595</f>
        <v>0</v>
      </c>
      <c r="RO17" s="34">
        <f>'5 - Project Outputs'!M595</f>
        <v>0</v>
      </c>
      <c r="RP17" s="34">
        <f>'5 - Project Outputs'!N595</f>
        <v>0</v>
      </c>
      <c r="RQ17" s="34">
        <f>'5 - Project Outputs'!O595</f>
        <v>0</v>
      </c>
      <c r="RR17" s="34">
        <f>'5 - Project Outputs'!P595</f>
        <v>0</v>
      </c>
      <c r="RS17" s="34">
        <f>'5 - Project Outputs'!Q595</f>
        <v>0</v>
      </c>
      <c r="RT17" s="34">
        <f>'5 - Project Outputs'!R595</f>
        <v>0</v>
      </c>
      <c r="RU17" s="34">
        <f>'5 - Project Outputs'!S595</f>
        <v>0</v>
      </c>
      <c r="RV17" s="34">
        <f>'5 - Project Outputs'!T595</f>
        <v>0</v>
      </c>
      <c r="RW17" s="34">
        <f>'5 - Project Outputs'!U595</f>
        <v>0</v>
      </c>
      <c r="RX17" s="34">
        <f>'5 - Project Outputs'!V595</f>
        <v>0</v>
      </c>
      <c r="RY17" s="34">
        <f>'5 - Project Outputs'!W595</f>
        <v>0</v>
      </c>
      <c r="RZ17" s="34">
        <f>'5 - Project Outputs'!X595</f>
        <v>0</v>
      </c>
      <c r="SA17" s="34" t="str">
        <f>'5 - Project Outputs'!C596</f>
        <v># of full-time equivalent (FTE) permanent jobs safeguarded through the project</v>
      </c>
      <c r="SB17" s="34" t="str">
        <f>'5 - Project Outputs'!D596</f>
        <v>Number of FTE jobs</v>
      </c>
      <c r="SC17" s="34">
        <f>'5 - Project Outputs'!E596</f>
        <v>0</v>
      </c>
      <c r="SD17" s="34">
        <f>'5 - Project Outputs'!F596</f>
        <v>0</v>
      </c>
      <c r="SE17" s="34">
        <f>'5 - Project Outputs'!G596</f>
        <v>0</v>
      </c>
      <c r="SF17" s="34">
        <f>'5 - Project Outputs'!H596</f>
        <v>0</v>
      </c>
      <c r="SG17" s="34">
        <f>'5 - Project Outputs'!I596</f>
        <v>0</v>
      </c>
      <c r="SH17" s="34">
        <f>'5 - Project Outputs'!J596</f>
        <v>0</v>
      </c>
      <c r="SI17" s="34">
        <f>'5 - Project Outputs'!K596</f>
        <v>0</v>
      </c>
      <c r="SJ17" s="34">
        <f>'5 - Project Outputs'!L596</f>
        <v>0</v>
      </c>
      <c r="SK17" s="34">
        <f>'5 - Project Outputs'!M596</f>
        <v>0</v>
      </c>
      <c r="SL17" s="34">
        <f>'5 - Project Outputs'!N596</f>
        <v>0</v>
      </c>
      <c r="SM17" s="34">
        <f>'5 - Project Outputs'!O596</f>
        <v>0</v>
      </c>
      <c r="SN17" s="34">
        <f>'5 - Project Outputs'!P596</f>
        <v>0</v>
      </c>
      <c r="SO17" s="34">
        <f>'5 - Project Outputs'!Q596</f>
        <v>0</v>
      </c>
      <c r="SP17" s="34">
        <f>'5 - Project Outputs'!R596</f>
        <v>0</v>
      </c>
      <c r="SQ17" s="34">
        <f>'5 - Project Outputs'!S596</f>
        <v>0</v>
      </c>
      <c r="SR17" s="34">
        <f>'5 - Project Outputs'!T596</f>
        <v>0</v>
      </c>
      <c r="SS17" s="34">
        <f>'5 - Project Outputs'!U596</f>
        <v>0</v>
      </c>
      <c r="ST17" s="34">
        <f>'5 - Project Outputs'!V596</f>
        <v>0</v>
      </c>
      <c r="SU17" s="34">
        <f>'5 - Project Outputs'!W596</f>
        <v>0</v>
      </c>
      <c r="SV17" s="34">
        <f>'5 - Project Outputs'!X596</f>
        <v>0</v>
      </c>
      <c r="SW17" s="34" t="str">
        <f>'5 - Project Outputs'!C598</f>
        <v>&lt; Select &gt;</v>
      </c>
      <c r="SX17" s="34" t="str">
        <f>'5 - Project Outputs'!D598</f>
        <v>N/A</v>
      </c>
      <c r="SY17" s="34">
        <f>'5 - Project Outputs'!E598</f>
        <v>0</v>
      </c>
      <c r="SZ17" s="34">
        <f>'5 - Project Outputs'!F598</f>
        <v>0</v>
      </c>
      <c r="TA17" s="34">
        <f>'5 - Project Outputs'!G598</f>
        <v>0</v>
      </c>
      <c r="TB17" s="34">
        <f>'5 - Project Outputs'!H598</f>
        <v>0</v>
      </c>
      <c r="TC17" s="34">
        <f>'5 - Project Outputs'!I598</f>
        <v>0</v>
      </c>
      <c r="TD17" s="34">
        <f>'5 - Project Outputs'!J598</f>
        <v>0</v>
      </c>
      <c r="TE17" s="34">
        <f>'5 - Project Outputs'!K598</f>
        <v>0</v>
      </c>
      <c r="TF17" s="34">
        <f>'5 - Project Outputs'!L598</f>
        <v>0</v>
      </c>
      <c r="TG17" s="34">
        <f>'5 - Project Outputs'!M598</f>
        <v>0</v>
      </c>
      <c r="TH17" s="34">
        <f>'5 - Project Outputs'!N598</f>
        <v>0</v>
      </c>
      <c r="TI17" s="34">
        <f>'5 - Project Outputs'!O598</f>
        <v>0</v>
      </c>
      <c r="TJ17" s="34">
        <f>'5 - Project Outputs'!P598</f>
        <v>0</v>
      </c>
      <c r="TK17" s="34">
        <f>'5 - Project Outputs'!Q598</f>
        <v>0</v>
      </c>
      <c r="TL17" s="34">
        <f>'5 - Project Outputs'!R598</f>
        <v>0</v>
      </c>
      <c r="TM17" s="34">
        <f>'5 - Project Outputs'!S598</f>
        <v>0</v>
      </c>
      <c r="TN17" s="34">
        <f>'5 - Project Outputs'!T598</f>
        <v>0</v>
      </c>
      <c r="TO17" s="34">
        <f>'5 - Project Outputs'!U598</f>
        <v>0</v>
      </c>
      <c r="TP17" s="34">
        <f>'5 - Project Outputs'!V598</f>
        <v>0</v>
      </c>
      <c r="TQ17" s="34">
        <f>'5 - Project Outputs'!W598</f>
        <v>0</v>
      </c>
      <c r="TR17" s="34">
        <f>'5 - Project Outputs'!X598</f>
        <v>0</v>
      </c>
      <c r="TS17" s="34">
        <f>'5 - Project Outputs'!Y598</f>
        <v>0</v>
      </c>
      <c r="TT17" s="34" t="str">
        <f>'5 - Project Outputs'!C599</f>
        <v>&lt; Select &gt;</v>
      </c>
      <c r="TU17" s="34" t="str">
        <f>'5 - Project Outputs'!D599</f>
        <v>N/A</v>
      </c>
      <c r="TV17" s="34">
        <f>'5 - Project Outputs'!E599</f>
        <v>0</v>
      </c>
      <c r="TW17" s="34">
        <f>'5 - Project Outputs'!F599</f>
        <v>0</v>
      </c>
      <c r="TX17" s="34">
        <f>'5 - Project Outputs'!G599</f>
        <v>0</v>
      </c>
      <c r="TY17" s="34">
        <f>'5 - Project Outputs'!H599</f>
        <v>0</v>
      </c>
      <c r="TZ17" s="34">
        <f>'5 - Project Outputs'!I599</f>
        <v>0</v>
      </c>
      <c r="UA17" s="34">
        <f>'5 - Project Outputs'!J599</f>
        <v>0</v>
      </c>
      <c r="UB17" s="34">
        <f>'5 - Project Outputs'!K599</f>
        <v>0</v>
      </c>
      <c r="UC17" s="34">
        <f>'5 - Project Outputs'!L599</f>
        <v>0</v>
      </c>
      <c r="UD17" s="34">
        <f>'5 - Project Outputs'!M599</f>
        <v>0</v>
      </c>
      <c r="UE17" s="34">
        <f>'5 - Project Outputs'!N599</f>
        <v>0</v>
      </c>
      <c r="UF17" s="34">
        <f>'5 - Project Outputs'!O599</f>
        <v>0</v>
      </c>
      <c r="UG17" s="34">
        <f>'5 - Project Outputs'!P599</f>
        <v>0</v>
      </c>
      <c r="UH17" s="34">
        <f>'5 - Project Outputs'!Q599</f>
        <v>0</v>
      </c>
      <c r="UI17" s="34">
        <f>'5 - Project Outputs'!R599</f>
        <v>0</v>
      </c>
      <c r="UJ17" s="34">
        <f>'5 - Project Outputs'!S599</f>
        <v>0</v>
      </c>
      <c r="UK17" s="34">
        <f>'5 - Project Outputs'!T599</f>
        <v>0</v>
      </c>
      <c r="UL17" s="34">
        <f>'5 - Project Outputs'!U599</f>
        <v>0</v>
      </c>
      <c r="UM17" s="34">
        <f>'5 - Project Outputs'!V599</f>
        <v>0</v>
      </c>
      <c r="UN17" s="34">
        <f>'5 - Project Outputs'!W599</f>
        <v>0</v>
      </c>
      <c r="UO17" s="34">
        <f>'5 - Project Outputs'!X599</f>
        <v>0</v>
      </c>
      <c r="UP17" s="34">
        <f>'5 - Project Outputs'!Y599</f>
        <v>0</v>
      </c>
      <c r="UQ17" s="34" t="str">
        <f>'5 - Project Outputs'!C600</f>
        <v>&lt; Select &gt;</v>
      </c>
      <c r="UR17" s="34" t="str">
        <f>'5 - Project Outputs'!D600</f>
        <v>N/A</v>
      </c>
      <c r="US17" s="34">
        <f>'5 - Project Outputs'!E600</f>
        <v>0</v>
      </c>
      <c r="UT17" s="34">
        <f>'5 - Project Outputs'!F600</f>
        <v>0</v>
      </c>
      <c r="UU17" s="34">
        <f>'5 - Project Outputs'!G600</f>
        <v>0</v>
      </c>
      <c r="UV17" s="34">
        <f>'5 - Project Outputs'!H600</f>
        <v>0</v>
      </c>
      <c r="UW17" s="34">
        <f>'5 - Project Outputs'!I600</f>
        <v>0</v>
      </c>
      <c r="UX17" s="34">
        <f>'5 - Project Outputs'!J600</f>
        <v>0</v>
      </c>
      <c r="UY17" s="34">
        <f>'5 - Project Outputs'!K600</f>
        <v>0</v>
      </c>
      <c r="UZ17" s="34">
        <f>'5 - Project Outputs'!L600</f>
        <v>0</v>
      </c>
      <c r="VA17" s="34">
        <f>'5 - Project Outputs'!M600</f>
        <v>0</v>
      </c>
      <c r="VB17" s="34">
        <f>'5 - Project Outputs'!N600</f>
        <v>0</v>
      </c>
      <c r="VC17" s="34">
        <f>'5 - Project Outputs'!O600</f>
        <v>0</v>
      </c>
      <c r="VD17" s="34">
        <f>'5 - Project Outputs'!P600</f>
        <v>0</v>
      </c>
      <c r="VE17" s="34">
        <f>'5 - Project Outputs'!Q600</f>
        <v>0</v>
      </c>
      <c r="VF17" s="34">
        <f>'5 - Project Outputs'!R600</f>
        <v>0</v>
      </c>
      <c r="VG17" s="34">
        <f>'5 - Project Outputs'!S600</f>
        <v>0</v>
      </c>
      <c r="VH17" s="34">
        <f>'5 - Project Outputs'!T600</f>
        <v>0</v>
      </c>
      <c r="VI17" s="34">
        <f>'5 - Project Outputs'!U600</f>
        <v>0</v>
      </c>
      <c r="VJ17" s="34">
        <f>'5 - Project Outputs'!V600</f>
        <v>0</v>
      </c>
      <c r="VK17" s="34">
        <f>'5 - Project Outputs'!W600</f>
        <v>0</v>
      </c>
      <c r="VL17" s="34">
        <f>'5 - Project Outputs'!X600</f>
        <v>0</v>
      </c>
      <c r="VM17" s="34">
        <f>'5 - Project Outputs'!Y600</f>
        <v>0</v>
      </c>
      <c r="VN17" s="34" t="str">
        <f>'5 - Project Outputs'!C601</f>
        <v>&lt; Select &gt;</v>
      </c>
      <c r="VO17" s="34" t="str">
        <f>'5 - Project Outputs'!D601</f>
        <v>N/A</v>
      </c>
      <c r="VP17" s="34">
        <f>'5 - Project Outputs'!E601</f>
        <v>0</v>
      </c>
      <c r="VQ17" s="34">
        <f>'5 - Project Outputs'!F601</f>
        <v>0</v>
      </c>
      <c r="VR17" s="34">
        <f>'5 - Project Outputs'!G601</f>
        <v>0</v>
      </c>
      <c r="VS17" s="34">
        <f>'5 - Project Outputs'!H601</f>
        <v>0</v>
      </c>
      <c r="VT17" s="34">
        <f>'5 - Project Outputs'!I601</f>
        <v>0</v>
      </c>
      <c r="VU17" s="34">
        <f>'5 - Project Outputs'!J601</f>
        <v>0</v>
      </c>
      <c r="VV17" s="34">
        <f>'5 - Project Outputs'!K601</f>
        <v>0</v>
      </c>
      <c r="VW17" s="34">
        <f>'5 - Project Outputs'!L601</f>
        <v>0</v>
      </c>
      <c r="VX17" s="34">
        <f>'5 - Project Outputs'!M601</f>
        <v>0</v>
      </c>
      <c r="VY17" s="34">
        <f>'5 - Project Outputs'!N601</f>
        <v>0</v>
      </c>
      <c r="VZ17" s="34">
        <f>'5 - Project Outputs'!O601</f>
        <v>0</v>
      </c>
      <c r="WA17" s="34">
        <f>'5 - Project Outputs'!P601</f>
        <v>0</v>
      </c>
      <c r="WB17" s="34">
        <f>'5 - Project Outputs'!Q601</f>
        <v>0</v>
      </c>
      <c r="WC17" s="34">
        <f>'5 - Project Outputs'!R601</f>
        <v>0</v>
      </c>
      <c r="WD17" s="34">
        <f>'5 - Project Outputs'!S601</f>
        <v>0</v>
      </c>
      <c r="WE17" s="34">
        <f>'5 - Project Outputs'!T601</f>
        <v>0</v>
      </c>
      <c r="WF17" s="34">
        <f>'5 - Project Outputs'!U601</f>
        <v>0</v>
      </c>
      <c r="WG17" s="34">
        <f>'5 - Project Outputs'!V601</f>
        <v>0</v>
      </c>
      <c r="WH17" s="34">
        <f>'5 - Project Outputs'!W601</f>
        <v>0</v>
      </c>
      <c r="WI17" s="34">
        <f>'5 - Project Outputs'!X601</f>
        <v>0</v>
      </c>
      <c r="WJ17" s="34">
        <f>'5 - Project Outputs'!Y601</f>
        <v>0</v>
      </c>
      <c r="WK17" s="34" t="str">
        <f>'5 - Project Outputs'!C602</f>
        <v>&lt; Select &gt;</v>
      </c>
      <c r="WL17" s="34" t="str">
        <f>'5 - Project Outputs'!D602</f>
        <v>N/A</v>
      </c>
      <c r="WM17" s="34">
        <f>'5 - Project Outputs'!E602</f>
        <v>0</v>
      </c>
      <c r="WN17" s="34">
        <f>'5 - Project Outputs'!F602</f>
        <v>0</v>
      </c>
      <c r="WO17" s="34">
        <f>'5 - Project Outputs'!G602</f>
        <v>0</v>
      </c>
      <c r="WP17" s="34">
        <f>'5 - Project Outputs'!H602</f>
        <v>0</v>
      </c>
      <c r="WQ17" s="34">
        <f>'5 - Project Outputs'!I602</f>
        <v>0</v>
      </c>
      <c r="WR17" s="34">
        <f>'5 - Project Outputs'!J602</f>
        <v>0</v>
      </c>
      <c r="WS17" s="34">
        <f>'5 - Project Outputs'!K602</f>
        <v>0</v>
      </c>
      <c r="WT17" s="34">
        <f>'5 - Project Outputs'!L602</f>
        <v>0</v>
      </c>
      <c r="WU17" s="34">
        <f>'5 - Project Outputs'!M602</f>
        <v>0</v>
      </c>
      <c r="WV17" s="34">
        <f>'5 - Project Outputs'!N602</f>
        <v>0</v>
      </c>
      <c r="WW17" s="34">
        <f>'5 - Project Outputs'!O602</f>
        <v>0</v>
      </c>
      <c r="WX17" s="34">
        <f>'5 - Project Outputs'!P602</f>
        <v>0</v>
      </c>
      <c r="WY17" s="34">
        <f>'5 - Project Outputs'!Q602</f>
        <v>0</v>
      </c>
      <c r="WZ17" s="34">
        <f>'5 - Project Outputs'!R602</f>
        <v>0</v>
      </c>
      <c r="XA17" s="34">
        <f>'5 - Project Outputs'!S602</f>
        <v>0</v>
      </c>
      <c r="XB17" s="34">
        <f>'5 - Project Outputs'!T602</f>
        <v>0</v>
      </c>
      <c r="XC17" s="34">
        <f>'5 - Project Outputs'!U602</f>
        <v>0</v>
      </c>
      <c r="XD17" s="34">
        <f>'5 - Project Outputs'!V602</f>
        <v>0</v>
      </c>
      <c r="XE17" s="34">
        <f>'5 - Project Outputs'!W602</f>
        <v>0</v>
      </c>
      <c r="XF17" s="34">
        <f>'5 - Project Outputs'!X602</f>
        <v>0</v>
      </c>
      <c r="XG17" s="34">
        <f>'5 - Project Outputs'!Y602</f>
        <v>0</v>
      </c>
      <c r="XH17" s="34" t="str">
        <f>'5 - Project Outputs'!C603</f>
        <v>&lt; Select &gt;</v>
      </c>
      <c r="XI17" s="34" t="str">
        <f>'5 - Project Outputs'!D603</f>
        <v>N/A</v>
      </c>
      <c r="XJ17" s="34">
        <f>'5 - Project Outputs'!E603</f>
        <v>0</v>
      </c>
      <c r="XK17" s="34">
        <f>'5 - Project Outputs'!F603</f>
        <v>0</v>
      </c>
      <c r="XL17" s="34">
        <f>'5 - Project Outputs'!G603</f>
        <v>0</v>
      </c>
      <c r="XM17" s="34">
        <f>'5 - Project Outputs'!H603</f>
        <v>0</v>
      </c>
      <c r="XN17" s="34">
        <f>'5 - Project Outputs'!I603</f>
        <v>0</v>
      </c>
      <c r="XO17" s="34">
        <f>'5 - Project Outputs'!J603</f>
        <v>0</v>
      </c>
      <c r="XP17" s="34">
        <f>'5 - Project Outputs'!K603</f>
        <v>0</v>
      </c>
      <c r="XQ17" s="34">
        <f>'5 - Project Outputs'!L603</f>
        <v>0</v>
      </c>
      <c r="XR17" s="34">
        <f>'5 - Project Outputs'!M603</f>
        <v>0</v>
      </c>
      <c r="XS17" s="34">
        <f>'5 - Project Outputs'!N603</f>
        <v>0</v>
      </c>
      <c r="XT17" s="34">
        <f>'5 - Project Outputs'!O603</f>
        <v>0</v>
      </c>
      <c r="XU17" s="34">
        <f>'5 - Project Outputs'!P603</f>
        <v>0</v>
      </c>
      <c r="XV17" s="34">
        <f>'5 - Project Outputs'!Q603</f>
        <v>0</v>
      </c>
      <c r="XW17" s="34">
        <f>'5 - Project Outputs'!R603</f>
        <v>0</v>
      </c>
      <c r="XX17" s="34">
        <f>'5 - Project Outputs'!S603</f>
        <v>0</v>
      </c>
      <c r="XY17" s="34">
        <f>'5 - Project Outputs'!T603</f>
        <v>0</v>
      </c>
      <c r="XZ17" s="34">
        <f>'5 - Project Outputs'!U603</f>
        <v>0</v>
      </c>
      <c r="YA17" s="34">
        <f>'5 - Project Outputs'!V603</f>
        <v>0</v>
      </c>
      <c r="YB17" s="34">
        <f>'5 - Project Outputs'!W603</f>
        <v>0</v>
      </c>
      <c r="YC17" s="34">
        <f>'5 - Project Outputs'!X603</f>
        <v>0</v>
      </c>
      <c r="YD17" s="34">
        <f>'5 - Project Outputs'!Y603</f>
        <v>0</v>
      </c>
      <c r="YE17" s="34" t="str">
        <f>'5 - Project Outputs'!C604</f>
        <v>&lt; Select &gt;</v>
      </c>
      <c r="YF17" s="34" t="str">
        <f>'5 - Project Outputs'!D604</f>
        <v>N/A</v>
      </c>
      <c r="YG17" s="34">
        <f>'5 - Project Outputs'!E604</f>
        <v>0</v>
      </c>
      <c r="YH17" s="34">
        <f>'5 - Project Outputs'!F604</f>
        <v>0</v>
      </c>
      <c r="YI17" s="34">
        <f>'5 - Project Outputs'!G604</f>
        <v>0</v>
      </c>
      <c r="YJ17" s="34">
        <f>'5 - Project Outputs'!H604</f>
        <v>0</v>
      </c>
      <c r="YK17" s="34">
        <f>'5 - Project Outputs'!I604</f>
        <v>0</v>
      </c>
      <c r="YL17" s="34">
        <f>'5 - Project Outputs'!J604</f>
        <v>0</v>
      </c>
      <c r="YM17" s="34">
        <f>'5 - Project Outputs'!K604</f>
        <v>0</v>
      </c>
      <c r="YN17" s="34">
        <f>'5 - Project Outputs'!L604</f>
        <v>0</v>
      </c>
      <c r="YO17" s="34">
        <f>'5 - Project Outputs'!M604</f>
        <v>0</v>
      </c>
      <c r="YP17" s="34">
        <f>'5 - Project Outputs'!N604</f>
        <v>0</v>
      </c>
      <c r="YQ17" s="34">
        <f>'5 - Project Outputs'!O604</f>
        <v>0</v>
      </c>
      <c r="YR17" s="34">
        <f>'5 - Project Outputs'!P604</f>
        <v>0</v>
      </c>
      <c r="YS17" s="34">
        <f>'5 - Project Outputs'!Q604</f>
        <v>0</v>
      </c>
      <c r="YT17" s="34">
        <f>'5 - Project Outputs'!R604</f>
        <v>0</v>
      </c>
      <c r="YU17" s="34">
        <f>'5 - Project Outputs'!S604</f>
        <v>0</v>
      </c>
      <c r="YV17" s="34">
        <f>'5 - Project Outputs'!T604</f>
        <v>0</v>
      </c>
      <c r="YW17" s="34">
        <f>'5 - Project Outputs'!U604</f>
        <v>0</v>
      </c>
      <c r="YX17" s="34">
        <f>'5 - Project Outputs'!V604</f>
        <v>0</v>
      </c>
      <c r="YY17" s="34">
        <f>'5 - Project Outputs'!W604</f>
        <v>0</v>
      </c>
      <c r="YZ17" s="34">
        <f>'5 - Project Outputs'!X604</f>
        <v>0</v>
      </c>
      <c r="ZA17" s="34">
        <f>'5 - Project Outputs'!Y604</f>
        <v>0</v>
      </c>
      <c r="ZB17" s="34" t="str">
        <f>'5 - Project Outputs'!C605</f>
        <v>&lt; Select &gt;</v>
      </c>
      <c r="ZC17" s="34" t="str">
        <f>'5 - Project Outputs'!D605</f>
        <v>N/A</v>
      </c>
      <c r="ZD17" s="34">
        <f>'5 - Project Outputs'!E605</f>
        <v>0</v>
      </c>
      <c r="ZE17" s="34">
        <f>'5 - Project Outputs'!F605</f>
        <v>0</v>
      </c>
      <c r="ZF17" s="34">
        <f>'5 - Project Outputs'!G605</f>
        <v>0</v>
      </c>
      <c r="ZG17" s="34">
        <f>'5 - Project Outputs'!H605</f>
        <v>0</v>
      </c>
      <c r="ZH17" s="34">
        <f>'5 - Project Outputs'!I605</f>
        <v>0</v>
      </c>
      <c r="ZI17" s="34">
        <f>'5 - Project Outputs'!J605</f>
        <v>0</v>
      </c>
      <c r="ZJ17" s="34">
        <f>'5 - Project Outputs'!K605</f>
        <v>0</v>
      </c>
      <c r="ZK17" s="34">
        <f>'5 - Project Outputs'!L605</f>
        <v>0</v>
      </c>
      <c r="ZL17" s="34">
        <f>'5 - Project Outputs'!M605</f>
        <v>0</v>
      </c>
      <c r="ZM17" s="34">
        <f>'5 - Project Outputs'!N605</f>
        <v>0</v>
      </c>
      <c r="ZN17" s="34">
        <f>'5 - Project Outputs'!O605</f>
        <v>0</v>
      </c>
      <c r="ZO17" s="34">
        <f>'5 - Project Outputs'!P605</f>
        <v>0</v>
      </c>
      <c r="ZP17" s="34">
        <f>'5 - Project Outputs'!Q605</f>
        <v>0</v>
      </c>
      <c r="ZQ17" s="34">
        <f>'5 - Project Outputs'!R605</f>
        <v>0</v>
      </c>
      <c r="ZR17" s="34">
        <f>'5 - Project Outputs'!S605</f>
        <v>0</v>
      </c>
      <c r="ZS17" s="34">
        <f>'5 - Project Outputs'!T605</f>
        <v>0</v>
      </c>
      <c r="ZT17" s="34">
        <f>'5 - Project Outputs'!U605</f>
        <v>0</v>
      </c>
      <c r="ZU17" s="34">
        <f>'5 - Project Outputs'!V605</f>
        <v>0</v>
      </c>
      <c r="ZV17" s="34">
        <f>'5 - Project Outputs'!W605</f>
        <v>0</v>
      </c>
      <c r="ZW17" s="34">
        <f>'5 - Project Outputs'!X605</f>
        <v>0</v>
      </c>
      <c r="ZX17" s="34">
        <f>'5 - Project Outputs'!Y605</f>
        <v>0</v>
      </c>
      <c r="ZY17" s="34" t="str">
        <f>'5 - Project Outputs'!C606</f>
        <v>&lt; Select &gt;</v>
      </c>
      <c r="ZZ17" s="34" t="str">
        <f>'5 - Project Outputs'!D606</f>
        <v>N/A</v>
      </c>
      <c r="AAA17" s="34">
        <f>'5 - Project Outputs'!E606</f>
        <v>0</v>
      </c>
      <c r="AAB17" s="34">
        <f>'5 - Project Outputs'!F606</f>
        <v>0</v>
      </c>
      <c r="AAC17" s="34">
        <f>'5 - Project Outputs'!G606</f>
        <v>0</v>
      </c>
      <c r="AAD17" s="34">
        <f>'5 - Project Outputs'!H606</f>
        <v>0</v>
      </c>
      <c r="AAE17" s="34">
        <f>'5 - Project Outputs'!I606</f>
        <v>0</v>
      </c>
      <c r="AAF17" s="34">
        <f>'5 - Project Outputs'!J606</f>
        <v>0</v>
      </c>
      <c r="AAG17" s="34">
        <f>'5 - Project Outputs'!K606</f>
        <v>0</v>
      </c>
      <c r="AAH17" s="34">
        <f>'5 - Project Outputs'!L606</f>
        <v>0</v>
      </c>
      <c r="AAI17" s="34">
        <f>'5 - Project Outputs'!M606</f>
        <v>0</v>
      </c>
      <c r="AAJ17" s="34">
        <f>'5 - Project Outputs'!N606</f>
        <v>0</v>
      </c>
      <c r="AAK17" s="34">
        <f>'5 - Project Outputs'!O606</f>
        <v>0</v>
      </c>
      <c r="AAL17" s="34">
        <f>'5 - Project Outputs'!P606</f>
        <v>0</v>
      </c>
      <c r="AAM17" s="34">
        <f>'5 - Project Outputs'!Q606</f>
        <v>0</v>
      </c>
      <c r="AAN17" s="34">
        <f>'5 - Project Outputs'!R606</f>
        <v>0</v>
      </c>
      <c r="AAO17" s="34">
        <f>'5 - Project Outputs'!S606</f>
        <v>0</v>
      </c>
      <c r="AAP17" s="34">
        <f>'5 - Project Outputs'!T606</f>
        <v>0</v>
      </c>
      <c r="AAQ17" s="34">
        <f>'5 - Project Outputs'!U606</f>
        <v>0</v>
      </c>
      <c r="AAR17" s="34">
        <f>'5 - Project Outputs'!V606</f>
        <v>0</v>
      </c>
      <c r="AAS17" s="34">
        <f>'5 - Project Outputs'!W606</f>
        <v>0</v>
      </c>
      <c r="AAT17" s="34">
        <f>'5 - Project Outputs'!X606</f>
        <v>0</v>
      </c>
      <c r="AAU17" s="34">
        <f>'5 - Project Outputs'!Y606</f>
        <v>0</v>
      </c>
      <c r="AAV17" s="34" t="str">
        <f>'5 - Project Outputs'!C607</f>
        <v>&lt; Select &gt;</v>
      </c>
      <c r="AAW17" s="34" t="str">
        <f>'5 - Project Outputs'!D607</f>
        <v>N/A</v>
      </c>
      <c r="AAX17" s="34">
        <f>'5 - Project Outputs'!E607</f>
        <v>0</v>
      </c>
      <c r="AAY17" s="34">
        <f>'5 - Project Outputs'!F607</f>
        <v>0</v>
      </c>
      <c r="AAZ17" s="34">
        <f>'5 - Project Outputs'!G607</f>
        <v>0</v>
      </c>
      <c r="ABA17" s="34">
        <f>'5 - Project Outputs'!H607</f>
        <v>0</v>
      </c>
      <c r="ABB17" s="34">
        <f>'5 - Project Outputs'!I607</f>
        <v>0</v>
      </c>
      <c r="ABC17" s="34">
        <f>'5 - Project Outputs'!J607</f>
        <v>0</v>
      </c>
      <c r="ABD17" s="34">
        <f>'5 - Project Outputs'!K607</f>
        <v>0</v>
      </c>
      <c r="ABE17" s="34">
        <f>'5 - Project Outputs'!L607</f>
        <v>0</v>
      </c>
      <c r="ABF17" s="34">
        <f>'5 - Project Outputs'!M607</f>
        <v>0</v>
      </c>
      <c r="ABG17" s="34">
        <f>'5 - Project Outputs'!N607</f>
        <v>0</v>
      </c>
      <c r="ABH17" s="34">
        <f>'5 - Project Outputs'!O607</f>
        <v>0</v>
      </c>
      <c r="ABI17" s="34">
        <f>'5 - Project Outputs'!P607</f>
        <v>0</v>
      </c>
      <c r="ABJ17" s="34">
        <f>'5 - Project Outputs'!Q607</f>
        <v>0</v>
      </c>
      <c r="ABK17" s="34">
        <f>'5 - Project Outputs'!R607</f>
        <v>0</v>
      </c>
      <c r="ABL17" s="34">
        <f>'5 - Project Outputs'!S607</f>
        <v>0</v>
      </c>
      <c r="ABM17" s="34">
        <f>'5 - Project Outputs'!T607</f>
        <v>0</v>
      </c>
      <c r="ABN17" s="34">
        <f>'5 - Project Outputs'!U607</f>
        <v>0</v>
      </c>
      <c r="ABO17" s="34">
        <f>'5 - Project Outputs'!V607</f>
        <v>0</v>
      </c>
      <c r="ABP17" s="34">
        <f>'5 - Project Outputs'!W607</f>
        <v>0</v>
      </c>
      <c r="ABQ17" s="34">
        <f>'5 - Project Outputs'!X607</f>
        <v>0</v>
      </c>
      <c r="ABR17" s="34">
        <f>'5 - Project Outputs'!Y607</f>
        <v>0</v>
      </c>
      <c r="ABS17" s="34" t="str">
        <f>'5 - Project Outputs'!C608</f>
        <v>&lt; Select &gt;</v>
      </c>
      <c r="ABT17" s="34" t="str">
        <f>'5 - Project Outputs'!D608</f>
        <v>N/A</v>
      </c>
      <c r="ABU17" s="34">
        <f>'5 - Project Outputs'!E608</f>
        <v>0</v>
      </c>
      <c r="ABV17" s="34">
        <f>'5 - Project Outputs'!F608</f>
        <v>0</v>
      </c>
      <c r="ABW17" s="34">
        <f>'5 - Project Outputs'!G608</f>
        <v>0</v>
      </c>
      <c r="ABX17" s="34">
        <f>'5 - Project Outputs'!H608</f>
        <v>0</v>
      </c>
      <c r="ABY17" s="34">
        <f>'5 - Project Outputs'!I608</f>
        <v>0</v>
      </c>
      <c r="ABZ17" s="34">
        <f>'5 - Project Outputs'!J608</f>
        <v>0</v>
      </c>
      <c r="ACA17" s="34">
        <f>'5 - Project Outputs'!K608</f>
        <v>0</v>
      </c>
      <c r="ACB17" s="34">
        <f>'5 - Project Outputs'!L608</f>
        <v>0</v>
      </c>
      <c r="ACC17" s="34">
        <f>'5 - Project Outputs'!M608</f>
        <v>0</v>
      </c>
      <c r="ACD17" s="34">
        <f>'5 - Project Outputs'!N608</f>
        <v>0</v>
      </c>
      <c r="ACE17" s="34">
        <f>'5 - Project Outputs'!O608</f>
        <v>0</v>
      </c>
      <c r="ACF17" s="34">
        <f>'5 - Project Outputs'!P608</f>
        <v>0</v>
      </c>
      <c r="ACG17" s="34">
        <f>'5 - Project Outputs'!Q608</f>
        <v>0</v>
      </c>
      <c r="ACH17" s="34">
        <f>'5 - Project Outputs'!R608</f>
        <v>0</v>
      </c>
      <c r="ACI17" s="34">
        <f>'5 - Project Outputs'!S608</f>
        <v>0</v>
      </c>
      <c r="ACJ17" s="34">
        <f>'5 - Project Outputs'!T608</f>
        <v>0</v>
      </c>
      <c r="ACK17" s="34">
        <f>'5 - Project Outputs'!U608</f>
        <v>0</v>
      </c>
      <c r="ACL17" s="34">
        <f>'5 - Project Outputs'!V608</f>
        <v>0</v>
      </c>
      <c r="ACM17" s="34">
        <f>'5 - Project Outputs'!W608</f>
        <v>0</v>
      </c>
      <c r="ACN17" s="34">
        <f>'5 - Project Outputs'!X608</f>
        <v>0</v>
      </c>
      <c r="ACO17" s="34">
        <f>'5 - Project Outputs'!Y608</f>
        <v>0</v>
      </c>
      <c r="ACP17" s="34" t="str">
        <f>'5 - Project Outputs'!C609</f>
        <v>&lt; Select &gt;</v>
      </c>
      <c r="ACQ17" s="34" t="str">
        <f>'5 - Project Outputs'!D609</f>
        <v>N/A</v>
      </c>
      <c r="ACR17" s="34">
        <f>'5 - Project Outputs'!E609</f>
        <v>0</v>
      </c>
      <c r="ACS17" s="34">
        <f>'5 - Project Outputs'!F609</f>
        <v>0</v>
      </c>
      <c r="ACT17" s="34">
        <f>'5 - Project Outputs'!G609</f>
        <v>0</v>
      </c>
      <c r="ACU17" s="34">
        <f>'5 - Project Outputs'!H609</f>
        <v>0</v>
      </c>
      <c r="ACV17" s="34">
        <f>'5 - Project Outputs'!I609</f>
        <v>0</v>
      </c>
      <c r="ACW17" s="34">
        <f>'5 - Project Outputs'!J609</f>
        <v>0</v>
      </c>
      <c r="ACX17" s="34">
        <f>'5 - Project Outputs'!K609</f>
        <v>0</v>
      </c>
      <c r="ACY17" s="34">
        <f>'5 - Project Outputs'!L609</f>
        <v>0</v>
      </c>
      <c r="ACZ17" s="34">
        <f>'5 - Project Outputs'!M609</f>
        <v>0</v>
      </c>
      <c r="ADA17" s="34">
        <f>'5 - Project Outputs'!N609</f>
        <v>0</v>
      </c>
      <c r="ADB17" s="34">
        <f>'5 - Project Outputs'!O609</f>
        <v>0</v>
      </c>
      <c r="ADC17" s="34">
        <f>'5 - Project Outputs'!P609</f>
        <v>0</v>
      </c>
      <c r="ADD17" s="34">
        <f>'5 - Project Outputs'!Q609</f>
        <v>0</v>
      </c>
      <c r="ADE17" s="34">
        <f>'5 - Project Outputs'!R609</f>
        <v>0</v>
      </c>
      <c r="ADF17" s="34">
        <f>'5 - Project Outputs'!S609</f>
        <v>0</v>
      </c>
      <c r="ADG17" s="34">
        <f>'5 - Project Outputs'!T609</f>
        <v>0</v>
      </c>
      <c r="ADH17" s="34">
        <f>'5 - Project Outputs'!U609</f>
        <v>0</v>
      </c>
      <c r="ADI17" s="34">
        <f>'5 - Project Outputs'!V609</f>
        <v>0</v>
      </c>
      <c r="ADJ17" s="34">
        <f>'5 - Project Outputs'!W609</f>
        <v>0</v>
      </c>
      <c r="ADK17" s="34">
        <f>'5 - Project Outputs'!X609</f>
        <v>0</v>
      </c>
      <c r="ADL17" s="34">
        <f>'5 - Project Outputs'!Y609</f>
        <v>0</v>
      </c>
      <c r="ADM17" s="34" t="str">
        <f>'5 - Project Outputs'!C610</f>
        <v>&lt; Select &gt;</v>
      </c>
      <c r="ADN17" s="34" t="str">
        <f>'5 - Project Outputs'!D610</f>
        <v>N/A</v>
      </c>
      <c r="ADO17" s="34">
        <f>'5 - Project Outputs'!E610</f>
        <v>0</v>
      </c>
      <c r="ADP17" s="34">
        <f>'5 - Project Outputs'!F610</f>
        <v>0</v>
      </c>
      <c r="ADQ17" s="34">
        <f>'5 - Project Outputs'!G610</f>
        <v>0</v>
      </c>
      <c r="ADR17" s="34">
        <f>'5 - Project Outputs'!H610</f>
        <v>0</v>
      </c>
      <c r="ADS17" s="34">
        <f>'5 - Project Outputs'!I610</f>
        <v>0</v>
      </c>
      <c r="ADT17" s="34">
        <f>'5 - Project Outputs'!J610</f>
        <v>0</v>
      </c>
      <c r="ADU17" s="34">
        <f>'5 - Project Outputs'!K610</f>
        <v>0</v>
      </c>
      <c r="ADV17" s="34">
        <f>'5 - Project Outputs'!L610</f>
        <v>0</v>
      </c>
      <c r="ADW17" s="34">
        <f>'5 - Project Outputs'!M610</f>
        <v>0</v>
      </c>
      <c r="ADX17" s="34">
        <f>'5 - Project Outputs'!N610</f>
        <v>0</v>
      </c>
      <c r="ADY17" s="34">
        <f>'5 - Project Outputs'!O610</f>
        <v>0</v>
      </c>
      <c r="ADZ17" s="34">
        <f>'5 - Project Outputs'!P610</f>
        <v>0</v>
      </c>
      <c r="AEA17" s="34">
        <f>'5 - Project Outputs'!Q610</f>
        <v>0</v>
      </c>
      <c r="AEB17" s="34">
        <f>'5 - Project Outputs'!R610</f>
        <v>0</v>
      </c>
      <c r="AEC17" s="34">
        <f>'5 - Project Outputs'!S610</f>
        <v>0</v>
      </c>
      <c r="AED17" s="34">
        <f>'5 - Project Outputs'!T610</f>
        <v>0</v>
      </c>
      <c r="AEE17" s="34">
        <f>'5 - Project Outputs'!U610</f>
        <v>0</v>
      </c>
      <c r="AEF17" s="34">
        <f>'5 - Project Outputs'!V610</f>
        <v>0</v>
      </c>
      <c r="AEG17" s="34">
        <f>'5 - Project Outputs'!W610</f>
        <v>0</v>
      </c>
      <c r="AEH17" s="34">
        <f>'5 - Project Outputs'!X610</f>
        <v>0</v>
      </c>
      <c r="AEI17" s="34">
        <f>'5 - Project Outputs'!Y610</f>
        <v>0</v>
      </c>
      <c r="AEJ17" s="34" t="str">
        <f>'5 - Project Outputs'!C611</f>
        <v>&lt; Select &gt;</v>
      </c>
      <c r="AEK17" s="34" t="str">
        <f>'5 - Project Outputs'!D611</f>
        <v>N/A</v>
      </c>
      <c r="AEL17" s="34">
        <f>'5 - Project Outputs'!E611</f>
        <v>0</v>
      </c>
      <c r="AEM17" s="34">
        <f>'5 - Project Outputs'!F611</f>
        <v>0</v>
      </c>
      <c r="AEN17" s="34">
        <f>'5 - Project Outputs'!G611</f>
        <v>0</v>
      </c>
      <c r="AEO17" s="34">
        <f>'5 - Project Outputs'!H611</f>
        <v>0</v>
      </c>
      <c r="AEP17" s="34">
        <f>'5 - Project Outputs'!I611</f>
        <v>0</v>
      </c>
      <c r="AEQ17" s="34">
        <f>'5 - Project Outputs'!J611</f>
        <v>0</v>
      </c>
      <c r="AER17" s="34">
        <f>'5 - Project Outputs'!K611</f>
        <v>0</v>
      </c>
      <c r="AES17" s="34">
        <f>'5 - Project Outputs'!L611</f>
        <v>0</v>
      </c>
      <c r="AET17" s="34">
        <f>'5 - Project Outputs'!M611</f>
        <v>0</v>
      </c>
      <c r="AEU17" s="34">
        <f>'5 - Project Outputs'!N611</f>
        <v>0</v>
      </c>
      <c r="AEV17" s="34">
        <f>'5 - Project Outputs'!O611</f>
        <v>0</v>
      </c>
      <c r="AEW17" s="34">
        <f>'5 - Project Outputs'!P611</f>
        <v>0</v>
      </c>
      <c r="AEX17" s="34">
        <f>'5 - Project Outputs'!Q611</f>
        <v>0</v>
      </c>
      <c r="AEY17" s="34">
        <f>'5 - Project Outputs'!R611</f>
        <v>0</v>
      </c>
      <c r="AEZ17" s="34">
        <f>'5 - Project Outputs'!S611</f>
        <v>0</v>
      </c>
      <c r="AFA17" s="34">
        <f>'5 - Project Outputs'!T611</f>
        <v>0</v>
      </c>
      <c r="AFB17" s="34">
        <f>'5 - Project Outputs'!U611</f>
        <v>0</v>
      </c>
      <c r="AFC17" s="34">
        <f>'5 - Project Outputs'!V611</f>
        <v>0</v>
      </c>
      <c r="AFD17" s="34">
        <f>'5 - Project Outputs'!W611</f>
        <v>0</v>
      </c>
      <c r="AFE17" s="34">
        <f>'5 - Project Outputs'!X611</f>
        <v>0</v>
      </c>
      <c r="AFF17" s="34">
        <f>'5 - Project Outputs'!Y611</f>
        <v>0</v>
      </c>
      <c r="AFG17" s="34" t="str">
        <f>'5 - Project Outputs'!C612</f>
        <v>&lt; Select &gt;</v>
      </c>
      <c r="AFH17" s="34" t="str">
        <f>'5 - Project Outputs'!D612</f>
        <v>N/A</v>
      </c>
      <c r="AFI17" s="34">
        <f>'5 - Project Outputs'!E612</f>
        <v>0</v>
      </c>
      <c r="AFJ17" s="34">
        <f>'5 - Project Outputs'!F612</f>
        <v>0</v>
      </c>
      <c r="AFK17" s="34">
        <f>'5 - Project Outputs'!G612</f>
        <v>0</v>
      </c>
      <c r="AFL17" s="34">
        <f>'5 - Project Outputs'!H612</f>
        <v>0</v>
      </c>
      <c r="AFM17" s="34">
        <f>'5 - Project Outputs'!I612</f>
        <v>0</v>
      </c>
      <c r="AFN17" s="34">
        <f>'5 - Project Outputs'!J612</f>
        <v>0</v>
      </c>
      <c r="AFO17" s="34">
        <f>'5 - Project Outputs'!K612</f>
        <v>0</v>
      </c>
      <c r="AFP17" s="34">
        <f>'5 - Project Outputs'!L612</f>
        <v>0</v>
      </c>
      <c r="AFQ17" s="34">
        <f>'5 - Project Outputs'!M612</f>
        <v>0</v>
      </c>
      <c r="AFR17" s="34">
        <f>'5 - Project Outputs'!N612</f>
        <v>0</v>
      </c>
      <c r="AFS17" s="34">
        <f>'5 - Project Outputs'!O612</f>
        <v>0</v>
      </c>
      <c r="AFT17" s="34">
        <f>'5 - Project Outputs'!P612</f>
        <v>0</v>
      </c>
      <c r="AFU17" s="34">
        <f>'5 - Project Outputs'!Q612</f>
        <v>0</v>
      </c>
      <c r="AFV17" s="34">
        <f>'5 - Project Outputs'!R612</f>
        <v>0</v>
      </c>
      <c r="AFW17" s="34">
        <f>'5 - Project Outputs'!S612</f>
        <v>0</v>
      </c>
      <c r="AFX17" s="34">
        <f>'5 - Project Outputs'!T612</f>
        <v>0</v>
      </c>
      <c r="AFY17" s="34">
        <f>'5 - Project Outputs'!U612</f>
        <v>0</v>
      </c>
      <c r="AFZ17" s="34">
        <f>'5 - Project Outputs'!V612</f>
        <v>0</v>
      </c>
      <c r="AGA17" s="34">
        <f>'5 - Project Outputs'!W612</f>
        <v>0</v>
      </c>
      <c r="AGB17" s="34">
        <f>'5 - Project Outputs'!X612</f>
        <v>0</v>
      </c>
      <c r="AGC17" s="34">
        <f>'5 - Project Outputs'!Y612</f>
        <v>0</v>
      </c>
      <c r="AGD17" s="34">
        <f>'5 - Project Outputs'!C614</f>
        <v>0</v>
      </c>
      <c r="AGE17" s="34">
        <f>'5 - Project Outputs'!D614</f>
        <v>0</v>
      </c>
      <c r="AGF17" s="34">
        <f>'5 - Project Outputs'!E614</f>
        <v>0</v>
      </c>
      <c r="AGG17" s="34">
        <f>'5 - Project Outputs'!F614</f>
        <v>0</v>
      </c>
      <c r="AGH17" s="34">
        <f>'5 - Project Outputs'!G614</f>
        <v>0</v>
      </c>
      <c r="AGI17" s="34">
        <f>'5 - Project Outputs'!H614</f>
        <v>0</v>
      </c>
      <c r="AGJ17" s="34">
        <f>'5 - Project Outputs'!I614</f>
        <v>0</v>
      </c>
      <c r="AGK17" s="34">
        <f>'5 - Project Outputs'!J614</f>
        <v>0</v>
      </c>
      <c r="AGL17" s="34">
        <f>'5 - Project Outputs'!K614</f>
        <v>0</v>
      </c>
      <c r="AGM17" s="34">
        <f>'5 - Project Outputs'!L614</f>
        <v>0</v>
      </c>
      <c r="AGN17" s="34">
        <f>'5 - Project Outputs'!M614</f>
        <v>0</v>
      </c>
      <c r="AGO17" s="34">
        <f>'5 - Project Outputs'!N614</f>
        <v>0</v>
      </c>
      <c r="AGP17" s="34">
        <f>'5 - Project Outputs'!O614</f>
        <v>0</v>
      </c>
      <c r="AGQ17" s="34">
        <f>'5 - Project Outputs'!P614</f>
        <v>0</v>
      </c>
      <c r="AGR17" s="34">
        <f>'5 - Project Outputs'!Q614</f>
        <v>0</v>
      </c>
      <c r="AGS17" s="34">
        <f>'5 - Project Outputs'!R614</f>
        <v>0</v>
      </c>
      <c r="AGT17" s="34">
        <f>'5 - Project Outputs'!S614</f>
        <v>0</v>
      </c>
      <c r="AGU17" s="34">
        <f>'5 - Project Outputs'!T614</f>
        <v>0</v>
      </c>
      <c r="AGV17" s="34">
        <f>'5 - Project Outputs'!U614</f>
        <v>0</v>
      </c>
      <c r="AGW17" s="34">
        <f>'5 - Project Outputs'!V614</f>
        <v>0</v>
      </c>
      <c r="AGX17" s="34">
        <f>'5 - Project Outputs'!W614</f>
        <v>0</v>
      </c>
      <c r="AGY17" s="34">
        <f>'5 - Project Outputs'!X614</f>
        <v>0</v>
      </c>
      <c r="AGZ17" s="34">
        <f>'5 - Project Outputs'!C615</f>
        <v>0</v>
      </c>
      <c r="AHA17" s="34">
        <f>'5 - Project Outputs'!D615</f>
        <v>0</v>
      </c>
      <c r="AHB17" s="34">
        <f>'5 - Project Outputs'!E615</f>
        <v>0</v>
      </c>
      <c r="AHC17" s="34">
        <f>'5 - Project Outputs'!F615</f>
        <v>0</v>
      </c>
      <c r="AHD17" s="34">
        <f>'5 - Project Outputs'!G615</f>
        <v>0</v>
      </c>
      <c r="AHE17" s="34">
        <f>'5 - Project Outputs'!H615</f>
        <v>0</v>
      </c>
      <c r="AHF17" s="34">
        <f>'5 - Project Outputs'!I615</f>
        <v>0</v>
      </c>
      <c r="AHG17" s="34">
        <f>'5 - Project Outputs'!J615</f>
        <v>0</v>
      </c>
      <c r="AHH17" s="34">
        <f>'5 - Project Outputs'!K615</f>
        <v>0</v>
      </c>
      <c r="AHI17" s="34">
        <f>'5 - Project Outputs'!L615</f>
        <v>0</v>
      </c>
      <c r="AHJ17" s="34">
        <f>'5 - Project Outputs'!M615</f>
        <v>0</v>
      </c>
      <c r="AHK17" s="34">
        <f>'5 - Project Outputs'!N615</f>
        <v>0</v>
      </c>
      <c r="AHL17" s="34">
        <f>'5 - Project Outputs'!O615</f>
        <v>0</v>
      </c>
      <c r="AHM17" s="34">
        <f>'5 - Project Outputs'!P615</f>
        <v>0</v>
      </c>
      <c r="AHN17" s="34">
        <f>'5 - Project Outputs'!Q615</f>
        <v>0</v>
      </c>
      <c r="AHO17" s="34">
        <f>'5 - Project Outputs'!R615</f>
        <v>0</v>
      </c>
      <c r="AHP17" s="34">
        <f>'5 - Project Outputs'!S615</f>
        <v>0</v>
      </c>
      <c r="AHQ17" s="34">
        <f>'5 - Project Outputs'!T615</f>
        <v>0</v>
      </c>
      <c r="AHR17" s="34">
        <f>'5 - Project Outputs'!U615</f>
        <v>0</v>
      </c>
      <c r="AHS17" s="34">
        <f>'5 - Project Outputs'!V615</f>
        <v>0</v>
      </c>
      <c r="AHT17" s="34">
        <f>'5 - Project Outputs'!W615</f>
        <v>0</v>
      </c>
      <c r="AHU17" s="34">
        <f>'5 - Project Outputs'!X615</f>
        <v>0</v>
      </c>
      <c r="AHV17" s="34">
        <f>'5 - Project Outputs'!C616</f>
        <v>0</v>
      </c>
      <c r="AHW17" s="34">
        <f>'5 - Project Outputs'!D616</f>
        <v>0</v>
      </c>
      <c r="AHX17" s="34">
        <f>'5 - Project Outputs'!E616</f>
        <v>0</v>
      </c>
      <c r="AHY17" s="34">
        <f>'5 - Project Outputs'!F616</f>
        <v>0</v>
      </c>
      <c r="AHZ17" s="34">
        <f>'5 - Project Outputs'!G616</f>
        <v>0</v>
      </c>
      <c r="AIA17" s="34">
        <f>'5 - Project Outputs'!H616</f>
        <v>0</v>
      </c>
      <c r="AIB17" s="34">
        <f>'5 - Project Outputs'!I616</f>
        <v>0</v>
      </c>
      <c r="AIC17" s="34">
        <f>'5 - Project Outputs'!J616</f>
        <v>0</v>
      </c>
      <c r="AID17" s="34">
        <f>'5 - Project Outputs'!K616</f>
        <v>0</v>
      </c>
      <c r="AIE17" s="34">
        <f>'5 - Project Outputs'!L616</f>
        <v>0</v>
      </c>
      <c r="AIF17" s="34">
        <f>'5 - Project Outputs'!M616</f>
        <v>0</v>
      </c>
      <c r="AIG17" s="34">
        <f>'5 - Project Outputs'!N616</f>
        <v>0</v>
      </c>
      <c r="AIH17" s="34">
        <f>'5 - Project Outputs'!O616</f>
        <v>0</v>
      </c>
      <c r="AII17" s="34">
        <f>'5 - Project Outputs'!P616</f>
        <v>0</v>
      </c>
      <c r="AIJ17" s="34">
        <f>'5 - Project Outputs'!Q616</f>
        <v>0</v>
      </c>
      <c r="AIK17" s="34">
        <f>'5 - Project Outputs'!R616</f>
        <v>0</v>
      </c>
      <c r="AIL17" s="34">
        <f>'5 - Project Outputs'!S616</f>
        <v>0</v>
      </c>
      <c r="AIM17" s="34">
        <f>'5 - Project Outputs'!T616</f>
        <v>0</v>
      </c>
      <c r="AIN17" s="34">
        <f>'5 - Project Outputs'!U616</f>
        <v>0</v>
      </c>
      <c r="AIO17" s="34">
        <f>'5 - Project Outputs'!V616</f>
        <v>0</v>
      </c>
      <c r="AIP17" s="34">
        <f>'5 - Project Outputs'!W616</f>
        <v>0</v>
      </c>
      <c r="AIQ17" s="34">
        <f>'5 - Project Outputs'!X616</f>
        <v>0</v>
      </c>
      <c r="AIR17" s="34">
        <f>'5 - Project Outputs'!C617</f>
        <v>0</v>
      </c>
      <c r="AIS17" s="34">
        <f>'5 - Project Outputs'!D617</f>
        <v>0</v>
      </c>
      <c r="AIT17" s="34">
        <f>'5 - Project Outputs'!E617</f>
        <v>0</v>
      </c>
      <c r="AIU17" s="34">
        <f>'5 - Project Outputs'!F617</f>
        <v>0</v>
      </c>
      <c r="AIV17" s="34">
        <f>'5 - Project Outputs'!G617</f>
        <v>0</v>
      </c>
      <c r="AIW17" s="34">
        <f>'5 - Project Outputs'!H617</f>
        <v>0</v>
      </c>
      <c r="AIX17" s="34">
        <f>'5 - Project Outputs'!I617</f>
        <v>0</v>
      </c>
      <c r="AIY17" s="34">
        <f>'5 - Project Outputs'!J617</f>
        <v>0</v>
      </c>
      <c r="AIZ17" s="34">
        <f>'5 - Project Outputs'!K617</f>
        <v>0</v>
      </c>
      <c r="AJA17" s="34">
        <f>'5 - Project Outputs'!L617</f>
        <v>0</v>
      </c>
      <c r="AJB17" s="34">
        <f>'5 - Project Outputs'!M617</f>
        <v>0</v>
      </c>
      <c r="AJC17" s="34">
        <f>'5 - Project Outputs'!N617</f>
        <v>0</v>
      </c>
      <c r="AJD17" s="34">
        <f>'5 - Project Outputs'!O617</f>
        <v>0</v>
      </c>
      <c r="AJE17" s="34">
        <f>'5 - Project Outputs'!P617</f>
        <v>0</v>
      </c>
      <c r="AJF17" s="34">
        <f>'5 - Project Outputs'!Q617</f>
        <v>0</v>
      </c>
      <c r="AJG17" s="34">
        <f>'5 - Project Outputs'!R617</f>
        <v>0</v>
      </c>
      <c r="AJH17" s="34">
        <f>'5 - Project Outputs'!S617</f>
        <v>0</v>
      </c>
      <c r="AJI17" s="34">
        <f>'5 - Project Outputs'!T617</f>
        <v>0</v>
      </c>
      <c r="AJJ17" s="34">
        <f>'5 - Project Outputs'!U617</f>
        <v>0</v>
      </c>
      <c r="AJK17" s="34">
        <f>'5 - Project Outputs'!V617</f>
        <v>0</v>
      </c>
      <c r="AJL17" s="34">
        <f>'5 - Project Outputs'!W617</f>
        <v>0</v>
      </c>
      <c r="AJM17" s="34">
        <f>'5 - Project Outputs'!X617</f>
        <v>0</v>
      </c>
      <c r="AJN17" s="34">
        <f>'5 - Project Outputs'!C618</f>
        <v>0</v>
      </c>
      <c r="AJO17" s="34">
        <f>'5 - Project Outputs'!D618</f>
        <v>0</v>
      </c>
      <c r="AJP17" s="34">
        <f>'5 - Project Outputs'!E618</f>
        <v>0</v>
      </c>
      <c r="AJQ17" s="34">
        <f>'5 - Project Outputs'!F618</f>
        <v>0</v>
      </c>
      <c r="AJR17" s="34">
        <f>'5 - Project Outputs'!G618</f>
        <v>0</v>
      </c>
      <c r="AJS17" s="34">
        <f>'5 - Project Outputs'!H618</f>
        <v>0</v>
      </c>
      <c r="AJT17" s="34">
        <f>'5 - Project Outputs'!I618</f>
        <v>0</v>
      </c>
      <c r="AJU17" s="34">
        <f>'5 - Project Outputs'!J618</f>
        <v>0</v>
      </c>
      <c r="AJV17" s="34">
        <f>'5 - Project Outputs'!K618</f>
        <v>0</v>
      </c>
      <c r="AJW17" s="34">
        <f>'5 - Project Outputs'!L618</f>
        <v>0</v>
      </c>
      <c r="AJX17" s="34">
        <f>'5 - Project Outputs'!M618</f>
        <v>0</v>
      </c>
      <c r="AJY17" s="34">
        <f>'5 - Project Outputs'!N618</f>
        <v>0</v>
      </c>
      <c r="AJZ17" s="34">
        <f>'5 - Project Outputs'!O618</f>
        <v>0</v>
      </c>
      <c r="AKA17" s="34">
        <f>'5 - Project Outputs'!P618</f>
        <v>0</v>
      </c>
      <c r="AKB17" s="34">
        <f>'5 - Project Outputs'!Q618</f>
        <v>0</v>
      </c>
      <c r="AKC17" s="34">
        <f>'5 - Project Outputs'!R618</f>
        <v>0</v>
      </c>
      <c r="AKD17" s="34">
        <f>'5 - Project Outputs'!S618</f>
        <v>0</v>
      </c>
      <c r="AKE17" s="34">
        <f>'5 - Project Outputs'!T618</f>
        <v>0</v>
      </c>
      <c r="AKF17" s="34">
        <f>'5 - Project Outputs'!U618</f>
        <v>0</v>
      </c>
      <c r="AKG17" s="34">
        <f>'5 - Project Outputs'!V618</f>
        <v>0</v>
      </c>
      <c r="AKH17" s="34">
        <f>'5 - Project Outputs'!W618</f>
        <v>0</v>
      </c>
      <c r="AKI17" s="34">
        <f>'5 - Project Outputs'!X618</f>
        <v>0</v>
      </c>
      <c r="AKJ17" s="34">
        <f>'5 - Project Outputs'!C619</f>
        <v>0</v>
      </c>
      <c r="AKK17" s="34">
        <f>'5 - Project Outputs'!D619</f>
        <v>0</v>
      </c>
      <c r="AKL17" s="34">
        <f>'5 - Project Outputs'!E619</f>
        <v>0</v>
      </c>
      <c r="AKM17" s="34">
        <f>'5 - Project Outputs'!F619</f>
        <v>0</v>
      </c>
      <c r="AKN17" s="34">
        <f>'5 - Project Outputs'!G619</f>
        <v>0</v>
      </c>
      <c r="AKO17" s="34">
        <f>'5 - Project Outputs'!H619</f>
        <v>0</v>
      </c>
      <c r="AKP17" s="34">
        <f>'5 - Project Outputs'!I619</f>
        <v>0</v>
      </c>
      <c r="AKQ17" s="34">
        <f>'5 - Project Outputs'!J619</f>
        <v>0</v>
      </c>
      <c r="AKR17" s="34">
        <f>'5 - Project Outputs'!K619</f>
        <v>0</v>
      </c>
      <c r="AKS17" s="34">
        <f>'5 - Project Outputs'!L619</f>
        <v>0</v>
      </c>
      <c r="AKT17" s="34">
        <f>'5 - Project Outputs'!M619</f>
        <v>0</v>
      </c>
      <c r="AKU17" s="34">
        <f>'5 - Project Outputs'!N619</f>
        <v>0</v>
      </c>
      <c r="AKV17" s="34">
        <f>'5 - Project Outputs'!O619</f>
        <v>0</v>
      </c>
      <c r="AKW17" s="34">
        <f>'5 - Project Outputs'!P619</f>
        <v>0</v>
      </c>
      <c r="AKX17" s="34">
        <f>'5 - Project Outputs'!Q619</f>
        <v>0</v>
      </c>
      <c r="AKY17" s="34">
        <f>'5 - Project Outputs'!R619</f>
        <v>0</v>
      </c>
      <c r="AKZ17" s="34">
        <f>'5 - Project Outputs'!S619</f>
        <v>0</v>
      </c>
      <c r="ALA17" s="34">
        <f>'5 - Project Outputs'!T619</f>
        <v>0</v>
      </c>
      <c r="ALB17" s="34">
        <f>'5 - Project Outputs'!U619</f>
        <v>0</v>
      </c>
      <c r="ALC17" s="34">
        <f>'5 - Project Outputs'!V619</f>
        <v>0</v>
      </c>
      <c r="ALD17" s="34">
        <f>'5 - Project Outputs'!W619</f>
        <v>0</v>
      </c>
      <c r="ALE17" s="34">
        <f>'5 - Project Outputs'!X619</f>
        <v>0</v>
      </c>
      <c r="ALF17" s="34">
        <f>'5 - Project Outputs'!C620</f>
        <v>0</v>
      </c>
      <c r="ALG17" s="34">
        <f>'5 - Project Outputs'!D620</f>
        <v>0</v>
      </c>
      <c r="ALH17" s="34">
        <f>'5 - Project Outputs'!E620</f>
        <v>0</v>
      </c>
      <c r="ALI17" s="34">
        <f>'5 - Project Outputs'!F620</f>
        <v>0</v>
      </c>
      <c r="ALJ17" s="34">
        <f>'5 - Project Outputs'!G620</f>
        <v>0</v>
      </c>
      <c r="ALK17" s="34">
        <f>'5 - Project Outputs'!H620</f>
        <v>0</v>
      </c>
      <c r="ALL17" s="34">
        <f>'5 - Project Outputs'!I620</f>
        <v>0</v>
      </c>
      <c r="ALM17" s="34">
        <f>'5 - Project Outputs'!J620</f>
        <v>0</v>
      </c>
      <c r="ALN17" s="34">
        <f>'5 - Project Outputs'!K620</f>
        <v>0</v>
      </c>
      <c r="ALO17" s="34">
        <f>'5 - Project Outputs'!L620</f>
        <v>0</v>
      </c>
      <c r="ALP17" s="34">
        <f>'5 - Project Outputs'!M620</f>
        <v>0</v>
      </c>
      <c r="ALQ17" s="34">
        <f>'5 - Project Outputs'!N620</f>
        <v>0</v>
      </c>
      <c r="ALR17" s="34">
        <f>'5 - Project Outputs'!O620</f>
        <v>0</v>
      </c>
      <c r="ALS17" s="34">
        <f>'5 - Project Outputs'!P620</f>
        <v>0</v>
      </c>
      <c r="ALT17" s="34">
        <f>'5 - Project Outputs'!Q620</f>
        <v>0</v>
      </c>
      <c r="ALU17" s="34">
        <f>'5 - Project Outputs'!R620</f>
        <v>0</v>
      </c>
      <c r="ALV17" s="34">
        <f>'5 - Project Outputs'!S620</f>
        <v>0</v>
      </c>
      <c r="ALW17" s="34">
        <f>'5 - Project Outputs'!T620</f>
        <v>0</v>
      </c>
      <c r="ALX17" s="34">
        <f>'5 - Project Outputs'!U620</f>
        <v>0</v>
      </c>
      <c r="ALY17" s="34">
        <f>'5 - Project Outputs'!V620</f>
        <v>0</v>
      </c>
      <c r="ALZ17" s="34">
        <f>'5 - Project Outputs'!W620</f>
        <v>0</v>
      </c>
      <c r="AMA17" s="34">
        <f>'5 - Project Outputs'!X620</f>
        <v>0</v>
      </c>
      <c r="AMB17" s="34">
        <f>'5 - Project Outputs'!C621</f>
        <v>0</v>
      </c>
      <c r="AMC17" s="34">
        <f>'5 - Project Outputs'!D621</f>
        <v>0</v>
      </c>
      <c r="AMD17" s="34">
        <f>'5 - Project Outputs'!E621</f>
        <v>0</v>
      </c>
      <c r="AME17" s="34">
        <f>'5 - Project Outputs'!F621</f>
        <v>0</v>
      </c>
      <c r="AMF17" s="34">
        <f>'5 - Project Outputs'!G621</f>
        <v>0</v>
      </c>
      <c r="AMG17" s="34">
        <f>'5 - Project Outputs'!H621</f>
        <v>0</v>
      </c>
      <c r="AMH17" s="34">
        <f>'5 - Project Outputs'!I621</f>
        <v>0</v>
      </c>
      <c r="AMI17" s="34">
        <f>'5 - Project Outputs'!J621</f>
        <v>0</v>
      </c>
      <c r="AMJ17" s="34">
        <f>'5 - Project Outputs'!K621</f>
        <v>0</v>
      </c>
      <c r="AMK17" s="34">
        <f>'5 - Project Outputs'!L621</f>
        <v>0</v>
      </c>
      <c r="AML17" s="34">
        <f>'5 - Project Outputs'!M621</f>
        <v>0</v>
      </c>
      <c r="AMM17" s="34">
        <f>'5 - Project Outputs'!N621</f>
        <v>0</v>
      </c>
      <c r="AMN17" s="34">
        <f>'5 - Project Outputs'!O621</f>
        <v>0</v>
      </c>
      <c r="AMO17" s="34">
        <f>'5 - Project Outputs'!P621</f>
        <v>0</v>
      </c>
      <c r="AMP17" s="34">
        <f>'5 - Project Outputs'!Q621</f>
        <v>0</v>
      </c>
      <c r="AMQ17" s="34">
        <f>'5 - Project Outputs'!R621</f>
        <v>0</v>
      </c>
      <c r="AMR17" s="34">
        <f>'5 - Project Outputs'!S621</f>
        <v>0</v>
      </c>
      <c r="AMS17" s="34">
        <f>'5 - Project Outputs'!T621</f>
        <v>0</v>
      </c>
      <c r="AMT17" s="34">
        <f>'5 - Project Outputs'!U621</f>
        <v>0</v>
      </c>
      <c r="AMU17" s="34">
        <f>'5 - Project Outputs'!V621</f>
        <v>0</v>
      </c>
      <c r="AMV17" s="34">
        <f>'5 - Project Outputs'!W621</f>
        <v>0</v>
      </c>
      <c r="AMW17" s="34">
        <f>'5 - Project Outputs'!X621</f>
        <v>0</v>
      </c>
      <c r="AMX17" s="34">
        <f>'5 - Project Outputs'!C622</f>
        <v>0</v>
      </c>
      <c r="AMY17" s="34">
        <f>'5 - Project Outputs'!D622</f>
        <v>0</v>
      </c>
      <c r="AMZ17" s="34">
        <f>'5 - Project Outputs'!E622</f>
        <v>0</v>
      </c>
      <c r="ANA17" s="34">
        <f>'5 - Project Outputs'!F622</f>
        <v>0</v>
      </c>
      <c r="ANB17" s="34">
        <f>'5 - Project Outputs'!G622</f>
        <v>0</v>
      </c>
      <c r="ANC17" s="34">
        <f>'5 - Project Outputs'!H622</f>
        <v>0</v>
      </c>
      <c r="AND17" s="34">
        <f>'5 - Project Outputs'!I622</f>
        <v>0</v>
      </c>
      <c r="ANE17" s="34">
        <f>'5 - Project Outputs'!J622</f>
        <v>0</v>
      </c>
      <c r="ANF17" s="34">
        <f>'5 - Project Outputs'!K622</f>
        <v>0</v>
      </c>
      <c r="ANG17" s="34">
        <f>'5 - Project Outputs'!L622</f>
        <v>0</v>
      </c>
      <c r="ANH17" s="34">
        <f>'5 - Project Outputs'!M622</f>
        <v>0</v>
      </c>
      <c r="ANI17" s="34">
        <f>'5 - Project Outputs'!N622</f>
        <v>0</v>
      </c>
      <c r="ANJ17" s="34">
        <f>'5 - Project Outputs'!O622</f>
        <v>0</v>
      </c>
      <c r="ANK17" s="34">
        <f>'5 - Project Outputs'!P622</f>
        <v>0</v>
      </c>
      <c r="ANL17" s="34">
        <f>'5 - Project Outputs'!Q622</f>
        <v>0</v>
      </c>
      <c r="ANM17" s="34">
        <f>'5 - Project Outputs'!R622</f>
        <v>0</v>
      </c>
      <c r="ANN17" s="34">
        <f>'5 - Project Outputs'!S622</f>
        <v>0</v>
      </c>
      <c r="ANO17" s="34">
        <f>'5 - Project Outputs'!T622</f>
        <v>0</v>
      </c>
      <c r="ANP17" s="34">
        <f>'5 - Project Outputs'!U622</f>
        <v>0</v>
      </c>
      <c r="ANQ17" s="34">
        <f>'5 - Project Outputs'!V622</f>
        <v>0</v>
      </c>
      <c r="ANR17" s="34">
        <f>'5 - Project Outputs'!W622</f>
        <v>0</v>
      </c>
      <c r="ANS17" s="34">
        <f>'5 - Project Outputs'!X622</f>
        <v>0</v>
      </c>
      <c r="ANT17" s="34">
        <f>'5 - Project Outputs'!C623</f>
        <v>0</v>
      </c>
      <c r="ANU17" s="34">
        <f>'5 - Project Outputs'!D623</f>
        <v>0</v>
      </c>
      <c r="ANV17" s="34">
        <f>'5 - Project Outputs'!E623</f>
        <v>0</v>
      </c>
      <c r="ANW17" s="34">
        <f>'5 - Project Outputs'!F623</f>
        <v>0</v>
      </c>
      <c r="ANX17" s="34">
        <f>'5 - Project Outputs'!G623</f>
        <v>0</v>
      </c>
      <c r="ANY17" s="34">
        <f>'5 - Project Outputs'!H623</f>
        <v>0</v>
      </c>
      <c r="ANZ17" s="34">
        <f>'5 - Project Outputs'!I623</f>
        <v>0</v>
      </c>
      <c r="AOA17" s="34">
        <f>'5 - Project Outputs'!J623</f>
        <v>0</v>
      </c>
      <c r="AOB17" s="34">
        <f>'5 - Project Outputs'!K623</f>
        <v>0</v>
      </c>
      <c r="AOC17" s="34">
        <f>'5 - Project Outputs'!L623</f>
        <v>0</v>
      </c>
      <c r="AOD17" s="34">
        <f>'5 - Project Outputs'!M623</f>
        <v>0</v>
      </c>
      <c r="AOE17" s="34">
        <f>'5 - Project Outputs'!N623</f>
        <v>0</v>
      </c>
      <c r="AOF17" s="34">
        <f>'5 - Project Outputs'!O623</f>
        <v>0</v>
      </c>
      <c r="AOG17" s="34">
        <f>'5 - Project Outputs'!P623</f>
        <v>0</v>
      </c>
      <c r="AOH17" s="34">
        <f>'5 - Project Outputs'!Q623</f>
        <v>0</v>
      </c>
      <c r="AOI17" s="34">
        <f>'5 - Project Outputs'!R623</f>
        <v>0</v>
      </c>
      <c r="AOJ17" s="34">
        <f>'5 - Project Outputs'!S623</f>
        <v>0</v>
      </c>
      <c r="AOK17" s="34">
        <f>'5 - Project Outputs'!T623</f>
        <v>0</v>
      </c>
      <c r="AOL17" s="34">
        <f>'5 - Project Outputs'!U623</f>
        <v>0</v>
      </c>
      <c r="AOM17" s="34">
        <f>'5 - Project Outputs'!V623</f>
        <v>0</v>
      </c>
      <c r="AON17" s="34">
        <f>'5 - Project Outputs'!W623</f>
        <v>0</v>
      </c>
      <c r="AOO17" s="34">
        <f>'5 - Project Outputs'!X623</f>
        <v>0</v>
      </c>
      <c r="CZK17" s="34">
        <f>'7 - Risk Register'!C144</f>
        <v>0</v>
      </c>
      <c r="CZL17" s="34">
        <f>'7 - Risk Register'!D144</f>
        <v>0</v>
      </c>
      <c r="CZM17" s="34">
        <f>'7 - Risk Register'!E144</f>
        <v>0</v>
      </c>
      <c r="CZN17" s="34">
        <f>'7 - Risk Register'!F144</f>
        <v>0</v>
      </c>
      <c r="CZO17" s="34">
        <f>'7 - Risk Register'!G144</f>
        <v>0</v>
      </c>
      <c r="CZP17" s="34">
        <f>'7 - Risk Register'!H144</f>
        <v>0</v>
      </c>
      <c r="CZQ17" s="34">
        <f>'7 - Risk Register'!I144</f>
        <v>0</v>
      </c>
      <c r="CZR17" s="34" t="str">
        <f>'7 - Risk Register'!J144</f>
        <v/>
      </c>
      <c r="CZS17" s="34">
        <f>'7 - Risk Register'!K144</f>
        <v>0</v>
      </c>
      <c r="CZT17" s="34">
        <f>'7 - Risk Register'!L144</f>
        <v>0</v>
      </c>
      <c r="CZU17" s="34">
        <f>'7 - Risk Register'!M144</f>
        <v>0</v>
      </c>
      <c r="CZV17" s="34" t="str">
        <f>'7 - Risk Register'!N144</f>
        <v/>
      </c>
      <c r="CZW17" s="34">
        <f>'7 - Risk Register'!O144</f>
        <v>0</v>
      </c>
      <c r="CZX17" s="34">
        <f>'7 - Risk Register'!P144</f>
        <v>0</v>
      </c>
      <c r="CZY17" s="34">
        <f>'7 - Risk Register'!C145</f>
        <v>0</v>
      </c>
      <c r="CZZ17" s="34">
        <f>'7 - Risk Register'!D145</f>
        <v>0</v>
      </c>
      <c r="DAA17" s="34">
        <f>'7 - Risk Register'!E145</f>
        <v>0</v>
      </c>
      <c r="DAB17" s="34">
        <f>'7 - Risk Register'!F145</f>
        <v>0</v>
      </c>
      <c r="DAC17" s="34">
        <f>'7 - Risk Register'!G145</f>
        <v>0</v>
      </c>
      <c r="DAD17" s="34">
        <f>'7 - Risk Register'!H145</f>
        <v>0</v>
      </c>
      <c r="DAE17" s="34">
        <f>'7 - Risk Register'!I145</f>
        <v>0</v>
      </c>
      <c r="DAF17" s="34" t="str">
        <f>'7 - Risk Register'!J145</f>
        <v/>
      </c>
      <c r="DAG17" s="34">
        <f>'7 - Risk Register'!K145</f>
        <v>0</v>
      </c>
      <c r="DAH17" s="34">
        <f>'7 - Risk Register'!L145</f>
        <v>0</v>
      </c>
      <c r="DAI17" s="34">
        <f>'7 - Risk Register'!M145</f>
        <v>0</v>
      </c>
      <c r="DAJ17" s="34" t="str">
        <f>'7 - Risk Register'!N145</f>
        <v/>
      </c>
      <c r="DAK17" s="34">
        <f>'7 - Risk Register'!O145</f>
        <v>0</v>
      </c>
      <c r="DAL17" s="34">
        <f>'7 - Risk Register'!P145</f>
        <v>0</v>
      </c>
      <c r="DAM17" s="34">
        <f>'7 - Risk Register'!C146</f>
        <v>0</v>
      </c>
      <c r="DAN17" s="34">
        <f>'7 - Risk Register'!D146</f>
        <v>0</v>
      </c>
      <c r="DAO17" s="34">
        <f>'7 - Risk Register'!E146</f>
        <v>0</v>
      </c>
      <c r="DAP17" s="34">
        <f>'7 - Risk Register'!F146</f>
        <v>0</v>
      </c>
      <c r="DAQ17" s="34">
        <f>'7 - Risk Register'!G146</f>
        <v>0</v>
      </c>
      <c r="DAR17" s="34">
        <f>'7 - Risk Register'!H146</f>
        <v>0</v>
      </c>
      <c r="DAS17" s="34">
        <f>'7 - Risk Register'!I146</f>
        <v>0</v>
      </c>
      <c r="DAT17" s="34" t="str">
        <f>'7 - Risk Register'!J146</f>
        <v/>
      </c>
      <c r="DAU17" s="34">
        <f>'7 - Risk Register'!K146</f>
        <v>0</v>
      </c>
      <c r="DAV17" s="34">
        <f>'7 - Risk Register'!L146</f>
        <v>0</v>
      </c>
      <c r="DAW17" s="34">
        <f>'7 - Risk Register'!M146</f>
        <v>0</v>
      </c>
      <c r="DAX17" s="34" t="str">
        <f>'7 - Risk Register'!N146</f>
        <v/>
      </c>
      <c r="DAY17" s="34">
        <f>'7 - Risk Register'!O146</f>
        <v>0</v>
      </c>
      <c r="DAZ17" s="34">
        <f>'7 - Risk Register'!P146</f>
        <v>0</v>
      </c>
    </row>
    <row r="18" spans="1:2762" s="34" customFormat="1">
      <c r="A18" s="460" t="s">
        <v>3535</v>
      </c>
      <c r="R18" s="466" t="str">
        <f>'Project Lookup'!$C$19</f>
        <v/>
      </c>
      <c r="S18" s="34" t="str">
        <f>'Project Lookup'!$E$19</f>
        <v/>
      </c>
      <c r="T18" s="34" t="str">
        <f>'2 - Project Admin'!F43</f>
        <v>&lt; Select &gt;</v>
      </c>
      <c r="U18" s="34" t="str">
        <f>'2 - Project Admin'!G43</f>
        <v>&lt; Select &gt;</v>
      </c>
      <c r="V18" s="34">
        <f>'2 - Project Admin'!H43</f>
        <v>0</v>
      </c>
      <c r="W18" s="34">
        <f>'2 - Project Admin'!I43</f>
        <v>0</v>
      </c>
      <c r="X18" s="34" t="str">
        <f>'2 - Project Admin'!J43</f>
        <v>&lt; Select &gt;</v>
      </c>
      <c r="Y18" s="34">
        <f>'2 - Project Admin'!K43</f>
        <v>0</v>
      </c>
      <c r="Z18" s="34">
        <f>'2 - Project Admin'!L43</f>
        <v>0</v>
      </c>
      <c r="AJ18" s="468">
        <f>'3 - Programme Progress'!D36</f>
        <v>0</v>
      </c>
      <c r="AK18" s="34">
        <f>'3 - Programme Progress'!E36</f>
        <v>0</v>
      </c>
      <c r="AL18" s="34" t="e">
        <f>'3 - Programme Progress'!#REF!</f>
        <v>#REF!</v>
      </c>
      <c r="AM18" s="34" t="str">
        <f>'3 - Programme Progress'!F36</f>
        <v>&lt; Select &gt;</v>
      </c>
      <c r="AN18" s="34" t="str">
        <f>'3 - Programme Progress'!J36</f>
        <v>&lt; Select &gt;</v>
      </c>
      <c r="AO18" s="34" t="str">
        <f>'3 - Programme Progress'!K36</f>
        <v>&lt; Select &gt;</v>
      </c>
      <c r="AP18" s="34" t="str">
        <f>'3 - Programme Progress'!L36</f>
        <v>&lt; Select &gt;</v>
      </c>
      <c r="AQ18" s="34">
        <f>'3 - Programme Progress'!M36</f>
        <v>0</v>
      </c>
      <c r="AR18" s="34">
        <f>'3 - Programme Progress'!N36</f>
        <v>0</v>
      </c>
      <c r="AS18" s="34">
        <f>'3 - Programme Progress'!O36</f>
        <v>0</v>
      </c>
      <c r="AU18" s="469"/>
      <c r="AV18" s="469"/>
      <c r="AW18" s="469"/>
      <c r="AX18" s="469"/>
      <c r="AY18" s="469"/>
      <c r="AZ18" s="469"/>
      <c r="BA18" s="469"/>
      <c r="BB18" s="469"/>
      <c r="BC18" s="469"/>
      <c r="BD18" s="469"/>
      <c r="BE18" s="469"/>
      <c r="BF18" s="469"/>
      <c r="BG18" s="469"/>
      <c r="BH18" s="469"/>
      <c r="BI18" s="469"/>
      <c r="BJ18" s="469"/>
      <c r="BK18" s="469"/>
      <c r="BS18" s="34">
        <f>'4a - Funding Profiles'!F486</f>
        <v>0</v>
      </c>
      <c r="BT18" s="34">
        <f>'4a - Funding Profiles'!G486</f>
        <v>0</v>
      </c>
      <c r="BU18" s="34">
        <f>'4a - Funding Profiles'!H486</f>
        <v>0</v>
      </c>
      <c r="BV18" s="34">
        <f>'4a - Funding Profiles'!I486</f>
        <v>0</v>
      </c>
      <c r="BW18" s="34">
        <f>'4a - Funding Profiles'!J486</f>
        <v>0</v>
      </c>
      <c r="BX18" s="34">
        <f>'4a - Funding Profiles'!K486</f>
        <v>0</v>
      </c>
      <c r="BY18" s="34">
        <f>'4a - Funding Profiles'!L486</f>
        <v>0</v>
      </c>
      <c r="BZ18" s="34">
        <f>'4a - Funding Profiles'!M486</f>
        <v>0</v>
      </c>
      <c r="CA18" s="34">
        <f>'4a - Funding Profiles'!N486</f>
        <v>0</v>
      </c>
      <c r="CB18" s="34">
        <f>'4a - Funding Profiles'!O486</f>
        <v>0</v>
      </c>
      <c r="CC18" s="34">
        <f>'4a - Funding Profiles'!P486</f>
        <v>0</v>
      </c>
      <c r="CD18" s="34">
        <f>'4a - Funding Profiles'!Q486</f>
        <v>0</v>
      </c>
      <c r="CE18" s="34">
        <f>'4a - Funding Profiles'!R486</f>
        <v>0</v>
      </c>
      <c r="CF18" s="34">
        <f>'4a - Funding Profiles'!S486</f>
        <v>0</v>
      </c>
      <c r="CG18" s="34">
        <f>'4a - Funding Profiles'!T486</f>
        <v>0</v>
      </c>
      <c r="CH18" s="34">
        <f>'4a - Funding Profiles'!U486</f>
        <v>0</v>
      </c>
      <c r="CI18" s="34">
        <f>'4a - Funding Profiles'!V486</f>
        <v>0</v>
      </c>
      <c r="CJ18" s="34">
        <f>'4a - Funding Profiles'!W486</f>
        <v>0</v>
      </c>
      <c r="CK18" s="34">
        <f>'4a - Funding Profiles'!X486</f>
        <v>0</v>
      </c>
      <c r="CL18" s="34">
        <f>'4a - Funding Profiles'!Y486</f>
        <v>0</v>
      </c>
      <c r="CM18" s="34">
        <f>'4a - Funding Profiles'!Z486</f>
        <v>0</v>
      </c>
      <c r="CN18" s="34">
        <f>'4a - Funding Profiles'!F487</f>
        <v>0</v>
      </c>
      <c r="CO18" s="34">
        <f>'4a - Funding Profiles'!G487</f>
        <v>0</v>
      </c>
      <c r="CP18" s="34">
        <f>'4a - Funding Profiles'!H487</f>
        <v>0</v>
      </c>
      <c r="CQ18" s="34">
        <f>'4a - Funding Profiles'!I487</f>
        <v>0</v>
      </c>
      <c r="CR18" s="34">
        <f>'4a - Funding Profiles'!J487</f>
        <v>0</v>
      </c>
      <c r="CS18" s="34">
        <f>'4a - Funding Profiles'!K487</f>
        <v>0</v>
      </c>
      <c r="CT18" s="34">
        <f>'4a - Funding Profiles'!L487</f>
        <v>0</v>
      </c>
      <c r="CU18" s="34">
        <f>'4a - Funding Profiles'!M487</f>
        <v>0</v>
      </c>
      <c r="CV18" s="34">
        <f>'4a - Funding Profiles'!N487</f>
        <v>0</v>
      </c>
      <c r="CW18" s="34">
        <f>'4a - Funding Profiles'!O487</f>
        <v>0</v>
      </c>
      <c r="CX18" s="34">
        <f>'4a - Funding Profiles'!P487</f>
        <v>0</v>
      </c>
      <c r="CY18" s="34">
        <f>'4a - Funding Profiles'!Q487</f>
        <v>0</v>
      </c>
      <c r="CZ18" s="34">
        <f>'4a - Funding Profiles'!R487</f>
        <v>0</v>
      </c>
      <c r="DA18" s="34">
        <f>'4a - Funding Profiles'!S487</f>
        <v>0</v>
      </c>
      <c r="DB18" s="34">
        <f>'4a - Funding Profiles'!T487</f>
        <v>0</v>
      </c>
      <c r="DC18" s="34">
        <f>'4a - Funding Profiles'!U487</f>
        <v>0</v>
      </c>
      <c r="DD18" s="34">
        <f>'4a - Funding Profiles'!V487</f>
        <v>0</v>
      </c>
      <c r="DE18" s="34">
        <f>'4a - Funding Profiles'!W487</f>
        <v>0</v>
      </c>
      <c r="DF18" s="34">
        <f>'4a - Funding Profiles'!X487</f>
        <v>0</v>
      </c>
      <c r="DG18" s="34">
        <f>'4a - Funding Profiles'!Y487</f>
        <v>0</v>
      </c>
      <c r="DH18" s="34">
        <f>'4a - Funding Profiles'!Z487</f>
        <v>0</v>
      </c>
      <c r="DI18" s="34">
        <f>'4a - Funding Profiles'!F488</f>
        <v>0</v>
      </c>
      <c r="DJ18" s="34">
        <f>'4a - Funding Profiles'!G488</f>
        <v>0</v>
      </c>
      <c r="DK18" s="34">
        <f>'4a - Funding Profiles'!H488</f>
        <v>0</v>
      </c>
      <c r="DL18" s="34">
        <f>'4a - Funding Profiles'!I488</f>
        <v>0</v>
      </c>
      <c r="DM18" s="34">
        <f>'4a - Funding Profiles'!J488</f>
        <v>0</v>
      </c>
      <c r="DN18" s="34">
        <f>'4a - Funding Profiles'!K488</f>
        <v>0</v>
      </c>
      <c r="DO18" s="34">
        <f>'4a - Funding Profiles'!L488</f>
        <v>0</v>
      </c>
      <c r="DP18" s="34">
        <f>'4a - Funding Profiles'!M488</f>
        <v>0</v>
      </c>
      <c r="DQ18" s="34">
        <f>'4a - Funding Profiles'!N488</f>
        <v>0</v>
      </c>
      <c r="DR18" s="34">
        <f>'4a - Funding Profiles'!O488</f>
        <v>0</v>
      </c>
      <c r="DS18" s="34">
        <f>'4a - Funding Profiles'!P488</f>
        <v>0</v>
      </c>
      <c r="DT18" s="34">
        <f>'4a - Funding Profiles'!Q488</f>
        <v>0</v>
      </c>
      <c r="DU18" s="34">
        <f>'4a - Funding Profiles'!R488</f>
        <v>0</v>
      </c>
      <c r="DV18" s="34">
        <f>'4a - Funding Profiles'!S488</f>
        <v>0</v>
      </c>
      <c r="DW18" s="34">
        <f>'4a - Funding Profiles'!T488</f>
        <v>0</v>
      </c>
      <c r="DX18" s="34">
        <f>'4a - Funding Profiles'!U488</f>
        <v>0</v>
      </c>
      <c r="DY18" s="34">
        <f>'4a - Funding Profiles'!V488</f>
        <v>0</v>
      </c>
      <c r="DZ18" s="34">
        <f>'4a - Funding Profiles'!W488</f>
        <v>0</v>
      </c>
      <c r="EA18" s="34">
        <f>'4a - Funding Profiles'!X488</f>
        <v>0</v>
      </c>
      <c r="EB18" s="34">
        <f>'4a - Funding Profiles'!Y488</f>
        <v>0</v>
      </c>
      <c r="EC18" s="34">
        <f>'4a - Funding Profiles'!Z488</f>
        <v>0</v>
      </c>
      <c r="ED18" s="34">
        <f>'4a - Funding Profiles'!F489</f>
        <v>0</v>
      </c>
      <c r="EE18" s="34">
        <f>'4a - Funding Profiles'!G489</f>
        <v>0</v>
      </c>
      <c r="EF18" s="34">
        <f>'4a - Funding Profiles'!H489</f>
        <v>0</v>
      </c>
      <c r="EG18" s="34">
        <f>'4a - Funding Profiles'!I489</f>
        <v>0</v>
      </c>
      <c r="EH18" s="34">
        <f>'4a - Funding Profiles'!J489</f>
        <v>0</v>
      </c>
      <c r="EI18" s="34">
        <f>'4a - Funding Profiles'!K489</f>
        <v>0</v>
      </c>
      <c r="EJ18" s="34">
        <f>'4a - Funding Profiles'!L489</f>
        <v>0</v>
      </c>
      <c r="EK18" s="34">
        <f>'4a - Funding Profiles'!M489</f>
        <v>0</v>
      </c>
      <c r="EL18" s="34">
        <f>'4a - Funding Profiles'!N489</f>
        <v>0</v>
      </c>
      <c r="EM18" s="34">
        <f>'4a - Funding Profiles'!O489</f>
        <v>0</v>
      </c>
      <c r="EN18" s="34">
        <f>'4a - Funding Profiles'!P489</f>
        <v>0</v>
      </c>
      <c r="EO18" s="34">
        <f>'4a - Funding Profiles'!Q489</f>
        <v>0</v>
      </c>
      <c r="EP18" s="34">
        <f>'4a - Funding Profiles'!R489</f>
        <v>0</v>
      </c>
      <c r="EQ18" s="34">
        <f>'4a - Funding Profiles'!S489</f>
        <v>0</v>
      </c>
      <c r="ER18" s="34">
        <f>'4a - Funding Profiles'!T489</f>
        <v>0</v>
      </c>
      <c r="ES18" s="34">
        <f>'4a - Funding Profiles'!U489</f>
        <v>0</v>
      </c>
      <c r="ET18" s="34">
        <f>'4a - Funding Profiles'!V489</f>
        <v>0</v>
      </c>
      <c r="EU18" s="34">
        <f>'4a - Funding Profiles'!W489</f>
        <v>0</v>
      </c>
      <c r="EV18" s="34">
        <f>'4a - Funding Profiles'!X489</f>
        <v>0</v>
      </c>
      <c r="EW18" s="34">
        <f>'4a - Funding Profiles'!Y489</f>
        <v>0</v>
      </c>
      <c r="EX18" s="34">
        <f>'4a - Funding Profiles'!Z489</f>
        <v>0</v>
      </c>
      <c r="EY18" s="34">
        <f>'4a - Funding Profiles'!F490</f>
        <v>0</v>
      </c>
      <c r="EZ18" s="34">
        <f>'4a - Funding Profiles'!G490</f>
        <v>0</v>
      </c>
      <c r="FA18" s="34">
        <f>'4a - Funding Profiles'!H490</f>
        <v>0</v>
      </c>
      <c r="FB18" s="34">
        <f>'4a - Funding Profiles'!I490</f>
        <v>0</v>
      </c>
      <c r="FC18" s="34">
        <f>'4a - Funding Profiles'!J490</f>
        <v>0</v>
      </c>
      <c r="FD18" s="34">
        <f>'4a - Funding Profiles'!K490</f>
        <v>0</v>
      </c>
      <c r="FE18" s="34">
        <f>'4a - Funding Profiles'!L490</f>
        <v>0</v>
      </c>
      <c r="FF18" s="34">
        <f>'4a - Funding Profiles'!M490</f>
        <v>0</v>
      </c>
      <c r="FG18" s="34">
        <f>'4a - Funding Profiles'!N490</f>
        <v>0</v>
      </c>
      <c r="FH18" s="34">
        <f>'4a - Funding Profiles'!O490</f>
        <v>0</v>
      </c>
      <c r="FI18" s="34">
        <f>'4a - Funding Profiles'!P490</f>
        <v>0</v>
      </c>
      <c r="FJ18" s="34">
        <f>'4a - Funding Profiles'!Q490</f>
        <v>0</v>
      </c>
      <c r="FK18" s="34">
        <f>'4a - Funding Profiles'!R490</f>
        <v>0</v>
      </c>
      <c r="FL18" s="34">
        <f>'4a - Funding Profiles'!S490</f>
        <v>0</v>
      </c>
      <c r="FM18" s="34">
        <f>'4a - Funding Profiles'!T490</f>
        <v>0</v>
      </c>
      <c r="FN18" s="34">
        <f>'4a - Funding Profiles'!U490</f>
        <v>0</v>
      </c>
      <c r="FO18" s="34">
        <f>'4a - Funding Profiles'!V490</f>
        <v>0</v>
      </c>
      <c r="FP18" s="34">
        <f>'4a - Funding Profiles'!W490</f>
        <v>0</v>
      </c>
      <c r="FQ18" s="34">
        <f>'4a - Funding Profiles'!X490</f>
        <v>0</v>
      </c>
      <c r="FR18" s="34">
        <f>'4a - Funding Profiles'!Y490</f>
        <v>0</v>
      </c>
      <c r="FS18" s="34">
        <f>'4a - Funding Profiles'!Z490</f>
        <v>0</v>
      </c>
      <c r="FT18" s="34">
        <f>'4a - Funding Profiles'!F491</f>
        <v>0</v>
      </c>
      <c r="FU18" s="34">
        <f>'4a - Funding Profiles'!G491</f>
        <v>0</v>
      </c>
      <c r="FV18" s="34">
        <f>'4a - Funding Profiles'!H491</f>
        <v>0</v>
      </c>
      <c r="FW18" s="34">
        <f>'4a - Funding Profiles'!I491</f>
        <v>0</v>
      </c>
      <c r="FX18" s="34">
        <f>'4a - Funding Profiles'!J491</f>
        <v>0</v>
      </c>
      <c r="FY18" s="34">
        <f>'4a - Funding Profiles'!K491</f>
        <v>0</v>
      </c>
      <c r="FZ18" s="34">
        <f>'4a - Funding Profiles'!L491</f>
        <v>0</v>
      </c>
      <c r="GA18" s="34">
        <f>'4a - Funding Profiles'!M491</f>
        <v>0</v>
      </c>
      <c r="GB18" s="34">
        <f>'4a - Funding Profiles'!N491</f>
        <v>0</v>
      </c>
      <c r="GC18" s="34">
        <f>'4a - Funding Profiles'!O491</f>
        <v>0</v>
      </c>
      <c r="GD18" s="34">
        <f>'4a - Funding Profiles'!P491</f>
        <v>0</v>
      </c>
      <c r="GE18" s="34">
        <f>'4a - Funding Profiles'!Q491</f>
        <v>0</v>
      </c>
      <c r="GF18" s="34">
        <f>'4a - Funding Profiles'!R491</f>
        <v>0</v>
      </c>
      <c r="GG18" s="34">
        <f>'4a - Funding Profiles'!S491</f>
        <v>0</v>
      </c>
      <c r="GH18" s="34">
        <f>'4a - Funding Profiles'!T491</f>
        <v>0</v>
      </c>
      <c r="GI18" s="34">
        <f>'4a - Funding Profiles'!U491</f>
        <v>0</v>
      </c>
      <c r="GJ18" s="34">
        <f>'4a - Funding Profiles'!V491</f>
        <v>0</v>
      </c>
      <c r="GK18" s="34">
        <f>'4a - Funding Profiles'!W491</f>
        <v>0</v>
      </c>
      <c r="GL18" s="34">
        <f>'4a - Funding Profiles'!X491</f>
        <v>0</v>
      </c>
      <c r="GM18" s="34">
        <f>'4a - Funding Profiles'!Y491</f>
        <v>0</v>
      </c>
      <c r="GN18" s="34">
        <f>'4a - Funding Profiles'!Z491</f>
        <v>0</v>
      </c>
      <c r="GO18" s="34">
        <f>'4a - Funding Profiles'!F492</f>
        <v>0</v>
      </c>
      <c r="GP18" s="34">
        <f>'4a - Funding Profiles'!G492</f>
        <v>0</v>
      </c>
      <c r="GQ18" s="34">
        <f>'4a - Funding Profiles'!H492</f>
        <v>0</v>
      </c>
      <c r="GR18" s="34">
        <f>'4a - Funding Profiles'!I492</f>
        <v>0</v>
      </c>
      <c r="GS18" s="34">
        <f>'4a - Funding Profiles'!J492</f>
        <v>0</v>
      </c>
      <c r="GT18" s="34">
        <f>'4a - Funding Profiles'!K492</f>
        <v>0</v>
      </c>
      <c r="GU18" s="34">
        <f>'4a - Funding Profiles'!L492</f>
        <v>0</v>
      </c>
      <c r="GV18" s="34">
        <f>'4a - Funding Profiles'!M492</f>
        <v>0</v>
      </c>
      <c r="GW18" s="34">
        <f>'4a - Funding Profiles'!N492</f>
        <v>0</v>
      </c>
      <c r="GX18" s="34">
        <f>'4a - Funding Profiles'!O492</f>
        <v>0</v>
      </c>
      <c r="GY18" s="34">
        <f>'4a - Funding Profiles'!P492</f>
        <v>0</v>
      </c>
      <c r="GZ18" s="34">
        <f>'4a - Funding Profiles'!Q492</f>
        <v>0</v>
      </c>
      <c r="HA18" s="34">
        <f>'4a - Funding Profiles'!R492</f>
        <v>0</v>
      </c>
      <c r="HB18" s="34">
        <f>'4a - Funding Profiles'!S492</f>
        <v>0</v>
      </c>
      <c r="HC18" s="34">
        <f>'4a - Funding Profiles'!T492</f>
        <v>0</v>
      </c>
      <c r="HD18" s="34">
        <f>'4a - Funding Profiles'!U492</f>
        <v>0</v>
      </c>
      <c r="HE18" s="34">
        <f>'4a - Funding Profiles'!V492</f>
        <v>0</v>
      </c>
      <c r="HF18" s="34">
        <f>'4a - Funding Profiles'!W492</f>
        <v>0</v>
      </c>
      <c r="HG18" s="34">
        <f>'4a - Funding Profiles'!X492</f>
        <v>0</v>
      </c>
      <c r="HH18" s="34">
        <f>'4a - Funding Profiles'!Y492</f>
        <v>0</v>
      </c>
      <c r="HI18" s="34">
        <f>'4a - Funding Profiles'!Z492</f>
        <v>0</v>
      </c>
      <c r="HJ18" s="34">
        <f>'4a - Funding Profiles'!F493</f>
        <v>0</v>
      </c>
      <c r="HK18" s="34">
        <f>'4a - Funding Profiles'!G493</f>
        <v>0</v>
      </c>
      <c r="HL18" s="34">
        <f>'4a - Funding Profiles'!H493</f>
        <v>0</v>
      </c>
      <c r="HM18" s="34">
        <f>'4a - Funding Profiles'!I493</f>
        <v>0</v>
      </c>
      <c r="HN18" s="34">
        <f>'4a - Funding Profiles'!J493</f>
        <v>0</v>
      </c>
      <c r="HO18" s="34">
        <f>'4a - Funding Profiles'!K493</f>
        <v>0</v>
      </c>
      <c r="HP18" s="34">
        <f>'4a - Funding Profiles'!L493</f>
        <v>0</v>
      </c>
      <c r="HQ18" s="34">
        <f>'4a - Funding Profiles'!M493</f>
        <v>0</v>
      </c>
      <c r="HR18" s="34">
        <f>'4a - Funding Profiles'!N493</f>
        <v>0</v>
      </c>
      <c r="HS18" s="34">
        <f>'4a - Funding Profiles'!O493</f>
        <v>0</v>
      </c>
      <c r="HT18" s="34">
        <f>'4a - Funding Profiles'!P493</f>
        <v>0</v>
      </c>
      <c r="HU18" s="34">
        <f>'4a - Funding Profiles'!Q493</f>
        <v>0</v>
      </c>
      <c r="HV18" s="34">
        <f>'4a - Funding Profiles'!R493</f>
        <v>0</v>
      </c>
      <c r="HW18" s="34">
        <f>'4a - Funding Profiles'!S493</f>
        <v>0</v>
      </c>
      <c r="HX18" s="34">
        <f>'4a - Funding Profiles'!T493</f>
        <v>0</v>
      </c>
      <c r="HY18" s="34">
        <f>'4a - Funding Profiles'!U493</f>
        <v>0</v>
      </c>
      <c r="HZ18" s="34">
        <f>'4a - Funding Profiles'!V493</f>
        <v>0</v>
      </c>
      <c r="IA18" s="34">
        <f>'4a - Funding Profiles'!W493</f>
        <v>0</v>
      </c>
      <c r="IB18" s="34">
        <f>'4a - Funding Profiles'!X493</f>
        <v>0</v>
      </c>
      <c r="IC18" s="34">
        <f>'4a - Funding Profiles'!Y493</f>
        <v>0</v>
      </c>
      <c r="ID18" s="34">
        <f>'4a - Funding Profiles'!Z493</f>
        <v>0</v>
      </c>
      <c r="KP18" s="34">
        <f>'4a - Funding Profiles'!C498</f>
        <v>0</v>
      </c>
      <c r="KQ18" s="34">
        <f>'4a - Funding Profiles'!D498</f>
        <v>0</v>
      </c>
      <c r="KR18" s="34">
        <f>'4a - Funding Profiles'!E498</f>
        <v>0</v>
      </c>
      <c r="KS18" s="34">
        <f>'4a - Funding Profiles'!F498</f>
        <v>0</v>
      </c>
      <c r="KT18" s="34">
        <f>'4a - Funding Profiles'!G498</f>
        <v>0</v>
      </c>
      <c r="KU18" s="34">
        <f>'4a - Funding Profiles'!H498</f>
        <v>0</v>
      </c>
      <c r="KV18" s="34">
        <f>'4a - Funding Profiles'!I498</f>
        <v>0</v>
      </c>
      <c r="KW18" s="34">
        <f>'4a - Funding Profiles'!J498</f>
        <v>0</v>
      </c>
      <c r="KX18" s="34">
        <f>'4a - Funding Profiles'!K498</f>
        <v>0</v>
      </c>
      <c r="KY18" s="34">
        <f>'4a - Funding Profiles'!L498</f>
        <v>0</v>
      </c>
      <c r="KZ18" s="34">
        <f>'4a - Funding Profiles'!M498</f>
        <v>0</v>
      </c>
      <c r="LA18" s="34">
        <f>'4a - Funding Profiles'!N498</f>
        <v>0</v>
      </c>
      <c r="LB18" s="34">
        <f>'4a - Funding Profiles'!O498</f>
        <v>0</v>
      </c>
      <c r="LC18" s="34">
        <f>'4a - Funding Profiles'!P498</f>
        <v>0</v>
      </c>
      <c r="LD18" s="34">
        <f>'4a - Funding Profiles'!Q498</f>
        <v>0</v>
      </c>
      <c r="LE18" s="34">
        <f>'4a - Funding Profiles'!R498</f>
        <v>0</v>
      </c>
      <c r="LF18" s="34">
        <f>'4a - Funding Profiles'!S498</f>
        <v>0</v>
      </c>
      <c r="LG18" s="34">
        <f>'4a - Funding Profiles'!T498</f>
        <v>0</v>
      </c>
      <c r="LH18" s="34">
        <f>'4a - Funding Profiles'!U498</f>
        <v>0</v>
      </c>
      <c r="LI18" s="34">
        <f>'4a - Funding Profiles'!V498</f>
        <v>0</v>
      </c>
      <c r="LJ18" s="34">
        <f>'4a - Funding Profiles'!W498</f>
        <v>0</v>
      </c>
      <c r="LK18" s="34">
        <f>'4a - Funding Profiles'!X498</f>
        <v>0</v>
      </c>
      <c r="LL18" s="34">
        <f>'4a - Funding Profiles'!Y498</f>
        <v>0</v>
      </c>
      <c r="LM18" s="34">
        <f>'4a - Funding Profiles'!Z498</f>
        <v>0</v>
      </c>
      <c r="LN18" s="34">
        <f>'4a - Funding Profiles'!C499</f>
        <v>0</v>
      </c>
      <c r="LO18" s="34">
        <f>'4a - Funding Profiles'!D499</f>
        <v>0</v>
      </c>
      <c r="LP18" s="34">
        <f>'4a - Funding Profiles'!E499</f>
        <v>0</v>
      </c>
      <c r="LQ18" s="34">
        <f>'4a - Funding Profiles'!F499</f>
        <v>0</v>
      </c>
      <c r="LR18" s="34">
        <f>'4a - Funding Profiles'!G499</f>
        <v>0</v>
      </c>
      <c r="LS18" s="34">
        <f>'4a - Funding Profiles'!H499</f>
        <v>0</v>
      </c>
      <c r="LT18" s="34">
        <f>'4a - Funding Profiles'!I499</f>
        <v>0</v>
      </c>
      <c r="LU18" s="34">
        <f>'4a - Funding Profiles'!J499</f>
        <v>0</v>
      </c>
      <c r="LV18" s="34">
        <f>'4a - Funding Profiles'!K499</f>
        <v>0</v>
      </c>
      <c r="LW18" s="34">
        <f>'4a - Funding Profiles'!L499</f>
        <v>0</v>
      </c>
      <c r="LX18" s="34">
        <f>'4a - Funding Profiles'!M499</f>
        <v>0</v>
      </c>
      <c r="LY18" s="34">
        <f>'4a - Funding Profiles'!N499</f>
        <v>0</v>
      </c>
      <c r="LZ18" s="34">
        <f>'4a - Funding Profiles'!O499</f>
        <v>0</v>
      </c>
      <c r="MA18" s="34">
        <f>'4a - Funding Profiles'!P499</f>
        <v>0</v>
      </c>
      <c r="MB18" s="34">
        <f>'4a - Funding Profiles'!Q499</f>
        <v>0</v>
      </c>
      <c r="MC18" s="34">
        <f>'4a - Funding Profiles'!R499</f>
        <v>0</v>
      </c>
      <c r="MD18" s="34">
        <f>'4a - Funding Profiles'!S499</f>
        <v>0</v>
      </c>
      <c r="ME18" s="34">
        <f>'4a - Funding Profiles'!T499</f>
        <v>0</v>
      </c>
      <c r="MF18" s="34">
        <f>'4a - Funding Profiles'!U499</f>
        <v>0</v>
      </c>
      <c r="MG18" s="34">
        <f>'4a - Funding Profiles'!V499</f>
        <v>0</v>
      </c>
      <c r="MH18" s="34">
        <f>'4a - Funding Profiles'!W499</f>
        <v>0</v>
      </c>
      <c r="MI18" s="34">
        <f>'4a - Funding Profiles'!X499</f>
        <v>0</v>
      </c>
      <c r="MJ18" s="34">
        <f>'4a - Funding Profiles'!Y499</f>
        <v>0</v>
      </c>
      <c r="MK18" s="34">
        <f>'4a - Funding Profiles'!Z499</f>
        <v>0</v>
      </c>
      <c r="ML18" s="34">
        <f>'4a - Funding Profiles'!C500</f>
        <v>0</v>
      </c>
      <c r="MM18" s="34">
        <f>'4a - Funding Profiles'!D500</f>
        <v>0</v>
      </c>
      <c r="MN18" s="34">
        <f>'4a - Funding Profiles'!E500</f>
        <v>0</v>
      </c>
      <c r="MO18" s="34">
        <f>'4a - Funding Profiles'!F500</f>
        <v>0</v>
      </c>
      <c r="MP18" s="34">
        <f>'4a - Funding Profiles'!G500</f>
        <v>0</v>
      </c>
      <c r="MQ18" s="34">
        <f>'4a - Funding Profiles'!H500</f>
        <v>0</v>
      </c>
      <c r="MR18" s="34">
        <f>'4a - Funding Profiles'!I500</f>
        <v>0</v>
      </c>
      <c r="MS18" s="34">
        <f>'4a - Funding Profiles'!J500</f>
        <v>0</v>
      </c>
      <c r="MT18" s="34">
        <f>'4a - Funding Profiles'!K500</f>
        <v>0</v>
      </c>
      <c r="MU18" s="34">
        <f>'4a - Funding Profiles'!L500</f>
        <v>0</v>
      </c>
      <c r="MV18" s="34">
        <f>'4a - Funding Profiles'!M500</f>
        <v>0</v>
      </c>
      <c r="MW18" s="34">
        <f>'4a - Funding Profiles'!N500</f>
        <v>0</v>
      </c>
      <c r="MX18" s="34">
        <f>'4a - Funding Profiles'!O500</f>
        <v>0</v>
      </c>
      <c r="MY18" s="34">
        <f>'4a - Funding Profiles'!P500</f>
        <v>0</v>
      </c>
      <c r="MZ18" s="34">
        <f>'4a - Funding Profiles'!Q500</f>
        <v>0</v>
      </c>
      <c r="NA18" s="34">
        <f>'4a - Funding Profiles'!R500</f>
        <v>0</v>
      </c>
      <c r="NB18" s="34">
        <f>'4a - Funding Profiles'!S500</f>
        <v>0</v>
      </c>
      <c r="NC18" s="34">
        <f>'4a - Funding Profiles'!T500</f>
        <v>0</v>
      </c>
      <c r="ND18" s="34">
        <f>'4a - Funding Profiles'!U500</f>
        <v>0</v>
      </c>
      <c r="NE18" s="34">
        <f>'4a - Funding Profiles'!V500</f>
        <v>0</v>
      </c>
      <c r="NF18" s="34">
        <f>'4a - Funding Profiles'!W500</f>
        <v>0</v>
      </c>
      <c r="NG18" s="34">
        <f>'4a - Funding Profiles'!X500</f>
        <v>0</v>
      </c>
      <c r="NH18" s="34">
        <f>'4a - Funding Profiles'!Y500</f>
        <v>0</v>
      </c>
      <c r="NI18" s="34">
        <f>'4a - Funding Profiles'!Z500</f>
        <v>0</v>
      </c>
      <c r="NJ18" s="34">
        <f>'4a - Funding Profiles'!C501</f>
        <v>0</v>
      </c>
      <c r="NK18" s="34">
        <f>'4a - Funding Profiles'!D501</f>
        <v>0</v>
      </c>
      <c r="NL18" s="34">
        <f>'4a - Funding Profiles'!E501</f>
        <v>0</v>
      </c>
      <c r="NM18" s="34">
        <f>'4a - Funding Profiles'!F501</f>
        <v>0</v>
      </c>
      <c r="NN18" s="34">
        <f>'4a - Funding Profiles'!G501</f>
        <v>0</v>
      </c>
      <c r="NO18" s="34">
        <f>'4a - Funding Profiles'!H501</f>
        <v>0</v>
      </c>
      <c r="NP18" s="34">
        <f>'4a - Funding Profiles'!I501</f>
        <v>0</v>
      </c>
      <c r="NQ18" s="34">
        <f>'4a - Funding Profiles'!J501</f>
        <v>0</v>
      </c>
      <c r="NR18" s="34">
        <f>'4a - Funding Profiles'!K501</f>
        <v>0</v>
      </c>
      <c r="NS18" s="34">
        <f>'4a - Funding Profiles'!L501</f>
        <v>0</v>
      </c>
      <c r="NT18" s="34">
        <f>'4a - Funding Profiles'!M501</f>
        <v>0</v>
      </c>
      <c r="NU18" s="34">
        <f>'4a - Funding Profiles'!N501</f>
        <v>0</v>
      </c>
      <c r="NV18" s="34">
        <f>'4a - Funding Profiles'!O501</f>
        <v>0</v>
      </c>
      <c r="NW18" s="34">
        <f>'4a - Funding Profiles'!P501</f>
        <v>0</v>
      </c>
      <c r="NX18" s="34">
        <f>'4a - Funding Profiles'!Q501</f>
        <v>0</v>
      </c>
      <c r="NY18" s="34">
        <f>'4a - Funding Profiles'!R501</f>
        <v>0</v>
      </c>
      <c r="NZ18" s="34">
        <f>'4a - Funding Profiles'!S501</f>
        <v>0</v>
      </c>
      <c r="OA18" s="34">
        <f>'4a - Funding Profiles'!T501</f>
        <v>0</v>
      </c>
      <c r="OB18" s="34">
        <f>'4a - Funding Profiles'!U501</f>
        <v>0</v>
      </c>
      <c r="OC18" s="34">
        <f>'4a - Funding Profiles'!V501</f>
        <v>0</v>
      </c>
      <c r="OD18" s="34">
        <f>'4a - Funding Profiles'!W501</f>
        <v>0</v>
      </c>
      <c r="OE18" s="34">
        <f>'4a - Funding Profiles'!X501</f>
        <v>0</v>
      </c>
      <c r="OF18" s="34">
        <f>'4a - Funding Profiles'!Y501</f>
        <v>0</v>
      </c>
      <c r="OG18" s="34">
        <f>'4a - Funding Profiles'!Z501</f>
        <v>0</v>
      </c>
      <c r="OH18" s="34">
        <f>'4a - Funding Profiles'!C502</f>
        <v>0</v>
      </c>
      <c r="OI18" s="34">
        <f>'4a - Funding Profiles'!D502</f>
        <v>0</v>
      </c>
      <c r="OJ18" s="34">
        <f>'4a - Funding Profiles'!E502</f>
        <v>0</v>
      </c>
      <c r="OK18" s="34">
        <f>'4a - Funding Profiles'!F502</f>
        <v>0</v>
      </c>
      <c r="OL18" s="34">
        <f>'4a - Funding Profiles'!G502</f>
        <v>0</v>
      </c>
      <c r="OM18" s="34">
        <f>'4a - Funding Profiles'!H502</f>
        <v>0</v>
      </c>
      <c r="ON18" s="34">
        <f>'4a - Funding Profiles'!I502</f>
        <v>0</v>
      </c>
      <c r="OO18" s="34">
        <f>'4a - Funding Profiles'!J502</f>
        <v>0</v>
      </c>
      <c r="OP18" s="34">
        <f>'4a - Funding Profiles'!K502</f>
        <v>0</v>
      </c>
      <c r="OQ18" s="34">
        <f>'4a - Funding Profiles'!L502</f>
        <v>0</v>
      </c>
      <c r="OR18" s="34">
        <f>'4a - Funding Profiles'!M502</f>
        <v>0</v>
      </c>
      <c r="OS18" s="34">
        <f>'4a - Funding Profiles'!N502</f>
        <v>0</v>
      </c>
      <c r="OT18" s="34">
        <f>'4a - Funding Profiles'!O502</f>
        <v>0</v>
      </c>
      <c r="OU18" s="34">
        <f>'4a - Funding Profiles'!P502</f>
        <v>0</v>
      </c>
      <c r="OV18" s="34">
        <f>'4a - Funding Profiles'!Q502</f>
        <v>0</v>
      </c>
      <c r="OW18" s="34">
        <f>'4a - Funding Profiles'!R502</f>
        <v>0</v>
      </c>
      <c r="OX18" s="34">
        <f>'4a - Funding Profiles'!S502</f>
        <v>0</v>
      </c>
      <c r="OY18" s="34">
        <f>'4a - Funding Profiles'!T502</f>
        <v>0</v>
      </c>
      <c r="OZ18" s="34">
        <f>'4a - Funding Profiles'!U502</f>
        <v>0</v>
      </c>
      <c r="PA18" s="34">
        <f>'4a - Funding Profiles'!V502</f>
        <v>0</v>
      </c>
      <c r="PB18" s="34">
        <f>'4a - Funding Profiles'!W502</f>
        <v>0</v>
      </c>
      <c r="PC18" s="34">
        <f>'4a - Funding Profiles'!X502</f>
        <v>0</v>
      </c>
      <c r="PD18" s="34">
        <f>'4a - Funding Profiles'!Y502</f>
        <v>0</v>
      </c>
      <c r="PE18" s="34">
        <f>'4a - Funding Profiles'!Z502</f>
        <v>0</v>
      </c>
      <c r="PF18" s="34">
        <f>'4a - Funding Profiles'!F503</f>
        <v>0</v>
      </c>
      <c r="QA18" s="34">
        <f>'4a - Funding Profiles'!C507</f>
        <v>0</v>
      </c>
      <c r="QB18" s="34">
        <f>'4b - PSI'!E29</f>
        <v>0</v>
      </c>
      <c r="QC18" s="34">
        <f>'4b - PSI'!F29</f>
        <v>0</v>
      </c>
      <c r="QD18" s="34">
        <f>'4b - PSI'!G29</f>
        <v>0</v>
      </c>
      <c r="QE18" s="34">
        <f>'4b - PSI'!H29</f>
        <v>0</v>
      </c>
      <c r="QF18" s="34">
        <f>'4b - PSI'!I29</f>
        <v>0</v>
      </c>
      <c r="QG18" s="34">
        <f>'4b - PSI'!J29</f>
        <v>0</v>
      </c>
      <c r="QH18" s="34" t="str">
        <f>'5 - Project Outputs'!C625</f>
        <v>Project 17: Not Applicable</v>
      </c>
      <c r="QI18" s="34" t="str">
        <f>'5 - Project Outputs'!C632</f>
        <v># of temporary FT jobs supported</v>
      </c>
      <c r="QJ18" s="34" t="str">
        <f>'5 - Project Outputs'!D632</f>
        <v>Number</v>
      </c>
      <c r="QK18" s="34">
        <f>'5 - Project Outputs'!E632</f>
        <v>0</v>
      </c>
      <c r="QL18" s="34">
        <f>'5 - Project Outputs'!F632</f>
        <v>0</v>
      </c>
      <c r="QM18" s="34">
        <f>'5 - Project Outputs'!G632</f>
        <v>0</v>
      </c>
      <c r="QN18" s="34">
        <f>'5 - Project Outputs'!H632</f>
        <v>0</v>
      </c>
      <c r="QO18" s="34">
        <f>'5 - Project Outputs'!I632</f>
        <v>0</v>
      </c>
      <c r="QP18" s="34">
        <f>'5 - Project Outputs'!J632</f>
        <v>0</v>
      </c>
      <c r="QQ18" s="34">
        <f>'5 - Project Outputs'!K632</f>
        <v>0</v>
      </c>
      <c r="QR18" s="34">
        <f>'5 - Project Outputs'!L632</f>
        <v>0</v>
      </c>
      <c r="QS18" s="34">
        <f>'5 - Project Outputs'!M632</f>
        <v>0</v>
      </c>
      <c r="QT18" s="34">
        <f>'5 - Project Outputs'!N632</f>
        <v>0</v>
      </c>
      <c r="QU18" s="34">
        <f>'5 - Project Outputs'!O632</f>
        <v>0</v>
      </c>
      <c r="QV18" s="34">
        <f>'5 - Project Outputs'!P632</f>
        <v>0</v>
      </c>
      <c r="QW18" s="34">
        <f>'5 - Project Outputs'!Q632</f>
        <v>0</v>
      </c>
      <c r="QX18" s="34">
        <f>'5 - Project Outputs'!R632</f>
        <v>0</v>
      </c>
      <c r="QY18" s="34">
        <f>'5 - Project Outputs'!S632</f>
        <v>0</v>
      </c>
      <c r="QZ18" s="34">
        <f>'5 - Project Outputs'!T632</f>
        <v>0</v>
      </c>
      <c r="RA18" s="34">
        <f>'5 - Project Outputs'!U632</f>
        <v>0</v>
      </c>
      <c r="RB18" s="34">
        <f>'5 - Project Outputs'!V632</f>
        <v>0</v>
      </c>
      <c r="RC18" s="34">
        <f>'5 - Project Outputs'!W632</f>
        <v>0</v>
      </c>
      <c r="RD18" s="34">
        <f>'5 - Project Outputs'!X632</f>
        <v>0</v>
      </c>
      <c r="RE18" s="34" t="str">
        <f>'5 - Project Outputs'!C633</f>
        <v># of full-time equivalent (FTE) permanent jobs created through the project</v>
      </c>
      <c r="RF18" s="34" t="str">
        <f>'5 - Project Outputs'!D633</f>
        <v>Number of FTE jobs</v>
      </c>
      <c r="RG18" s="34">
        <f>'5 - Project Outputs'!E633</f>
        <v>0</v>
      </c>
      <c r="RH18" s="34">
        <f>'5 - Project Outputs'!F633</f>
        <v>0</v>
      </c>
      <c r="RI18" s="34">
        <f>'5 - Project Outputs'!G633</f>
        <v>0</v>
      </c>
      <c r="RJ18" s="34">
        <f>'5 - Project Outputs'!H633</f>
        <v>0</v>
      </c>
      <c r="RK18" s="34">
        <f>'5 - Project Outputs'!I633</f>
        <v>0</v>
      </c>
      <c r="RL18" s="34">
        <f>'5 - Project Outputs'!J633</f>
        <v>0</v>
      </c>
      <c r="RM18" s="34">
        <f>'5 - Project Outputs'!K633</f>
        <v>0</v>
      </c>
      <c r="RN18" s="34">
        <f>'5 - Project Outputs'!L633</f>
        <v>0</v>
      </c>
      <c r="RO18" s="34">
        <f>'5 - Project Outputs'!M633</f>
        <v>0</v>
      </c>
      <c r="RP18" s="34">
        <f>'5 - Project Outputs'!N633</f>
        <v>0</v>
      </c>
      <c r="RQ18" s="34">
        <f>'5 - Project Outputs'!O633</f>
        <v>0</v>
      </c>
      <c r="RR18" s="34">
        <f>'5 - Project Outputs'!P633</f>
        <v>0</v>
      </c>
      <c r="RS18" s="34">
        <f>'5 - Project Outputs'!Q633</f>
        <v>0</v>
      </c>
      <c r="RT18" s="34">
        <f>'5 - Project Outputs'!R633</f>
        <v>0</v>
      </c>
      <c r="RU18" s="34">
        <f>'5 - Project Outputs'!S633</f>
        <v>0</v>
      </c>
      <c r="RV18" s="34">
        <f>'5 - Project Outputs'!T633</f>
        <v>0</v>
      </c>
      <c r="RW18" s="34">
        <f>'5 - Project Outputs'!U633</f>
        <v>0</v>
      </c>
      <c r="RX18" s="34">
        <f>'5 - Project Outputs'!V633</f>
        <v>0</v>
      </c>
      <c r="RY18" s="34">
        <f>'5 - Project Outputs'!W633</f>
        <v>0</v>
      </c>
      <c r="RZ18" s="34">
        <f>'5 - Project Outputs'!X633</f>
        <v>0</v>
      </c>
      <c r="SA18" s="34" t="str">
        <f>'5 - Project Outputs'!C634</f>
        <v># of full-time equivalent (FTE) permanent jobs safeguarded through the project</v>
      </c>
      <c r="SB18" s="34" t="str">
        <f>'5 - Project Outputs'!D634</f>
        <v>Number of FTE jobs</v>
      </c>
      <c r="SC18" s="34">
        <f>'5 - Project Outputs'!E634</f>
        <v>0</v>
      </c>
      <c r="SD18" s="34">
        <f>'5 - Project Outputs'!F634</f>
        <v>0</v>
      </c>
      <c r="SE18" s="34">
        <f>'5 - Project Outputs'!G634</f>
        <v>0</v>
      </c>
      <c r="SF18" s="34">
        <f>'5 - Project Outputs'!H634</f>
        <v>0</v>
      </c>
      <c r="SG18" s="34">
        <f>'5 - Project Outputs'!I634</f>
        <v>0</v>
      </c>
      <c r="SH18" s="34">
        <f>'5 - Project Outputs'!J634</f>
        <v>0</v>
      </c>
      <c r="SI18" s="34">
        <f>'5 - Project Outputs'!K634</f>
        <v>0</v>
      </c>
      <c r="SJ18" s="34">
        <f>'5 - Project Outputs'!L634</f>
        <v>0</v>
      </c>
      <c r="SK18" s="34">
        <f>'5 - Project Outputs'!M634</f>
        <v>0</v>
      </c>
      <c r="SL18" s="34">
        <f>'5 - Project Outputs'!N634</f>
        <v>0</v>
      </c>
      <c r="SM18" s="34">
        <f>'5 - Project Outputs'!O634</f>
        <v>0</v>
      </c>
      <c r="SN18" s="34">
        <f>'5 - Project Outputs'!P634</f>
        <v>0</v>
      </c>
      <c r="SO18" s="34">
        <f>'5 - Project Outputs'!Q634</f>
        <v>0</v>
      </c>
      <c r="SP18" s="34">
        <f>'5 - Project Outputs'!R634</f>
        <v>0</v>
      </c>
      <c r="SQ18" s="34">
        <f>'5 - Project Outputs'!S634</f>
        <v>0</v>
      </c>
      <c r="SR18" s="34">
        <f>'5 - Project Outputs'!T634</f>
        <v>0</v>
      </c>
      <c r="SS18" s="34">
        <f>'5 - Project Outputs'!U634</f>
        <v>0</v>
      </c>
      <c r="ST18" s="34">
        <f>'5 - Project Outputs'!V634</f>
        <v>0</v>
      </c>
      <c r="SU18" s="34">
        <f>'5 - Project Outputs'!W634</f>
        <v>0</v>
      </c>
      <c r="SV18" s="34">
        <f>'5 - Project Outputs'!X634</f>
        <v>0</v>
      </c>
      <c r="SW18" s="34" t="str">
        <f>'5 - Project Outputs'!C636</f>
        <v>&lt; Select &gt;</v>
      </c>
      <c r="SX18" s="34" t="str">
        <f>'5 - Project Outputs'!D636</f>
        <v>N/A</v>
      </c>
      <c r="SY18" s="34">
        <f>'5 - Project Outputs'!E636</f>
        <v>0</v>
      </c>
      <c r="SZ18" s="34">
        <f>'5 - Project Outputs'!F636</f>
        <v>0</v>
      </c>
      <c r="TA18" s="34">
        <f>'5 - Project Outputs'!G636</f>
        <v>0</v>
      </c>
      <c r="TB18" s="34">
        <f>'5 - Project Outputs'!H636</f>
        <v>0</v>
      </c>
      <c r="TC18" s="34">
        <f>'5 - Project Outputs'!I636</f>
        <v>0</v>
      </c>
      <c r="TD18" s="34">
        <f>'5 - Project Outputs'!J636</f>
        <v>0</v>
      </c>
      <c r="TE18" s="34">
        <f>'5 - Project Outputs'!K636</f>
        <v>0</v>
      </c>
      <c r="TF18" s="34">
        <f>'5 - Project Outputs'!L636</f>
        <v>0</v>
      </c>
      <c r="TG18" s="34">
        <f>'5 - Project Outputs'!M636</f>
        <v>0</v>
      </c>
      <c r="TH18" s="34">
        <f>'5 - Project Outputs'!N636</f>
        <v>0</v>
      </c>
      <c r="TI18" s="34">
        <f>'5 - Project Outputs'!O636</f>
        <v>0</v>
      </c>
      <c r="TJ18" s="34">
        <f>'5 - Project Outputs'!P636</f>
        <v>0</v>
      </c>
      <c r="TK18" s="34">
        <f>'5 - Project Outputs'!Q636</f>
        <v>0</v>
      </c>
      <c r="TL18" s="34">
        <f>'5 - Project Outputs'!R636</f>
        <v>0</v>
      </c>
      <c r="TM18" s="34">
        <f>'5 - Project Outputs'!S636</f>
        <v>0</v>
      </c>
      <c r="TN18" s="34">
        <f>'5 - Project Outputs'!T636</f>
        <v>0</v>
      </c>
      <c r="TO18" s="34">
        <f>'5 - Project Outputs'!U636</f>
        <v>0</v>
      </c>
      <c r="TP18" s="34">
        <f>'5 - Project Outputs'!V636</f>
        <v>0</v>
      </c>
      <c r="TQ18" s="34">
        <f>'5 - Project Outputs'!W636</f>
        <v>0</v>
      </c>
      <c r="TR18" s="34">
        <f>'5 - Project Outputs'!X636</f>
        <v>0</v>
      </c>
      <c r="TS18" s="34">
        <f>'5 - Project Outputs'!Y636</f>
        <v>0</v>
      </c>
      <c r="TT18" s="34" t="str">
        <f>'5 - Project Outputs'!C637</f>
        <v>&lt; Select &gt;</v>
      </c>
      <c r="TU18" s="34" t="str">
        <f>'5 - Project Outputs'!D637</f>
        <v>N/A</v>
      </c>
      <c r="TV18" s="34">
        <f>'5 - Project Outputs'!E637</f>
        <v>0</v>
      </c>
      <c r="TW18" s="34">
        <f>'5 - Project Outputs'!F637</f>
        <v>0</v>
      </c>
      <c r="TX18" s="34">
        <f>'5 - Project Outputs'!G637</f>
        <v>0</v>
      </c>
      <c r="TY18" s="34">
        <f>'5 - Project Outputs'!H637</f>
        <v>0</v>
      </c>
      <c r="TZ18" s="34">
        <f>'5 - Project Outputs'!I637</f>
        <v>0</v>
      </c>
      <c r="UA18" s="34">
        <f>'5 - Project Outputs'!J637</f>
        <v>0</v>
      </c>
      <c r="UB18" s="34">
        <f>'5 - Project Outputs'!K637</f>
        <v>0</v>
      </c>
      <c r="UC18" s="34">
        <f>'5 - Project Outputs'!L637</f>
        <v>0</v>
      </c>
      <c r="UD18" s="34">
        <f>'5 - Project Outputs'!M637</f>
        <v>0</v>
      </c>
      <c r="UE18" s="34">
        <f>'5 - Project Outputs'!N637</f>
        <v>0</v>
      </c>
      <c r="UF18" s="34">
        <f>'5 - Project Outputs'!O637</f>
        <v>0</v>
      </c>
      <c r="UG18" s="34">
        <f>'5 - Project Outputs'!P637</f>
        <v>0</v>
      </c>
      <c r="UH18" s="34">
        <f>'5 - Project Outputs'!Q637</f>
        <v>0</v>
      </c>
      <c r="UI18" s="34">
        <f>'5 - Project Outputs'!R637</f>
        <v>0</v>
      </c>
      <c r="UJ18" s="34">
        <f>'5 - Project Outputs'!S637</f>
        <v>0</v>
      </c>
      <c r="UK18" s="34">
        <f>'5 - Project Outputs'!T637</f>
        <v>0</v>
      </c>
      <c r="UL18" s="34">
        <f>'5 - Project Outputs'!U637</f>
        <v>0</v>
      </c>
      <c r="UM18" s="34">
        <f>'5 - Project Outputs'!V637</f>
        <v>0</v>
      </c>
      <c r="UN18" s="34">
        <f>'5 - Project Outputs'!W637</f>
        <v>0</v>
      </c>
      <c r="UO18" s="34">
        <f>'5 - Project Outputs'!X637</f>
        <v>0</v>
      </c>
      <c r="UP18" s="34">
        <f>'5 - Project Outputs'!Y637</f>
        <v>0</v>
      </c>
      <c r="UQ18" s="34" t="str">
        <f>'5 - Project Outputs'!C638</f>
        <v>&lt; Select &gt;</v>
      </c>
      <c r="UR18" s="34" t="str">
        <f>'5 - Project Outputs'!D638</f>
        <v>N/A</v>
      </c>
      <c r="US18" s="34">
        <f>'5 - Project Outputs'!E638</f>
        <v>0</v>
      </c>
      <c r="UT18" s="34">
        <f>'5 - Project Outputs'!F638</f>
        <v>0</v>
      </c>
      <c r="UU18" s="34">
        <f>'5 - Project Outputs'!G638</f>
        <v>0</v>
      </c>
      <c r="UV18" s="34">
        <f>'5 - Project Outputs'!H638</f>
        <v>0</v>
      </c>
      <c r="UW18" s="34">
        <f>'5 - Project Outputs'!I638</f>
        <v>0</v>
      </c>
      <c r="UX18" s="34">
        <f>'5 - Project Outputs'!J638</f>
        <v>0</v>
      </c>
      <c r="UY18" s="34">
        <f>'5 - Project Outputs'!K638</f>
        <v>0</v>
      </c>
      <c r="UZ18" s="34">
        <f>'5 - Project Outputs'!L638</f>
        <v>0</v>
      </c>
      <c r="VA18" s="34">
        <f>'5 - Project Outputs'!M638</f>
        <v>0</v>
      </c>
      <c r="VB18" s="34">
        <f>'5 - Project Outputs'!N638</f>
        <v>0</v>
      </c>
      <c r="VC18" s="34">
        <f>'5 - Project Outputs'!O638</f>
        <v>0</v>
      </c>
      <c r="VD18" s="34">
        <f>'5 - Project Outputs'!P638</f>
        <v>0</v>
      </c>
      <c r="VE18" s="34">
        <f>'5 - Project Outputs'!Q638</f>
        <v>0</v>
      </c>
      <c r="VF18" s="34">
        <f>'5 - Project Outputs'!R638</f>
        <v>0</v>
      </c>
      <c r="VG18" s="34">
        <f>'5 - Project Outputs'!S638</f>
        <v>0</v>
      </c>
      <c r="VH18" s="34">
        <f>'5 - Project Outputs'!T638</f>
        <v>0</v>
      </c>
      <c r="VI18" s="34">
        <f>'5 - Project Outputs'!U638</f>
        <v>0</v>
      </c>
      <c r="VJ18" s="34">
        <f>'5 - Project Outputs'!V638</f>
        <v>0</v>
      </c>
      <c r="VK18" s="34">
        <f>'5 - Project Outputs'!W638</f>
        <v>0</v>
      </c>
      <c r="VL18" s="34">
        <f>'5 - Project Outputs'!X638</f>
        <v>0</v>
      </c>
      <c r="VM18" s="34">
        <f>'5 - Project Outputs'!Y638</f>
        <v>0</v>
      </c>
      <c r="VN18" s="34" t="str">
        <f>'5 - Project Outputs'!C639</f>
        <v>&lt; Select &gt;</v>
      </c>
      <c r="VO18" s="34" t="str">
        <f>'5 - Project Outputs'!D639</f>
        <v>N/A</v>
      </c>
      <c r="VP18" s="34">
        <f>'5 - Project Outputs'!E639</f>
        <v>0</v>
      </c>
      <c r="VQ18" s="34">
        <f>'5 - Project Outputs'!F639</f>
        <v>0</v>
      </c>
      <c r="VR18" s="34">
        <f>'5 - Project Outputs'!G639</f>
        <v>0</v>
      </c>
      <c r="VS18" s="34">
        <f>'5 - Project Outputs'!H639</f>
        <v>0</v>
      </c>
      <c r="VT18" s="34">
        <f>'5 - Project Outputs'!I639</f>
        <v>0</v>
      </c>
      <c r="VU18" s="34">
        <f>'5 - Project Outputs'!J639</f>
        <v>0</v>
      </c>
      <c r="VV18" s="34">
        <f>'5 - Project Outputs'!K639</f>
        <v>0</v>
      </c>
      <c r="VW18" s="34">
        <f>'5 - Project Outputs'!L639</f>
        <v>0</v>
      </c>
      <c r="VX18" s="34">
        <f>'5 - Project Outputs'!M639</f>
        <v>0</v>
      </c>
      <c r="VY18" s="34">
        <f>'5 - Project Outputs'!N639</f>
        <v>0</v>
      </c>
      <c r="VZ18" s="34">
        <f>'5 - Project Outputs'!O639</f>
        <v>0</v>
      </c>
      <c r="WA18" s="34">
        <f>'5 - Project Outputs'!P639</f>
        <v>0</v>
      </c>
      <c r="WB18" s="34">
        <f>'5 - Project Outputs'!Q639</f>
        <v>0</v>
      </c>
      <c r="WC18" s="34">
        <f>'5 - Project Outputs'!R639</f>
        <v>0</v>
      </c>
      <c r="WD18" s="34">
        <f>'5 - Project Outputs'!S639</f>
        <v>0</v>
      </c>
      <c r="WE18" s="34">
        <f>'5 - Project Outputs'!T639</f>
        <v>0</v>
      </c>
      <c r="WF18" s="34">
        <f>'5 - Project Outputs'!U639</f>
        <v>0</v>
      </c>
      <c r="WG18" s="34">
        <f>'5 - Project Outputs'!V639</f>
        <v>0</v>
      </c>
      <c r="WH18" s="34">
        <f>'5 - Project Outputs'!W639</f>
        <v>0</v>
      </c>
      <c r="WI18" s="34">
        <f>'5 - Project Outputs'!X639</f>
        <v>0</v>
      </c>
      <c r="WJ18" s="34">
        <f>'5 - Project Outputs'!Y639</f>
        <v>0</v>
      </c>
      <c r="WK18" s="34" t="str">
        <f>'5 - Project Outputs'!C640</f>
        <v>&lt; Select &gt;</v>
      </c>
      <c r="WL18" s="34" t="str">
        <f>'5 - Project Outputs'!D640</f>
        <v>N/A</v>
      </c>
      <c r="WM18" s="34">
        <f>'5 - Project Outputs'!E640</f>
        <v>0</v>
      </c>
      <c r="WN18" s="34">
        <f>'5 - Project Outputs'!F640</f>
        <v>0</v>
      </c>
      <c r="WO18" s="34">
        <f>'5 - Project Outputs'!G640</f>
        <v>0</v>
      </c>
      <c r="WP18" s="34">
        <f>'5 - Project Outputs'!H640</f>
        <v>0</v>
      </c>
      <c r="WQ18" s="34">
        <f>'5 - Project Outputs'!I640</f>
        <v>0</v>
      </c>
      <c r="WR18" s="34">
        <f>'5 - Project Outputs'!J640</f>
        <v>0</v>
      </c>
      <c r="WS18" s="34">
        <f>'5 - Project Outputs'!K640</f>
        <v>0</v>
      </c>
      <c r="WT18" s="34">
        <f>'5 - Project Outputs'!L640</f>
        <v>0</v>
      </c>
      <c r="WU18" s="34">
        <f>'5 - Project Outputs'!M640</f>
        <v>0</v>
      </c>
      <c r="WV18" s="34">
        <f>'5 - Project Outputs'!N640</f>
        <v>0</v>
      </c>
      <c r="WW18" s="34">
        <f>'5 - Project Outputs'!O640</f>
        <v>0</v>
      </c>
      <c r="WX18" s="34">
        <f>'5 - Project Outputs'!P640</f>
        <v>0</v>
      </c>
      <c r="WY18" s="34">
        <f>'5 - Project Outputs'!Q640</f>
        <v>0</v>
      </c>
      <c r="WZ18" s="34">
        <f>'5 - Project Outputs'!R640</f>
        <v>0</v>
      </c>
      <c r="XA18" s="34">
        <f>'5 - Project Outputs'!S640</f>
        <v>0</v>
      </c>
      <c r="XB18" s="34">
        <f>'5 - Project Outputs'!T640</f>
        <v>0</v>
      </c>
      <c r="XC18" s="34">
        <f>'5 - Project Outputs'!U640</f>
        <v>0</v>
      </c>
      <c r="XD18" s="34">
        <f>'5 - Project Outputs'!V640</f>
        <v>0</v>
      </c>
      <c r="XE18" s="34">
        <f>'5 - Project Outputs'!W640</f>
        <v>0</v>
      </c>
      <c r="XF18" s="34">
        <f>'5 - Project Outputs'!X640</f>
        <v>0</v>
      </c>
      <c r="XG18" s="34">
        <f>'5 - Project Outputs'!Y640</f>
        <v>0</v>
      </c>
      <c r="XH18" s="34" t="str">
        <f>'5 - Project Outputs'!C641</f>
        <v>&lt; Select &gt;</v>
      </c>
      <c r="XI18" s="34" t="str">
        <f>'5 - Project Outputs'!D641</f>
        <v>N/A</v>
      </c>
      <c r="XJ18" s="34">
        <f>'5 - Project Outputs'!E641</f>
        <v>0</v>
      </c>
      <c r="XK18" s="34">
        <f>'5 - Project Outputs'!F641</f>
        <v>0</v>
      </c>
      <c r="XL18" s="34">
        <f>'5 - Project Outputs'!G641</f>
        <v>0</v>
      </c>
      <c r="XM18" s="34">
        <f>'5 - Project Outputs'!H641</f>
        <v>0</v>
      </c>
      <c r="XN18" s="34">
        <f>'5 - Project Outputs'!I641</f>
        <v>0</v>
      </c>
      <c r="XO18" s="34">
        <f>'5 - Project Outputs'!J641</f>
        <v>0</v>
      </c>
      <c r="XP18" s="34">
        <f>'5 - Project Outputs'!K641</f>
        <v>0</v>
      </c>
      <c r="XQ18" s="34">
        <f>'5 - Project Outputs'!L641</f>
        <v>0</v>
      </c>
      <c r="XR18" s="34">
        <f>'5 - Project Outputs'!M641</f>
        <v>0</v>
      </c>
      <c r="XS18" s="34">
        <f>'5 - Project Outputs'!N641</f>
        <v>0</v>
      </c>
      <c r="XT18" s="34">
        <f>'5 - Project Outputs'!O641</f>
        <v>0</v>
      </c>
      <c r="XU18" s="34">
        <f>'5 - Project Outputs'!P641</f>
        <v>0</v>
      </c>
      <c r="XV18" s="34">
        <f>'5 - Project Outputs'!Q641</f>
        <v>0</v>
      </c>
      <c r="XW18" s="34">
        <f>'5 - Project Outputs'!R641</f>
        <v>0</v>
      </c>
      <c r="XX18" s="34">
        <f>'5 - Project Outputs'!S641</f>
        <v>0</v>
      </c>
      <c r="XY18" s="34">
        <f>'5 - Project Outputs'!T641</f>
        <v>0</v>
      </c>
      <c r="XZ18" s="34">
        <f>'5 - Project Outputs'!U641</f>
        <v>0</v>
      </c>
      <c r="YA18" s="34">
        <f>'5 - Project Outputs'!V641</f>
        <v>0</v>
      </c>
      <c r="YB18" s="34">
        <f>'5 - Project Outputs'!W641</f>
        <v>0</v>
      </c>
      <c r="YC18" s="34">
        <f>'5 - Project Outputs'!X641</f>
        <v>0</v>
      </c>
      <c r="YD18" s="34">
        <f>'5 - Project Outputs'!Y641</f>
        <v>0</v>
      </c>
      <c r="YE18" s="34" t="str">
        <f>'5 - Project Outputs'!C642</f>
        <v>&lt; Select &gt;</v>
      </c>
      <c r="YF18" s="34" t="str">
        <f>'5 - Project Outputs'!D642</f>
        <v>N/A</v>
      </c>
      <c r="YG18" s="34">
        <f>'5 - Project Outputs'!E642</f>
        <v>0</v>
      </c>
      <c r="YH18" s="34">
        <f>'5 - Project Outputs'!F642</f>
        <v>0</v>
      </c>
      <c r="YI18" s="34">
        <f>'5 - Project Outputs'!G642</f>
        <v>0</v>
      </c>
      <c r="YJ18" s="34">
        <f>'5 - Project Outputs'!H642</f>
        <v>0</v>
      </c>
      <c r="YK18" s="34">
        <f>'5 - Project Outputs'!I642</f>
        <v>0</v>
      </c>
      <c r="YL18" s="34">
        <f>'5 - Project Outputs'!J642</f>
        <v>0</v>
      </c>
      <c r="YM18" s="34">
        <f>'5 - Project Outputs'!K642</f>
        <v>0</v>
      </c>
      <c r="YN18" s="34">
        <f>'5 - Project Outputs'!L642</f>
        <v>0</v>
      </c>
      <c r="YO18" s="34">
        <f>'5 - Project Outputs'!M642</f>
        <v>0</v>
      </c>
      <c r="YP18" s="34">
        <f>'5 - Project Outputs'!N642</f>
        <v>0</v>
      </c>
      <c r="YQ18" s="34">
        <f>'5 - Project Outputs'!O642</f>
        <v>0</v>
      </c>
      <c r="YR18" s="34">
        <f>'5 - Project Outputs'!P642</f>
        <v>0</v>
      </c>
      <c r="YS18" s="34">
        <f>'5 - Project Outputs'!Q642</f>
        <v>0</v>
      </c>
      <c r="YT18" s="34">
        <f>'5 - Project Outputs'!R642</f>
        <v>0</v>
      </c>
      <c r="YU18" s="34">
        <f>'5 - Project Outputs'!S642</f>
        <v>0</v>
      </c>
      <c r="YV18" s="34">
        <f>'5 - Project Outputs'!T642</f>
        <v>0</v>
      </c>
      <c r="YW18" s="34">
        <f>'5 - Project Outputs'!U642</f>
        <v>0</v>
      </c>
      <c r="YX18" s="34">
        <f>'5 - Project Outputs'!V642</f>
        <v>0</v>
      </c>
      <c r="YY18" s="34">
        <f>'5 - Project Outputs'!W642</f>
        <v>0</v>
      </c>
      <c r="YZ18" s="34">
        <f>'5 - Project Outputs'!X642</f>
        <v>0</v>
      </c>
      <c r="ZA18" s="34">
        <f>'5 - Project Outputs'!Y642</f>
        <v>0</v>
      </c>
      <c r="ZB18" s="34" t="str">
        <f>'5 - Project Outputs'!C643</f>
        <v>&lt; Select &gt;</v>
      </c>
      <c r="ZC18" s="34" t="str">
        <f>'5 - Project Outputs'!D643</f>
        <v>N/A</v>
      </c>
      <c r="ZD18" s="34">
        <f>'5 - Project Outputs'!E643</f>
        <v>0</v>
      </c>
      <c r="ZE18" s="34">
        <f>'5 - Project Outputs'!F643</f>
        <v>0</v>
      </c>
      <c r="ZF18" s="34">
        <f>'5 - Project Outputs'!G643</f>
        <v>0</v>
      </c>
      <c r="ZG18" s="34">
        <f>'5 - Project Outputs'!H643</f>
        <v>0</v>
      </c>
      <c r="ZH18" s="34">
        <f>'5 - Project Outputs'!I643</f>
        <v>0</v>
      </c>
      <c r="ZI18" s="34">
        <f>'5 - Project Outputs'!J643</f>
        <v>0</v>
      </c>
      <c r="ZJ18" s="34">
        <f>'5 - Project Outputs'!K643</f>
        <v>0</v>
      </c>
      <c r="ZK18" s="34">
        <f>'5 - Project Outputs'!L643</f>
        <v>0</v>
      </c>
      <c r="ZL18" s="34">
        <f>'5 - Project Outputs'!M643</f>
        <v>0</v>
      </c>
      <c r="ZM18" s="34">
        <f>'5 - Project Outputs'!N643</f>
        <v>0</v>
      </c>
      <c r="ZN18" s="34">
        <f>'5 - Project Outputs'!O643</f>
        <v>0</v>
      </c>
      <c r="ZO18" s="34">
        <f>'5 - Project Outputs'!P643</f>
        <v>0</v>
      </c>
      <c r="ZP18" s="34">
        <f>'5 - Project Outputs'!Q643</f>
        <v>0</v>
      </c>
      <c r="ZQ18" s="34">
        <f>'5 - Project Outputs'!R643</f>
        <v>0</v>
      </c>
      <c r="ZR18" s="34">
        <f>'5 - Project Outputs'!S643</f>
        <v>0</v>
      </c>
      <c r="ZS18" s="34">
        <f>'5 - Project Outputs'!T643</f>
        <v>0</v>
      </c>
      <c r="ZT18" s="34">
        <f>'5 - Project Outputs'!U643</f>
        <v>0</v>
      </c>
      <c r="ZU18" s="34">
        <f>'5 - Project Outputs'!V643</f>
        <v>0</v>
      </c>
      <c r="ZV18" s="34">
        <f>'5 - Project Outputs'!W643</f>
        <v>0</v>
      </c>
      <c r="ZW18" s="34">
        <f>'5 - Project Outputs'!X643</f>
        <v>0</v>
      </c>
      <c r="ZX18" s="34">
        <f>'5 - Project Outputs'!Y643</f>
        <v>0</v>
      </c>
      <c r="ZY18" s="34" t="str">
        <f>'5 - Project Outputs'!C644</f>
        <v>&lt; Select &gt;</v>
      </c>
      <c r="ZZ18" s="34" t="str">
        <f>'5 - Project Outputs'!D644</f>
        <v>N/A</v>
      </c>
      <c r="AAA18" s="34">
        <f>'5 - Project Outputs'!E644</f>
        <v>0</v>
      </c>
      <c r="AAB18" s="34">
        <f>'5 - Project Outputs'!F644</f>
        <v>0</v>
      </c>
      <c r="AAC18" s="34">
        <f>'5 - Project Outputs'!G644</f>
        <v>0</v>
      </c>
      <c r="AAD18" s="34">
        <f>'5 - Project Outputs'!H644</f>
        <v>0</v>
      </c>
      <c r="AAE18" s="34">
        <f>'5 - Project Outputs'!I644</f>
        <v>0</v>
      </c>
      <c r="AAF18" s="34">
        <f>'5 - Project Outputs'!J644</f>
        <v>0</v>
      </c>
      <c r="AAG18" s="34">
        <f>'5 - Project Outputs'!K644</f>
        <v>0</v>
      </c>
      <c r="AAH18" s="34">
        <f>'5 - Project Outputs'!L644</f>
        <v>0</v>
      </c>
      <c r="AAI18" s="34">
        <f>'5 - Project Outputs'!M644</f>
        <v>0</v>
      </c>
      <c r="AAJ18" s="34">
        <f>'5 - Project Outputs'!N644</f>
        <v>0</v>
      </c>
      <c r="AAK18" s="34">
        <f>'5 - Project Outputs'!O644</f>
        <v>0</v>
      </c>
      <c r="AAL18" s="34">
        <f>'5 - Project Outputs'!P644</f>
        <v>0</v>
      </c>
      <c r="AAM18" s="34">
        <f>'5 - Project Outputs'!Q644</f>
        <v>0</v>
      </c>
      <c r="AAN18" s="34">
        <f>'5 - Project Outputs'!R644</f>
        <v>0</v>
      </c>
      <c r="AAO18" s="34">
        <f>'5 - Project Outputs'!S644</f>
        <v>0</v>
      </c>
      <c r="AAP18" s="34">
        <f>'5 - Project Outputs'!T644</f>
        <v>0</v>
      </c>
      <c r="AAQ18" s="34">
        <f>'5 - Project Outputs'!U644</f>
        <v>0</v>
      </c>
      <c r="AAR18" s="34">
        <f>'5 - Project Outputs'!V644</f>
        <v>0</v>
      </c>
      <c r="AAS18" s="34">
        <f>'5 - Project Outputs'!W644</f>
        <v>0</v>
      </c>
      <c r="AAT18" s="34">
        <f>'5 - Project Outputs'!X644</f>
        <v>0</v>
      </c>
      <c r="AAU18" s="34">
        <f>'5 - Project Outputs'!Y644</f>
        <v>0</v>
      </c>
      <c r="AAV18" s="34" t="str">
        <f>'5 - Project Outputs'!C645</f>
        <v>&lt; Select &gt;</v>
      </c>
      <c r="AAW18" s="34" t="str">
        <f>'5 - Project Outputs'!D645</f>
        <v>N/A</v>
      </c>
      <c r="AAX18" s="34">
        <f>'5 - Project Outputs'!E645</f>
        <v>0</v>
      </c>
      <c r="AAY18" s="34">
        <f>'5 - Project Outputs'!F645</f>
        <v>0</v>
      </c>
      <c r="AAZ18" s="34">
        <f>'5 - Project Outputs'!G645</f>
        <v>0</v>
      </c>
      <c r="ABA18" s="34">
        <f>'5 - Project Outputs'!H645</f>
        <v>0</v>
      </c>
      <c r="ABB18" s="34">
        <f>'5 - Project Outputs'!I645</f>
        <v>0</v>
      </c>
      <c r="ABC18" s="34">
        <f>'5 - Project Outputs'!J645</f>
        <v>0</v>
      </c>
      <c r="ABD18" s="34">
        <f>'5 - Project Outputs'!K645</f>
        <v>0</v>
      </c>
      <c r="ABE18" s="34">
        <f>'5 - Project Outputs'!L645</f>
        <v>0</v>
      </c>
      <c r="ABF18" s="34">
        <f>'5 - Project Outputs'!M645</f>
        <v>0</v>
      </c>
      <c r="ABG18" s="34">
        <f>'5 - Project Outputs'!N645</f>
        <v>0</v>
      </c>
      <c r="ABH18" s="34">
        <f>'5 - Project Outputs'!O645</f>
        <v>0</v>
      </c>
      <c r="ABI18" s="34">
        <f>'5 - Project Outputs'!P645</f>
        <v>0</v>
      </c>
      <c r="ABJ18" s="34">
        <f>'5 - Project Outputs'!Q645</f>
        <v>0</v>
      </c>
      <c r="ABK18" s="34">
        <f>'5 - Project Outputs'!R645</f>
        <v>0</v>
      </c>
      <c r="ABL18" s="34">
        <f>'5 - Project Outputs'!S645</f>
        <v>0</v>
      </c>
      <c r="ABM18" s="34">
        <f>'5 - Project Outputs'!T645</f>
        <v>0</v>
      </c>
      <c r="ABN18" s="34">
        <f>'5 - Project Outputs'!U645</f>
        <v>0</v>
      </c>
      <c r="ABO18" s="34">
        <f>'5 - Project Outputs'!V645</f>
        <v>0</v>
      </c>
      <c r="ABP18" s="34">
        <f>'5 - Project Outputs'!W645</f>
        <v>0</v>
      </c>
      <c r="ABQ18" s="34">
        <f>'5 - Project Outputs'!X645</f>
        <v>0</v>
      </c>
      <c r="ABR18" s="34">
        <f>'5 - Project Outputs'!Y645</f>
        <v>0</v>
      </c>
      <c r="ABS18" s="34" t="str">
        <f>'5 - Project Outputs'!C646</f>
        <v>&lt; Select &gt;</v>
      </c>
      <c r="ABT18" s="34" t="str">
        <f>'5 - Project Outputs'!D646</f>
        <v>N/A</v>
      </c>
      <c r="ABU18" s="34">
        <f>'5 - Project Outputs'!E646</f>
        <v>0</v>
      </c>
      <c r="ABV18" s="34">
        <f>'5 - Project Outputs'!F646</f>
        <v>0</v>
      </c>
      <c r="ABW18" s="34">
        <f>'5 - Project Outputs'!G646</f>
        <v>0</v>
      </c>
      <c r="ABX18" s="34">
        <f>'5 - Project Outputs'!H646</f>
        <v>0</v>
      </c>
      <c r="ABY18" s="34">
        <f>'5 - Project Outputs'!I646</f>
        <v>0</v>
      </c>
      <c r="ABZ18" s="34">
        <f>'5 - Project Outputs'!J646</f>
        <v>0</v>
      </c>
      <c r="ACA18" s="34">
        <f>'5 - Project Outputs'!K646</f>
        <v>0</v>
      </c>
      <c r="ACB18" s="34">
        <f>'5 - Project Outputs'!L646</f>
        <v>0</v>
      </c>
      <c r="ACC18" s="34">
        <f>'5 - Project Outputs'!M646</f>
        <v>0</v>
      </c>
      <c r="ACD18" s="34">
        <f>'5 - Project Outputs'!N646</f>
        <v>0</v>
      </c>
      <c r="ACE18" s="34">
        <f>'5 - Project Outputs'!O646</f>
        <v>0</v>
      </c>
      <c r="ACF18" s="34">
        <f>'5 - Project Outputs'!P646</f>
        <v>0</v>
      </c>
      <c r="ACG18" s="34">
        <f>'5 - Project Outputs'!Q646</f>
        <v>0</v>
      </c>
      <c r="ACH18" s="34">
        <f>'5 - Project Outputs'!R646</f>
        <v>0</v>
      </c>
      <c r="ACI18" s="34">
        <f>'5 - Project Outputs'!S646</f>
        <v>0</v>
      </c>
      <c r="ACJ18" s="34">
        <f>'5 - Project Outputs'!T646</f>
        <v>0</v>
      </c>
      <c r="ACK18" s="34">
        <f>'5 - Project Outputs'!U646</f>
        <v>0</v>
      </c>
      <c r="ACL18" s="34">
        <f>'5 - Project Outputs'!V646</f>
        <v>0</v>
      </c>
      <c r="ACM18" s="34">
        <f>'5 - Project Outputs'!W646</f>
        <v>0</v>
      </c>
      <c r="ACN18" s="34">
        <f>'5 - Project Outputs'!X646</f>
        <v>0</v>
      </c>
      <c r="ACO18" s="34">
        <f>'5 - Project Outputs'!Y646</f>
        <v>0</v>
      </c>
      <c r="ACP18" s="34" t="str">
        <f>'5 - Project Outputs'!C647</f>
        <v>&lt; Select &gt;</v>
      </c>
      <c r="ACQ18" s="34" t="str">
        <f>'5 - Project Outputs'!D647</f>
        <v>N/A</v>
      </c>
      <c r="ACR18" s="34">
        <f>'5 - Project Outputs'!E647</f>
        <v>0</v>
      </c>
      <c r="ACS18" s="34">
        <f>'5 - Project Outputs'!F647</f>
        <v>0</v>
      </c>
      <c r="ACT18" s="34">
        <f>'5 - Project Outputs'!G647</f>
        <v>0</v>
      </c>
      <c r="ACU18" s="34">
        <f>'5 - Project Outputs'!H647</f>
        <v>0</v>
      </c>
      <c r="ACV18" s="34">
        <f>'5 - Project Outputs'!I647</f>
        <v>0</v>
      </c>
      <c r="ACW18" s="34">
        <f>'5 - Project Outputs'!J647</f>
        <v>0</v>
      </c>
      <c r="ACX18" s="34">
        <f>'5 - Project Outputs'!K647</f>
        <v>0</v>
      </c>
      <c r="ACY18" s="34">
        <f>'5 - Project Outputs'!L647</f>
        <v>0</v>
      </c>
      <c r="ACZ18" s="34">
        <f>'5 - Project Outputs'!M647</f>
        <v>0</v>
      </c>
      <c r="ADA18" s="34">
        <f>'5 - Project Outputs'!N647</f>
        <v>0</v>
      </c>
      <c r="ADB18" s="34">
        <f>'5 - Project Outputs'!O647</f>
        <v>0</v>
      </c>
      <c r="ADC18" s="34">
        <f>'5 - Project Outputs'!P647</f>
        <v>0</v>
      </c>
      <c r="ADD18" s="34">
        <f>'5 - Project Outputs'!Q647</f>
        <v>0</v>
      </c>
      <c r="ADE18" s="34">
        <f>'5 - Project Outputs'!R647</f>
        <v>0</v>
      </c>
      <c r="ADF18" s="34">
        <f>'5 - Project Outputs'!S647</f>
        <v>0</v>
      </c>
      <c r="ADG18" s="34">
        <f>'5 - Project Outputs'!T647</f>
        <v>0</v>
      </c>
      <c r="ADH18" s="34">
        <f>'5 - Project Outputs'!U647</f>
        <v>0</v>
      </c>
      <c r="ADI18" s="34">
        <f>'5 - Project Outputs'!V647</f>
        <v>0</v>
      </c>
      <c r="ADJ18" s="34">
        <f>'5 - Project Outputs'!W647</f>
        <v>0</v>
      </c>
      <c r="ADK18" s="34">
        <f>'5 - Project Outputs'!X647</f>
        <v>0</v>
      </c>
      <c r="ADL18" s="34">
        <f>'5 - Project Outputs'!Y647</f>
        <v>0</v>
      </c>
      <c r="ADM18" s="34" t="str">
        <f>'5 - Project Outputs'!C648</f>
        <v>&lt; Select &gt;</v>
      </c>
      <c r="ADN18" s="34" t="str">
        <f>'5 - Project Outputs'!D648</f>
        <v>N/A</v>
      </c>
      <c r="ADO18" s="34">
        <f>'5 - Project Outputs'!E648</f>
        <v>0</v>
      </c>
      <c r="ADP18" s="34">
        <f>'5 - Project Outputs'!F648</f>
        <v>0</v>
      </c>
      <c r="ADQ18" s="34">
        <f>'5 - Project Outputs'!G648</f>
        <v>0</v>
      </c>
      <c r="ADR18" s="34">
        <f>'5 - Project Outputs'!H648</f>
        <v>0</v>
      </c>
      <c r="ADS18" s="34">
        <f>'5 - Project Outputs'!I648</f>
        <v>0</v>
      </c>
      <c r="ADT18" s="34">
        <f>'5 - Project Outputs'!J648</f>
        <v>0</v>
      </c>
      <c r="ADU18" s="34">
        <f>'5 - Project Outputs'!K648</f>
        <v>0</v>
      </c>
      <c r="ADV18" s="34">
        <f>'5 - Project Outputs'!L648</f>
        <v>0</v>
      </c>
      <c r="ADW18" s="34">
        <f>'5 - Project Outputs'!M648</f>
        <v>0</v>
      </c>
      <c r="ADX18" s="34">
        <f>'5 - Project Outputs'!N648</f>
        <v>0</v>
      </c>
      <c r="ADY18" s="34">
        <f>'5 - Project Outputs'!O648</f>
        <v>0</v>
      </c>
      <c r="ADZ18" s="34">
        <f>'5 - Project Outputs'!P648</f>
        <v>0</v>
      </c>
      <c r="AEA18" s="34">
        <f>'5 - Project Outputs'!Q648</f>
        <v>0</v>
      </c>
      <c r="AEB18" s="34">
        <f>'5 - Project Outputs'!R648</f>
        <v>0</v>
      </c>
      <c r="AEC18" s="34">
        <f>'5 - Project Outputs'!S648</f>
        <v>0</v>
      </c>
      <c r="AED18" s="34">
        <f>'5 - Project Outputs'!T648</f>
        <v>0</v>
      </c>
      <c r="AEE18" s="34">
        <f>'5 - Project Outputs'!U648</f>
        <v>0</v>
      </c>
      <c r="AEF18" s="34">
        <f>'5 - Project Outputs'!V648</f>
        <v>0</v>
      </c>
      <c r="AEG18" s="34">
        <f>'5 - Project Outputs'!W648</f>
        <v>0</v>
      </c>
      <c r="AEH18" s="34">
        <f>'5 - Project Outputs'!X648</f>
        <v>0</v>
      </c>
      <c r="AEI18" s="34">
        <f>'5 - Project Outputs'!Y648</f>
        <v>0</v>
      </c>
      <c r="AEJ18" s="34" t="str">
        <f>'5 - Project Outputs'!C649</f>
        <v>&lt; Select &gt;</v>
      </c>
      <c r="AEK18" s="34" t="str">
        <f>'5 - Project Outputs'!D649</f>
        <v>N/A</v>
      </c>
      <c r="AEL18" s="34">
        <f>'5 - Project Outputs'!E649</f>
        <v>0</v>
      </c>
      <c r="AEM18" s="34">
        <f>'5 - Project Outputs'!F649</f>
        <v>0</v>
      </c>
      <c r="AEN18" s="34">
        <f>'5 - Project Outputs'!G649</f>
        <v>0</v>
      </c>
      <c r="AEO18" s="34">
        <f>'5 - Project Outputs'!H649</f>
        <v>0</v>
      </c>
      <c r="AEP18" s="34">
        <f>'5 - Project Outputs'!I649</f>
        <v>0</v>
      </c>
      <c r="AEQ18" s="34">
        <f>'5 - Project Outputs'!J649</f>
        <v>0</v>
      </c>
      <c r="AER18" s="34">
        <f>'5 - Project Outputs'!K649</f>
        <v>0</v>
      </c>
      <c r="AES18" s="34">
        <f>'5 - Project Outputs'!L649</f>
        <v>0</v>
      </c>
      <c r="AET18" s="34">
        <f>'5 - Project Outputs'!M649</f>
        <v>0</v>
      </c>
      <c r="AEU18" s="34">
        <f>'5 - Project Outputs'!N649</f>
        <v>0</v>
      </c>
      <c r="AEV18" s="34">
        <f>'5 - Project Outputs'!O649</f>
        <v>0</v>
      </c>
      <c r="AEW18" s="34">
        <f>'5 - Project Outputs'!P649</f>
        <v>0</v>
      </c>
      <c r="AEX18" s="34">
        <f>'5 - Project Outputs'!Q649</f>
        <v>0</v>
      </c>
      <c r="AEY18" s="34">
        <f>'5 - Project Outputs'!R649</f>
        <v>0</v>
      </c>
      <c r="AEZ18" s="34">
        <f>'5 - Project Outputs'!S649</f>
        <v>0</v>
      </c>
      <c r="AFA18" s="34">
        <f>'5 - Project Outputs'!T649</f>
        <v>0</v>
      </c>
      <c r="AFB18" s="34">
        <f>'5 - Project Outputs'!U649</f>
        <v>0</v>
      </c>
      <c r="AFC18" s="34">
        <f>'5 - Project Outputs'!V649</f>
        <v>0</v>
      </c>
      <c r="AFD18" s="34">
        <f>'5 - Project Outputs'!W649</f>
        <v>0</v>
      </c>
      <c r="AFE18" s="34">
        <f>'5 - Project Outputs'!X649</f>
        <v>0</v>
      </c>
      <c r="AFF18" s="34">
        <f>'5 - Project Outputs'!Y649</f>
        <v>0</v>
      </c>
      <c r="AFG18" s="34" t="str">
        <f>'5 - Project Outputs'!C650</f>
        <v>&lt; Select &gt;</v>
      </c>
      <c r="AFH18" s="34" t="str">
        <f>'5 - Project Outputs'!D650</f>
        <v>N/A</v>
      </c>
      <c r="AFI18" s="34">
        <f>'5 - Project Outputs'!E650</f>
        <v>0</v>
      </c>
      <c r="AFJ18" s="34">
        <f>'5 - Project Outputs'!F650</f>
        <v>0</v>
      </c>
      <c r="AFK18" s="34">
        <f>'5 - Project Outputs'!G650</f>
        <v>0</v>
      </c>
      <c r="AFL18" s="34">
        <f>'5 - Project Outputs'!H650</f>
        <v>0</v>
      </c>
      <c r="AFM18" s="34">
        <f>'5 - Project Outputs'!I650</f>
        <v>0</v>
      </c>
      <c r="AFN18" s="34">
        <f>'5 - Project Outputs'!J650</f>
        <v>0</v>
      </c>
      <c r="AFO18" s="34">
        <f>'5 - Project Outputs'!K650</f>
        <v>0</v>
      </c>
      <c r="AFP18" s="34">
        <f>'5 - Project Outputs'!L650</f>
        <v>0</v>
      </c>
      <c r="AFQ18" s="34">
        <f>'5 - Project Outputs'!M650</f>
        <v>0</v>
      </c>
      <c r="AFR18" s="34">
        <f>'5 - Project Outputs'!N650</f>
        <v>0</v>
      </c>
      <c r="AFS18" s="34">
        <f>'5 - Project Outputs'!O650</f>
        <v>0</v>
      </c>
      <c r="AFT18" s="34">
        <f>'5 - Project Outputs'!P650</f>
        <v>0</v>
      </c>
      <c r="AFU18" s="34">
        <f>'5 - Project Outputs'!Q650</f>
        <v>0</v>
      </c>
      <c r="AFV18" s="34">
        <f>'5 - Project Outputs'!R650</f>
        <v>0</v>
      </c>
      <c r="AFW18" s="34">
        <f>'5 - Project Outputs'!S650</f>
        <v>0</v>
      </c>
      <c r="AFX18" s="34">
        <f>'5 - Project Outputs'!T650</f>
        <v>0</v>
      </c>
      <c r="AFY18" s="34">
        <f>'5 - Project Outputs'!U650</f>
        <v>0</v>
      </c>
      <c r="AFZ18" s="34">
        <f>'5 - Project Outputs'!V650</f>
        <v>0</v>
      </c>
      <c r="AGA18" s="34">
        <f>'5 - Project Outputs'!W650</f>
        <v>0</v>
      </c>
      <c r="AGB18" s="34">
        <f>'5 - Project Outputs'!X650</f>
        <v>0</v>
      </c>
      <c r="AGC18" s="34">
        <f>'5 - Project Outputs'!Y650</f>
        <v>0</v>
      </c>
      <c r="AGD18" s="34">
        <f>'5 - Project Outputs'!C652</f>
        <v>0</v>
      </c>
      <c r="AGE18" s="34">
        <f>'5 - Project Outputs'!D652</f>
        <v>0</v>
      </c>
      <c r="AGF18" s="34">
        <f>'5 - Project Outputs'!E652</f>
        <v>0</v>
      </c>
      <c r="AGG18" s="34">
        <f>'5 - Project Outputs'!F652</f>
        <v>0</v>
      </c>
      <c r="AGH18" s="34">
        <f>'5 - Project Outputs'!G652</f>
        <v>0</v>
      </c>
      <c r="AGI18" s="34">
        <f>'5 - Project Outputs'!H652</f>
        <v>0</v>
      </c>
      <c r="AGJ18" s="34">
        <f>'5 - Project Outputs'!I652</f>
        <v>0</v>
      </c>
      <c r="AGK18" s="34">
        <f>'5 - Project Outputs'!J652</f>
        <v>0</v>
      </c>
      <c r="AGL18" s="34">
        <f>'5 - Project Outputs'!K652</f>
        <v>0</v>
      </c>
      <c r="AGM18" s="34">
        <f>'5 - Project Outputs'!L652</f>
        <v>0</v>
      </c>
      <c r="AGN18" s="34">
        <f>'5 - Project Outputs'!M652</f>
        <v>0</v>
      </c>
      <c r="AGO18" s="34">
        <f>'5 - Project Outputs'!N652</f>
        <v>0</v>
      </c>
      <c r="AGP18" s="34">
        <f>'5 - Project Outputs'!O652</f>
        <v>0</v>
      </c>
      <c r="AGQ18" s="34">
        <f>'5 - Project Outputs'!P652</f>
        <v>0</v>
      </c>
      <c r="AGR18" s="34">
        <f>'5 - Project Outputs'!Q652</f>
        <v>0</v>
      </c>
      <c r="AGS18" s="34">
        <f>'5 - Project Outputs'!R652</f>
        <v>0</v>
      </c>
      <c r="AGT18" s="34">
        <f>'5 - Project Outputs'!S652</f>
        <v>0</v>
      </c>
      <c r="AGU18" s="34">
        <f>'5 - Project Outputs'!T652</f>
        <v>0</v>
      </c>
      <c r="AGV18" s="34">
        <f>'5 - Project Outputs'!U652</f>
        <v>0</v>
      </c>
      <c r="AGW18" s="34">
        <f>'5 - Project Outputs'!V652</f>
        <v>0</v>
      </c>
      <c r="AGX18" s="34">
        <f>'5 - Project Outputs'!W652</f>
        <v>0</v>
      </c>
      <c r="AGY18" s="34">
        <f>'5 - Project Outputs'!X652</f>
        <v>0</v>
      </c>
      <c r="AGZ18" s="34">
        <f>'5 - Project Outputs'!C653</f>
        <v>0</v>
      </c>
      <c r="AHA18" s="34">
        <f>'5 - Project Outputs'!D653</f>
        <v>0</v>
      </c>
      <c r="AHB18" s="34">
        <f>'5 - Project Outputs'!E653</f>
        <v>0</v>
      </c>
      <c r="AHC18" s="34">
        <f>'5 - Project Outputs'!F653</f>
        <v>0</v>
      </c>
      <c r="AHD18" s="34">
        <f>'5 - Project Outputs'!G653</f>
        <v>0</v>
      </c>
      <c r="AHE18" s="34">
        <f>'5 - Project Outputs'!H653</f>
        <v>0</v>
      </c>
      <c r="AHF18" s="34">
        <f>'5 - Project Outputs'!I653</f>
        <v>0</v>
      </c>
      <c r="AHG18" s="34">
        <f>'5 - Project Outputs'!J653</f>
        <v>0</v>
      </c>
      <c r="AHH18" s="34">
        <f>'5 - Project Outputs'!K653</f>
        <v>0</v>
      </c>
      <c r="AHI18" s="34">
        <f>'5 - Project Outputs'!L653</f>
        <v>0</v>
      </c>
      <c r="AHJ18" s="34">
        <f>'5 - Project Outputs'!M653</f>
        <v>0</v>
      </c>
      <c r="AHK18" s="34">
        <f>'5 - Project Outputs'!N653</f>
        <v>0</v>
      </c>
      <c r="AHL18" s="34">
        <f>'5 - Project Outputs'!O653</f>
        <v>0</v>
      </c>
      <c r="AHM18" s="34">
        <f>'5 - Project Outputs'!P653</f>
        <v>0</v>
      </c>
      <c r="AHN18" s="34">
        <f>'5 - Project Outputs'!Q653</f>
        <v>0</v>
      </c>
      <c r="AHO18" s="34">
        <f>'5 - Project Outputs'!R653</f>
        <v>0</v>
      </c>
      <c r="AHP18" s="34">
        <f>'5 - Project Outputs'!S653</f>
        <v>0</v>
      </c>
      <c r="AHQ18" s="34">
        <f>'5 - Project Outputs'!T653</f>
        <v>0</v>
      </c>
      <c r="AHR18" s="34">
        <f>'5 - Project Outputs'!U653</f>
        <v>0</v>
      </c>
      <c r="AHS18" s="34">
        <f>'5 - Project Outputs'!V653</f>
        <v>0</v>
      </c>
      <c r="AHT18" s="34">
        <f>'5 - Project Outputs'!W653</f>
        <v>0</v>
      </c>
      <c r="AHU18" s="34">
        <f>'5 - Project Outputs'!X653</f>
        <v>0</v>
      </c>
      <c r="AHV18" s="34">
        <f>'5 - Project Outputs'!C654</f>
        <v>0</v>
      </c>
      <c r="AHW18" s="34">
        <f>'5 - Project Outputs'!D654</f>
        <v>0</v>
      </c>
      <c r="AHX18" s="34">
        <f>'5 - Project Outputs'!E654</f>
        <v>0</v>
      </c>
      <c r="AHY18" s="34">
        <f>'5 - Project Outputs'!F654</f>
        <v>0</v>
      </c>
      <c r="AHZ18" s="34">
        <f>'5 - Project Outputs'!G654</f>
        <v>0</v>
      </c>
      <c r="AIA18" s="34">
        <f>'5 - Project Outputs'!H654</f>
        <v>0</v>
      </c>
      <c r="AIB18" s="34">
        <f>'5 - Project Outputs'!I654</f>
        <v>0</v>
      </c>
      <c r="AIC18" s="34">
        <f>'5 - Project Outputs'!J654</f>
        <v>0</v>
      </c>
      <c r="AID18" s="34">
        <f>'5 - Project Outputs'!K654</f>
        <v>0</v>
      </c>
      <c r="AIE18" s="34">
        <f>'5 - Project Outputs'!L654</f>
        <v>0</v>
      </c>
      <c r="AIF18" s="34">
        <f>'5 - Project Outputs'!M654</f>
        <v>0</v>
      </c>
      <c r="AIG18" s="34">
        <f>'5 - Project Outputs'!N654</f>
        <v>0</v>
      </c>
      <c r="AIH18" s="34">
        <f>'5 - Project Outputs'!O654</f>
        <v>0</v>
      </c>
      <c r="AII18" s="34">
        <f>'5 - Project Outputs'!P654</f>
        <v>0</v>
      </c>
      <c r="AIJ18" s="34">
        <f>'5 - Project Outputs'!Q654</f>
        <v>0</v>
      </c>
      <c r="AIK18" s="34">
        <f>'5 - Project Outputs'!R654</f>
        <v>0</v>
      </c>
      <c r="AIL18" s="34">
        <f>'5 - Project Outputs'!S654</f>
        <v>0</v>
      </c>
      <c r="AIM18" s="34">
        <f>'5 - Project Outputs'!T654</f>
        <v>0</v>
      </c>
      <c r="AIN18" s="34">
        <f>'5 - Project Outputs'!U654</f>
        <v>0</v>
      </c>
      <c r="AIO18" s="34">
        <f>'5 - Project Outputs'!V654</f>
        <v>0</v>
      </c>
      <c r="AIP18" s="34">
        <f>'5 - Project Outputs'!W654</f>
        <v>0</v>
      </c>
      <c r="AIQ18" s="34">
        <f>'5 - Project Outputs'!X654</f>
        <v>0</v>
      </c>
      <c r="AIR18" s="34">
        <f>'5 - Project Outputs'!C655</f>
        <v>0</v>
      </c>
      <c r="AIS18" s="34">
        <f>'5 - Project Outputs'!D655</f>
        <v>0</v>
      </c>
      <c r="AIT18" s="34">
        <f>'5 - Project Outputs'!E655</f>
        <v>0</v>
      </c>
      <c r="AIU18" s="34">
        <f>'5 - Project Outputs'!F655</f>
        <v>0</v>
      </c>
      <c r="AIV18" s="34">
        <f>'5 - Project Outputs'!G655</f>
        <v>0</v>
      </c>
      <c r="AIW18" s="34">
        <f>'5 - Project Outputs'!H655</f>
        <v>0</v>
      </c>
      <c r="AIX18" s="34">
        <f>'5 - Project Outputs'!I655</f>
        <v>0</v>
      </c>
      <c r="AIY18" s="34">
        <f>'5 - Project Outputs'!J655</f>
        <v>0</v>
      </c>
      <c r="AIZ18" s="34">
        <f>'5 - Project Outputs'!K655</f>
        <v>0</v>
      </c>
      <c r="AJA18" s="34">
        <f>'5 - Project Outputs'!L655</f>
        <v>0</v>
      </c>
      <c r="AJB18" s="34">
        <f>'5 - Project Outputs'!M655</f>
        <v>0</v>
      </c>
      <c r="AJC18" s="34">
        <f>'5 - Project Outputs'!N655</f>
        <v>0</v>
      </c>
      <c r="AJD18" s="34">
        <f>'5 - Project Outputs'!O655</f>
        <v>0</v>
      </c>
      <c r="AJE18" s="34">
        <f>'5 - Project Outputs'!P655</f>
        <v>0</v>
      </c>
      <c r="AJF18" s="34">
        <f>'5 - Project Outputs'!Q655</f>
        <v>0</v>
      </c>
      <c r="AJG18" s="34">
        <f>'5 - Project Outputs'!R655</f>
        <v>0</v>
      </c>
      <c r="AJH18" s="34">
        <f>'5 - Project Outputs'!S655</f>
        <v>0</v>
      </c>
      <c r="AJI18" s="34">
        <f>'5 - Project Outputs'!T655</f>
        <v>0</v>
      </c>
      <c r="AJJ18" s="34">
        <f>'5 - Project Outputs'!U655</f>
        <v>0</v>
      </c>
      <c r="AJK18" s="34">
        <f>'5 - Project Outputs'!V655</f>
        <v>0</v>
      </c>
      <c r="AJL18" s="34">
        <f>'5 - Project Outputs'!W655</f>
        <v>0</v>
      </c>
      <c r="AJM18" s="34">
        <f>'5 - Project Outputs'!X655</f>
        <v>0</v>
      </c>
      <c r="AJN18" s="34">
        <f>'5 - Project Outputs'!C656</f>
        <v>0</v>
      </c>
      <c r="AJO18" s="34">
        <f>'5 - Project Outputs'!D656</f>
        <v>0</v>
      </c>
      <c r="AJP18" s="34">
        <f>'5 - Project Outputs'!E656</f>
        <v>0</v>
      </c>
      <c r="AJQ18" s="34">
        <f>'5 - Project Outputs'!F656</f>
        <v>0</v>
      </c>
      <c r="AJR18" s="34">
        <f>'5 - Project Outputs'!G656</f>
        <v>0</v>
      </c>
      <c r="AJS18" s="34">
        <f>'5 - Project Outputs'!H656</f>
        <v>0</v>
      </c>
      <c r="AJT18" s="34">
        <f>'5 - Project Outputs'!I656</f>
        <v>0</v>
      </c>
      <c r="AJU18" s="34">
        <f>'5 - Project Outputs'!J656</f>
        <v>0</v>
      </c>
      <c r="AJV18" s="34">
        <f>'5 - Project Outputs'!K656</f>
        <v>0</v>
      </c>
      <c r="AJW18" s="34">
        <f>'5 - Project Outputs'!L656</f>
        <v>0</v>
      </c>
      <c r="AJX18" s="34">
        <f>'5 - Project Outputs'!M656</f>
        <v>0</v>
      </c>
      <c r="AJY18" s="34">
        <f>'5 - Project Outputs'!N656</f>
        <v>0</v>
      </c>
      <c r="AJZ18" s="34">
        <f>'5 - Project Outputs'!O656</f>
        <v>0</v>
      </c>
      <c r="AKA18" s="34">
        <f>'5 - Project Outputs'!P656</f>
        <v>0</v>
      </c>
      <c r="AKB18" s="34">
        <f>'5 - Project Outputs'!Q656</f>
        <v>0</v>
      </c>
      <c r="AKC18" s="34">
        <f>'5 - Project Outputs'!R656</f>
        <v>0</v>
      </c>
      <c r="AKD18" s="34">
        <f>'5 - Project Outputs'!S656</f>
        <v>0</v>
      </c>
      <c r="AKE18" s="34">
        <f>'5 - Project Outputs'!T656</f>
        <v>0</v>
      </c>
      <c r="AKF18" s="34">
        <f>'5 - Project Outputs'!U656</f>
        <v>0</v>
      </c>
      <c r="AKG18" s="34">
        <f>'5 - Project Outputs'!V656</f>
        <v>0</v>
      </c>
      <c r="AKH18" s="34">
        <f>'5 - Project Outputs'!W656</f>
        <v>0</v>
      </c>
      <c r="AKI18" s="34">
        <f>'5 - Project Outputs'!X656</f>
        <v>0</v>
      </c>
      <c r="AKJ18" s="34">
        <f>'5 - Project Outputs'!C657</f>
        <v>0</v>
      </c>
      <c r="AKK18" s="34">
        <f>'5 - Project Outputs'!D657</f>
        <v>0</v>
      </c>
      <c r="AKL18" s="34">
        <f>'5 - Project Outputs'!E657</f>
        <v>0</v>
      </c>
      <c r="AKM18" s="34">
        <f>'5 - Project Outputs'!F657</f>
        <v>0</v>
      </c>
      <c r="AKN18" s="34">
        <f>'5 - Project Outputs'!G657</f>
        <v>0</v>
      </c>
      <c r="AKO18" s="34">
        <f>'5 - Project Outputs'!H657</f>
        <v>0</v>
      </c>
      <c r="AKP18" s="34">
        <f>'5 - Project Outputs'!I657</f>
        <v>0</v>
      </c>
      <c r="AKQ18" s="34">
        <f>'5 - Project Outputs'!J657</f>
        <v>0</v>
      </c>
      <c r="AKR18" s="34">
        <f>'5 - Project Outputs'!K657</f>
        <v>0</v>
      </c>
      <c r="AKS18" s="34">
        <f>'5 - Project Outputs'!L657</f>
        <v>0</v>
      </c>
      <c r="AKT18" s="34">
        <f>'5 - Project Outputs'!M657</f>
        <v>0</v>
      </c>
      <c r="AKU18" s="34">
        <f>'5 - Project Outputs'!N657</f>
        <v>0</v>
      </c>
      <c r="AKV18" s="34">
        <f>'5 - Project Outputs'!O657</f>
        <v>0</v>
      </c>
      <c r="AKW18" s="34">
        <f>'5 - Project Outputs'!P657</f>
        <v>0</v>
      </c>
      <c r="AKX18" s="34">
        <f>'5 - Project Outputs'!Q657</f>
        <v>0</v>
      </c>
      <c r="AKY18" s="34">
        <f>'5 - Project Outputs'!R657</f>
        <v>0</v>
      </c>
      <c r="AKZ18" s="34">
        <f>'5 - Project Outputs'!S657</f>
        <v>0</v>
      </c>
      <c r="ALA18" s="34">
        <f>'5 - Project Outputs'!T657</f>
        <v>0</v>
      </c>
      <c r="ALB18" s="34">
        <f>'5 - Project Outputs'!U657</f>
        <v>0</v>
      </c>
      <c r="ALC18" s="34">
        <f>'5 - Project Outputs'!V657</f>
        <v>0</v>
      </c>
      <c r="ALD18" s="34">
        <f>'5 - Project Outputs'!W657</f>
        <v>0</v>
      </c>
      <c r="ALE18" s="34">
        <f>'5 - Project Outputs'!X657</f>
        <v>0</v>
      </c>
      <c r="ALF18" s="34">
        <f>'5 - Project Outputs'!C658</f>
        <v>0</v>
      </c>
      <c r="ALG18" s="34">
        <f>'5 - Project Outputs'!D658</f>
        <v>0</v>
      </c>
      <c r="ALH18" s="34">
        <f>'5 - Project Outputs'!E658</f>
        <v>0</v>
      </c>
      <c r="ALI18" s="34">
        <f>'5 - Project Outputs'!F658</f>
        <v>0</v>
      </c>
      <c r="ALJ18" s="34">
        <f>'5 - Project Outputs'!G658</f>
        <v>0</v>
      </c>
      <c r="ALK18" s="34">
        <f>'5 - Project Outputs'!H658</f>
        <v>0</v>
      </c>
      <c r="ALL18" s="34">
        <f>'5 - Project Outputs'!I658</f>
        <v>0</v>
      </c>
      <c r="ALM18" s="34">
        <f>'5 - Project Outputs'!J658</f>
        <v>0</v>
      </c>
      <c r="ALN18" s="34">
        <f>'5 - Project Outputs'!K658</f>
        <v>0</v>
      </c>
      <c r="ALO18" s="34">
        <f>'5 - Project Outputs'!L658</f>
        <v>0</v>
      </c>
      <c r="ALP18" s="34">
        <f>'5 - Project Outputs'!M658</f>
        <v>0</v>
      </c>
      <c r="ALQ18" s="34">
        <f>'5 - Project Outputs'!N658</f>
        <v>0</v>
      </c>
      <c r="ALR18" s="34">
        <f>'5 - Project Outputs'!O658</f>
        <v>0</v>
      </c>
      <c r="ALS18" s="34">
        <f>'5 - Project Outputs'!P658</f>
        <v>0</v>
      </c>
      <c r="ALT18" s="34">
        <f>'5 - Project Outputs'!Q658</f>
        <v>0</v>
      </c>
      <c r="ALU18" s="34">
        <f>'5 - Project Outputs'!R658</f>
        <v>0</v>
      </c>
      <c r="ALV18" s="34">
        <f>'5 - Project Outputs'!S658</f>
        <v>0</v>
      </c>
      <c r="ALW18" s="34">
        <f>'5 - Project Outputs'!T658</f>
        <v>0</v>
      </c>
      <c r="ALX18" s="34">
        <f>'5 - Project Outputs'!U658</f>
        <v>0</v>
      </c>
      <c r="ALY18" s="34">
        <f>'5 - Project Outputs'!V658</f>
        <v>0</v>
      </c>
      <c r="ALZ18" s="34">
        <f>'5 - Project Outputs'!W658</f>
        <v>0</v>
      </c>
      <c r="AMA18" s="34">
        <f>'5 - Project Outputs'!X658</f>
        <v>0</v>
      </c>
      <c r="AMB18" s="34">
        <f>'5 - Project Outputs'!C659</f>
        <v>0</v>
      </c>
      <c r="AMC18" s="34">
        <f>'5 - Project Outputs'!D659</f>
        <v>0</v>
      </c>
      <c r="AMD18" s="34">
        <f>'5 - Project Outputs'!E659</f>
        <v>0</v>
      </c>
      <c r="AME18" s="34">
        <f>'5 - Project Outputs'!F659</f>
        <v>0</v>
      </c>
      <c r="AMF18" s="34">
        <f>'5 - Project Outputs'!G659</f>
        <v>0</v>
      </c>
      <c r="AMG18" s="34">
        <f>'5 - Project Outputs'!H659</f>
        <v>0</v>
      </c>
      <c r="AMH18" s="34">
        <f>'5 - Project Outputs'!I659</f>
        <v>0</v>
      </c>
      <c r="AMI18" s="34">
        <f>'5 - Project Outputs'!J659</f>
        <v>0</v>
      </c>
      <c r="AMJ18" s="34">
        <f>'5 - Project Outputs'!K659</f>
        <v>0</v>
      </c>
      <c r="AMK18" s="34">
        <f>'5 - Project Outputs'!L659</f>
        <v>0</v>
      </c>
      <c r="AML18" s="34">
        <f>'5 - Project Outputs'!M659</f>
        <v>0</v>
      </c>
      <c r="AMM18" s="34">
        <f>'5 - Project Outputs'!N659</f>
        <v>0</v>
      </c>
      <c r="AMN18" s="34">
        <f>'5 - Project Outputs'!O659</f>
        <v>0</v>
      </c>
      <c r="AMO18" s="34">
        <f>'5 - Project Outputs'!P659</f>
        <v>0</v>
      </c>
      <c r="AMP18" s="34">
        <f>'5 - Project Outputs'!Q659</f>
        <v>0</v>
      </c>
      <c r="AMQ18" s="34">
        <f>'5 - Project Outputs'!R659</f>
        <v>0</v>
      </c>
      <c r="AMR18" s="34">
        <f>'5 - Project Outputs'!S659</f>
        <v>0</v>
      </c>
      <c r="AMS18" s="34">
        <f>'5 - Project Outputs'!T659</f>
        <v>0</v>
      </c>
      <c r="AMT18" s="34">
        <f>'5 - Project Outputs'!U659</f>
        <v>0</v>
      </c>
      <c r="AMU18" s="34">
        <f>'5 - Project Outputs'!V659</f>
        <v>0</v>
      </c>
      <c r="AMV18" s="34">
        <f>'5 - Project Outputs'!W659</f>
        <v>0</v>
      </c>
      <c r="AMW18" s="34">
        <f>'5 - Project Outputs'!X659</f>
        <v>0</v>
      </c>
      <c r="AMX18" s="34">
        <f>'5 - Project Outputs'!C660</f>
        <v>0</v>
      </c>
      <c r="AMY18" s="34">
        <f>'5 - Project Outputs'!D660</f>
        <v>0</v>
      </c>
      <c r="AMZ18" s="34">
        <f>'5 - Project Outputs'!E660</f>
        <v>0</v>
      </c>
      <c r="ANA18" s="34">
        <f>'5 - Project Outputs'!F660</f>
        <v>0</v>
      </c>
      <c r="ANB18" s="34">
        <f>'5 - Project Outputs'!G660</f>
        <v>0</v>
      </c>
      <c r="ANC18" s="34">
        <f>'5 - Project Outputs'!H660</f>
        <v>0</v>
      </c>
      <c r="AND18" s="34">
        <f>'5 - Project Outputs'!I660</f>
        <v>0</v>
      </c>
      <c r="ANE18" s="34">
        <f>'5 - Project Outputs'!J660</f>
        <v>0</v>
      </c>
      <c r="ANF18" s="34">
        <f>'5 - Project Outputs'!K660</f>
        <v>0</v>
      </c>
      <c r="ANG18" s="34">
        <f>'5 - Project Outputs'!L660</f>
        <v>0</v>
      </c>
      <c r="ANH18" s="34">
        <f>'5 - Project Outputs'!M660</f>
        <v>0</v>
      </c>
      <c r="ANI18" s="34">
        <f>'5 - Project Outputs'!N660</f>
        <v>0</v>
      </c>
      <c r="ANJ18" s="34">
        <f>'5 - Project Outputs'!O660</f>
        <v>0</v>
      </c>
      <c r="ANK18" s="34">
        <f>'5 - Project Outputs'!P660</f>
        <v>0</v>
      </c>
      <c r="ANL18" s="34">
        <f>'5 - Project Outputs'!Q660</f>
        <v>0</v>
      </c>
      <c r="ANM18" s="34">
        <f>'5 - Project Outputs'!R660</f>
        <v>0</v>
      </c>
      <c r="ANN18" s="34">
        <f>'5 - Project Outputs'!S660</f>
        <v>0</v>
      </c>
      <c r="ANO18" s="34">
        <f>'5 - Project Outputs'!T660</f>
        <v>0</v>
      </c>
      <c r="ANP18" s="34">
        <f>'5 - Project Outputs'!U660</f>
        <v>0</v>
      </c>
      <c r="ANQ18" s="34">
        <f>'5 - Project Outputs'!V660</f>
        <v>0</v>
      </c>
      <c r="ANR18" s="34">
        <f>'5 - Project Outputs'!W660</f>
        <v>0</v>
      </c>
      <c r="ANS18" s="34">
        <f>'5 - Project Outputs'!X660</f>
        <v>0</v>
      </c>
      <c r="ANT18" s="34">
        <f>'5 - Project Outputs'!C661</f>
        <v>0</v>
      </c>
      <c r="ANU18" s="34">
        <f>'5 - Project Outputs'!D661</f>
        <v>0</v>
      </c>
      <c r="ANV18" s="34">
        <f>'5 - Project Outputs'!E661</f>
        <v>0</v>
      </c>
      <c r="ANW18" s="34">
        <f>'5 - Project Outputs'!F661</f>
        <v>0</v>
      </c>
      <c r="ANX18" s="34">
        <f>'5 - Project Outputs'!G661</f>
        <v>0</v>
      </c>
      <c r="ANY18" s="34">
        <f>'5 - Project Outputs'!H661</f>
        <v>0</v>
      </c>
      <c r="ANZ18" s="34">
        <f>'5 - Project Outputs'!I661</f>
        <v>0</v>
      </c>
      <c r="AOA18" s="34">
        <f>'5 - Project Outputs'!J661</f>
        <v>0</v>
      </c>
      <c r="AOB18" s="34">
        <f>'5 - Project Outputs'!K661</f>
        <v>0</v>
      </c>
      <c r="AOC18" s="34">
        <f>'5 - Project Outputs'!L661</f>
        <v>0</v>
      </c>
      <c r="AOD18" s="34">
        <f>'5 - Project Outputs'!M661</f>
        <v>0</v>
      </c>
      <c r="AOE18" s="34">
        <f>'5 - Project Outputs'!N661</f>
        <v>0</v>
      </c>
      <c r="AOF18" s="34">
        <f>'5 - Project Outputs'!O661</f>
        <v>0</v>
      </c>
      <c r="AOG18" s="34">
        <f>'5 - Project Outputs'!P661</f>
        <v>0</v>
      </c>
      <c r="AOH18" s="34">
        <f>'5 - Project Outputs'!Q661</f>
        <v>0</v>
      </c>
      <c r="AOI18" s="34">
        <f>'5 - Project Outputs'!R661</f>
        <v>0</v>
      </c>
      <c r="AOJ18" s="34">
        <f>'5 - Project Outputs'!S661</f>
        <v>0</v>
      </c>
      <c r="AOK18" s="34">
        <f>'5 - Project Outputs'!T661</f>
        <v>0</v>
      </c>
      <c r="AOL18" s="34">
        <f>'5 - Project Outputs'!U661</f>
        <v>0</v>
      </c>
      <c r="AOM18" s="34">
        <f>'5 - Project Outputs'!V661</f>
        <v>0</v>
      </c>
      <c r="AON18" s="34">
        <f>'5 - Project Outputs'!W661</f>
        <v>0</v>
      </c>
      <c r="AOO18" s="34">
        <f>'5 - Project Outputs'!X661</f>
        <v>0</v>
      </c>
      <c r="CZK18" s="34">
        <f>'7 - Risk Register'!C152</f>
        <v>0</v>
      </c>
      <c r="CZL18" s="34">
        <f>'7 - Risk Register'!D152</f>
        <v>0</v>
      </c>
      <c r="CZM18" s="34">
        <f>'7 - Risk Register'!E152</f>
        <v>0</v>
      </c>
      <c r="CZN18" s="34">
        <f>'7 - Risk Register'!F152</f>
        <v>0</v>
      </c>
      <c r="CZO18" s="34">
        <f>'7 - Risk Register'!G152</f>
        <v>0</v>
      </c>
      <c r="CZP18" s="34">
        <f>'7 - Risk Register'!H152</f>
        <v>0</v>
      </c>
      <c r="CZQ18" s="34">
        <f>'7 - Risk Register'!I152</f>
        <v>0</v>
      </c>
      <c r="CZR18" s="34" t="str">
        <f>'7 - Risk Register'!J152</f>
        <v/>
      </c>
      <c r="CZS18" s="34">
        <f>'7 - Risk Register'!K152</f>
        <v>0</v>
      </c>
      <c r="CZT18" s="34">
        <f>'7 - Risk Register'!L152</f>
        <v>0</v>
      </c>
      <c r="CZU18" s="34">
        <f>'7 - Risk Register'!M152</f>
        <v>0</v>
      </c>
      <c r="CZV18" s="34" t="str">
        <f>'7 - Risk Register'!N152</f>
        <v/>
      </c>
      <c r="CZW18" s="34">
        <f>'7 - Risk Register'!O152</f>
        <v>0</v>
      </c>
      <c r="CZX18" s="34">
        <f>'7 - Risk Register'!P152</f>
        <v>0</v>
      </c>
      <c r="CZY18" s="34">
        <f>'7 - Risk Register'!C153</f>
        <v>0</v>
      </c>
      <c r="CZZ18" s="34">
        <f>'7 - Risk Register'!D153</f>
        <v>0</v>
      </c>
      <c r="DAA18" s="34">
        <f>'7 - Risk Register'!E153</f>
        <v>0</v>
      </c>
      <c r="DAB18" s="34">
        <f>'7 - Risk Register'!F153</f>
        <v>0</v>
      </c>
      <c r="DAC18" s="34">
        <f>'7 - Risk Register'!G153</f>
        <v>0</v>
      </c>
      <c r="DAD18" s="34">
        <f>'7 - Risk Register'!H153</f>
        <v>0</v>
      </c>
      <c r="DAE18" s="34">
        <f>'7 - Risk Register'!I153</f>
        <v>0</v>
      </c>
      <c r="DAF18" s="34" t="str">
        <f>'7 - Risk Register'!J153</f>
        <v/>
      </c>
      <c r="DAG18" s="34">
        <f>'7 - Risk Register'!K153</f>
        <v>0</v>
      </c>
      <c r="DAH18" s="34">
        <f>'7 - Risk Register'!L153</f>
        <v>0</v>
      </c>
      <c r="DAI18" s="34">
        <f>'7 - Risk Register'!M153</f>
        <v>0</v>
      </c>
      <c r="DAJ18" s="34" t="str">
        <f>'7 - Risk Register'!N153</f>
        <v/>
      </c>
      <c r="DAK18" s="34">
        <f>'7 - Risk Register'!O153</f>
        <v>0</v>
      </c>
      <c r="DAL18" s="34">
        <f>'7 - Risk Register'!P153</f>
        <v>0</v>
      </c>
      <c r="DAM18" s="34">
        <f>'7 - Risk Register'!C154</f>
        <v>0</v>
      </c>
      <c r="DAN18" s="34">
        <f>'7 - Risk Register'!D154</f>
        <v>0</v>
      </c>
      <c r="DAO18" s="34">
        <f>'7 - Risk Register'!E154</f>
        <v>0</v>
      </c>
      <c r="DAP18" s="34">
        <f>'7 - Risk Register'!F154</f>
        <v>0</v>
      </c>
      <c r="DAQ18" s="34">
        <f>'7 - Risk Register'!G154</f>
        <v>0</v>
      </c>
      <c r="DAR18" s="34">
        <f>'7 - Risk Register'!H154</f>
        <v>0</v>
      </c>
      <c r="DAS18" s="34">
        <f>'7 - Risk Register'!I154</f>
        <v>0</v>
      </c>
      <c r="DAT18" s="34" t="str">
        <f>'7 - Risk Register'!J154</f>
        <v/>
      </c>
      <c r="DAU18" s="34">
        <f>'7 - Risk Register'!K154</f>
        <v>0</v>
      </c>
      <c r="DAV18" s="34">
        <f>'7 - Risk Register'!L154</f>
        <v>0</v>
      </c>
      <c r="DAW18" s="34">
        <f>'7 - Risk Register'!M154</f>
        <v>0</v>
      </c>
      <c r="DAX18" s="34" t="str">
        <f>'7 - Risk Register'!N154</f>
        <v/>
      </c>
      <c r="DAY18" s="34">
        <f>'7 - Risk Register'!O154</f>
        <v>0</v>
      </c>
      <c r="DAZ18" s="34">
        <f>'7 - Risk Register'!P154</f>
        <v>0</v>
      </c>
    </row>
    <row r="19" spans="1:2762" s="34" customFormat="1">
      <c r="A19" s="460" t="s">
        <v>3536</v>
      </c>
      <c r="R19" s="466" t="str">
        <f>'Project Lookup'!$C$20</f>
        <v/>
      </c>
      <c r="S19" s="34" t="str">
        <f>'Project Lookup'!$E$20</f>
        <v/>
      </c>
      <c r="T19" s="34" t="str">
        <f>'2 - Project Admin'!F44</f>
        <v>&lt; Select &gt;</v>
      </c>
      <c r="U19" s="34" t="str">
        <f>'2 - Project Admin'!G44</f>
        <v>&lt; Select &gt;</v>
      </c>
      <c r="V19" s="34">
        <f>'2 - Project Admin'!H44</f>
        <v>0</v>
      </c>
      <c r="W19" s="34">
        <f>'2 - Project Admin'!I44</f>
        <v>0</v>
      </c>
      <c r="X19" s="34" t="str">
        <f>'2 - Project Admin'!J44</f>
        <v>&lt; Select &gt;</v>
      </c>
      <c r="Y19" s="34">
        <f>'2 - Project Admin'!K44</f>
        <v>0</v>
      </c>
      <c r="Z19" s="34">
        <f>'2 - Project Admin'!L44</f>
        <v>0</v>
      </c>
      <c r="AJ19" s="468">
        <f>'3 - Programme Progress'!D37</f>
        <v>0</v>
      </c>
      <c r="AK19" s="34">
        <f>'3 - Programme Progress'!E37</f>
        <v>0</v>
      </c>
      <c r="AL19" s="34" t="e">
        <f>'3 - Programme Progress'!#REF!</f>
        <v>#REF!</v>
      </c>
      <c r="AM19" s="34" t="str">
        <f>'3 - Programme Progress'!F37</f>
        <v>&lt; Select &gt;</v>
      </c>
      <c r="AN19" s="34" t="str">
        <f>'3 - Programme Progress'!J37</f>
        <v>&lt; Select &gt;</v>
      </c>
      <c r="AO19" s="34" t="str">
        <f>'3 - Programme Progress'!K37</f>
        <v>&lt; Select &gt;</v>
      </c>
      <c r="AP19" s="34" t="str">
        <f>'3 - Programme Progress'!L37</f>
        <v>&lt; Select &gt;</v>
      </c>
      <c r="AQ19" s="34">
        <f>'3 - Programme Progress'!M37</f>
        <v>0</v>
      </c>
      <c r="AR19" s="34">
        <f>'3 - Programme Progress'!N37</f>
        <v>0</v>
      </c>
      <c r="AS19" s="34">
        <f>'3 - Programme Progress'!O37</f>
        <v>0</v>
      </c>
      <c r="AU19" s="469"/>
      <c r="AV19" s="469"/>
      <c r="AW19" s="469"/>
      <c r="AX19" s="469"/>
      <c r="AY19" s="469"/>
      <c r="AZ19" s="469"/>
      <c r="BA19" s="469"/>
      <c r="BB19" s="469"/>
      <c r="BC19" s="469"/>
      <c r="BD19" s="469"/>
      <c r="BE19" s="469"/>
      <c r="BF19" s="469"/>
      <c r="BG19" s="469"/>
      <c r="BH19" s="469"/>
      <c r="BI19" s="469"/>
      <c r="BJ19" s="469"/>
      <c r="BK19" s="469"/>
      <c r="BS19" s="34">
        <f>'4a - Funding Profiles'!F514</f>
        <v>0</v>
      </c>
      <c r="BT19" s="34">
        <f>'4a - Funding Profiles'!G514</f>
        <v>0</v>
      </c>
      <c r="BU19" s="34">
        <f>'4a - Funding Profiles'!H514</f>
        <v>0</v>
      </c>
      <c r="BV19" s="34">
        <f>'4a - Funding Profiles'!I514</f>
        <v>0</v>
      </c>
      <c r="BW19" s="34">
        <f>'4a - Funding Profiles'!J514</f>
        <v>0</v>
      </c>
      <c r="BX19" s="34">
        <f>'4a - Funding Profiles'!K514</f>
        <v>0</v>
      </c>
      <c r="BY19" s="34">
        <f>'4a - Funding Profiles'!L514</f>
        <v>0</v>
      </c>
      <c r="BZ19" s="34">
        <f>'4a - Funding Profiles'!M514</f>
        <v>0</v>
      </c>
      <c r="CA19" s="34">
        <f>'4a - Funding Profiles'!N514</f>
        <v>0</v>
      </c>
      <c r="CB19" s="34">
        <f>'4a - Funding Profiles'!O514</f>
        <v>0</v>
      </c>
      <c r="CC19" s="34">
        <f>'4a - Funding Profiles'!P514</f>
        <v>0</v>
      </c>
      <c r="CD19" s="34">
        <f>'4a - Funding Profiles'!Q514</f>
        <v>0</v>
      </c>
      <c r="CE19" s="34">
        <f>'4a - Funding Profiles'!R514</f>
        <v>0</v>
      </c>
      <c r="CF19" s="34">
        <f>'4a - Funding Profiles'!S514</f>
        <v>0</v>
      </c>
      <c r="CG19" s="34">
        <f>'4a - Funding Profiles'!T514</f>
        <v>0</v>
      </c>
      <c r="CH19" s="34">
        <f>'4a - Funding Profiles'!U514</f>
        <v>0</v>
      </c>
      <c r="CI19" s="34">
        <f>'4a - Funding Profiles'!V514</f>
        <v>0</v>
      </c>
      <c r="CJ19" s="34">
        <f>'4a - Funding Profiles'!W514</f>
        <v>0</v>
      </c>
      <c r="CK19" s="34">
        <f>'4a - Funding Profiles'!X514</f>
        <v>0</v>
      </c>
      <c r="CL19" s="34">
        <f>'4a - Funding Profiles'!Y514</f>
        <v>0</v>
      </c>
      <c r="CM19" s="34">
        <f>'4a - Funding Profiles'!Z514</f>
        <v>0</v>
      </c>
      <c r="CN19" s="34">
        <f>'4a - Funding Profiles'!F515</f>
        <v>0</v>
      </c>
      <c r="CO19" s="34">
        <f>'4a - Funding Profiles'!G515</f>
        <v>0</v>
      </c>
      <c r="CP19" s="34">
        <f>'4a - Funding Profiles'!H515</f>
        <v>0</v>
      </c>
      <c r="CQ19" s="34">
        <f>'4a - Funding Profiles'!I515</f>
        <v>0</v>
      </c>
      <c r="CR19" s="34">
        <f>'4a - Funding Profiles'!J515</f>
        <v>0</v>
      </c>
      <c r="CS19" s="34">
        <f>'4a - Funding Profiles'!K515</f>
        <v>0</v>
      </c>
      <c r="CT19" s="34">
        <f>'4a - Funding Profiles'!L515</f>
        <v>0</v>
      </c>
      <c r="CU19" s="34">
        <f>'4a - Funding Profiles'!M515</f>
        <v>0</v>
      </c>
      <c r="CV19" s="34">
        <f>'4a - Funding Profiles'!N515</f>
        <v>0</v>
      </c>
      <c r="CW19" s="34">
        <f>'4a - Funding Profiles'!O515</f>
        <v>0</v>
      </c>
      <c r="CX19" s="34">
        <f>'4a - Funding Profiles'!P515</f>
        <v>0</v>
      </c>
      <c r="CY19" s="34">
        <f>'4a - Funding Profiles'!Q515</f>
        <v>0</v>
      </c>
      <c r="CZ19" s="34">
        <f>'4a - Funding Profiles'!R515</f>
        <v>0</v>
      </c>
      <c r="DA19" s="34">
        <f>'4a - Funding Profiles'!S515</f>
        <v>0</v>
      </c>
      <c r="DB19" s="34">
        <f>'4a - Funding Profiles'!T515</f>
        <v>0</v>
      </c>
      <c r="DC19" s="34">
        <f>'4a - Funding Profiles'!U515</f>
        <v>0</v>
      </c>
      <c r="DD19" s="34">
        <f>'4a - Funding Profiles'!V515</f>
        <v>0</v>
      </c>
      <c r="DE19" s="34">
        <f>'4a - Funding Profiles'!W515</f>
        <v>0</v>
      </c>
      <c r="DF19" s="34">
        <f>'4a - Funding Profiles'!X515</f>
        <v>0</v>
      </c>
      <c r="DG19" s="34">
        <f>'4a - Funding Profiles'!Y515</f>
        <v>0</v>
      </c>
      <c r="DH19" s="34">
        <f>'4a - Funding Profiles'!Z515</f>
        <v>0</v>
      </c>
      <c r="DI19" s="34">
        <f>'4a - Funding Profiles'!F516</f>
        <v>0</v>
      </c>
      <c r="DJ19" s="34">
        <f>'4a - Funding Profiles'!G516</f>
        <v>0</v>
      </c>
      <c r="DK19" s="34">
        <f>'4a - Funding Profiles'!H516</f>
        <v>0</v>
      </c>
      <c r="DL19" s="34">
        <f>'4a - Funding Profiles'!I516</f>
        <v>0</v>
      </c>
      <c r="DM19" s="34">
        <f>'4a - Funding Profiles'!J516</f>
        <v>0</v>
      </c>
      <c r="DN19" s="34">
        <f>'4a - Funding Profiles'!K516</f>
        <v>0</v>
      </c>
      <c r="DO19" s="34">
        <f>'4a - Funding Profiles'!L516</f>
        <v>0</v>
      </c>
      <c r="DP19" s="34">
        <f>'4a - Funding Profiles'!M516</f>
        <v>0</v>
      </c>
      <c r="DQ19" s="34">
        <f>'4a - Funding Profiles'!N516</f>
        <v>0</v>
      </c>
      <c r="DR19" s="34">
        <f>'4a - Funding Profiles'!O516</f>
        <v>0</v>
      </c>
      <c r="DS19" s="34">
        <f>'4a - Funding Profiles'!P516</f>
        <v>0</v>
      </c>
      <c r="DT19" s="34">
        <f>'4a - Funding Profiles'!Q516</f>
        <v>0</v>
      </c>
      <c r="DU19" s="34">
        <f>'4a - Funding Profiles'!R516</f>
        <v>0</v>
      </c>
      <c r="DV19" s="34">
        <f>'4a - Funding Profiles'!S516</f>
        <v>0</v>
      </c>
      <c r="DW19" s="34">
        <f>'4a - Funding Profiles'!T516</f>
        <v>0</v>
      </c>
      <c r="DX19" s="34">
        <f>'4a - Funding Profiles'!U516</f>
        <v>0</v>
      </c>
      <c r="DY19" s="34">
        <f>'4a - Funding Profiles'!V516</f>
        <v>0</v>
      </c>
      <c r="DZ19" s="34">
        <f>'4a - Funding Profiles'!W516</f>
        <v>0</v>
      </c>
      <c r="EA19" s="34">
        <f>'4a - Funding Profiles'!X516</f>
        <v>0</v>
      </c>
      <c r="EB19" s="34">
        <f>'4a - Funding Profiles'!Y516</f>
        <v>0</v>
      </c>
      <c r="EC19" s="34">
        <f>'4a - Funding Profiles'!Z516</f>
        <v>0</v>
      </c>
      <c r="ED19" s="34">
        <f>'4a - Funding Profiles'!F517</f>
        <v>0</v>
      </c>
      <c r="EE19" s="34">
        <f>'4a - Funding Profiles'!G517</f>
        <v>0</v>
      </c>
      <c r="EF19" s="34">
        <f>'4a - Funding Profiles'!H517</f>
        <v>0</v>
      </c>
      <c r="EG19" s="34">
        <f>'4a - Funding Profiles'!I517</f>
        <v>0</v>
      </c>
      <c r="EH19" s="34">
        <f>'4a - Funding Profiles'!J517</f>
        <v>0</v>
      </c>
      <c r="EI19" s="34">
        <f>'4a - Funding Profiles'!K517</f>
        <v>0</v>
      </c>
      <c r="EJ19" s="34">
        <f>'4a - Funding Profiles'!L517</f>
        <v>0</v>
      </c>
      <c r="EK19" s="34">
        <f>'4a - Funding Profiles'!M517</f>
        <v>0</v>
      </c>
      <c r="EL19" s="34">
        <f>'4a - Funding Profiles'!N517</f>
        <v>0</v>
      </c>
      <c r="EM19" s="34">
        <f>'4a - Funding Profiles'!O517</f>
        <v>0</v>
      </c>
      <c r="EN19" s="34">
        <f>'4a - Funding Profiles'!P517</f>
        <v>0</v>
      </c>
      <c r="EO19" s="34">
        <f>'4a - Funding Profiles'!Q517</f>
        <v>0</v>
      </c>
      <c r="EP19" s="34">
        <f>'4a - Funding Profiles'!R517</f>
        <v>0</v>
      </c>
      <c r="EQ19" s="34">
        <f>'4a - Funding Profiles'!S517</f>
        <v>0</v>
      </c>
      <c r="ER19" s="34">
        <f>'4a - Funding Profiles'!T517</f>
        <v>0</v>
      </c>
      <c r="ES19" s="34">
        <f>'4a - Funding Profiles'!U517</f>
        <v>0</v>
      </c>
      <c r="ET19" s="34">
        <f>'4a - Funding Profiles'!V517</f>
        <v>0</v>
      </c>
      <c r="EU19" s="34">
        <f>'4a - Funding Profiles'!W517</f>
        <v>0</v>
      </c>
      <c r="EV19" s="34">
        <f>'4a - Funding Profiles'!X517</f>
        <v>0</v>
      </c>
      <c r="EW19" s="34">
        <f>'4a - Funding Profiles'!Y517</f>
        <v>0</v>
      </c>
      <c r="EX19" s="34">
        <f>'4a - Funding Profiles'!Z517</f>
        <v>0</v>
      </c>
      <c r="EY19" s="34">
        <f>'4a - Funding Profiles'!F518</f>
        <v>0</v>
      </c>
      <c r="EZ19" s="34">
        <f>'4a - Funding Profiles'!G518</f>
        <v>0</v>
      </c>
      <c r="FA19" s="34">
        <f>'4a - Funding Profiles'!H518</f>
        <v>0</v>
      </c>
      <c r="FB19" s="34">
        <f>'4a - Funding Profiles'!I518</f>
        <v>0</v>
      </c>
      <c r="FC19" s="34">
        <f>'4a - Funding Profiles'!J518</f>
        <v>0</v>
      </c>
      <c r="FD19" s="34">
        <f>'4a - Funding Profiles'!K518</f>
        <v>0</v>
      </c>
      <c r="FE19" s="34">
        <f>'4a - Funding Profiles'!L518</f>
        <v>0</v>
      </c>
      <c r="FF19" s="34">
        <f>'4a - Funding Profiles'!M518</f>
        <v>0</v>
      </c>
      <c r="FG19" s="34">
        <f>'4a - Funding Profiles'!N518</f>
        <v>0</v>
      </c>
      <c r="FH19" s="34">
        <f>'4a - Funding Profiles'!O518</f>
        <v>0</v>
      </c>
      <c r="FI19" s="34">
        <f>'4a - Funding Profiles'!P518</f>
        <v>0</v>
      </c>
      <c r="FJ19" s="34">
        <f>'4a - Funding Profiles'!Q518</f>
        <v>0</v>
      </c>
      <c r="FK19" s="34">
        <f>'4a - Funding Profiles'!R518</f>
        <v>0</v>
      </c>
      <c r="FL19" s="34">
        <f>'4a - Funding Profiles'!S518</f>
        <v>0</v>
      </c>
      <c r="FM19" s="34">
        <f>'4a - Funding Profiles'!T518</f>
        <v>0</v>
      </c>
      <c r="FN19" s="34">
        <f>'4a - Funding Profiles'!U518</f>
        <v>0</v>
      </c>
      <c r="FO19" s="34">
        <f>'4a - Funding Profiles'!V518</f>
        <v>0</v>
      </c>
      <c r="FP19" s="34">
        <f>'4a - Funding Profiles'!W518</f>
        <v>0</v>
      </c>
      <c r="FQ19" s="34">
        <f>'4a - Funding Profiles'!X518</f>
        <v>0</v>
      </c>
      <c r="FR19" s="34">
        <f>'4a - Funding Profiles'!Y518</f>
        <v>0</v>
      </c>
      <c r="FS19" s="34">
        <f>'4a - Funding Profiles'!Z518</f>
        <v>0</v>
      </c>
      <c r="FT19" s="34">
        <f>'4a - Funding Profiles'!F519</f>
        <v>0</v>
      </c>
      <c r="FU19" s="34">
        <f>'4a - Funding Profiles'!G519</f>
        <v>0</v>
      </c>
      <c r="FV19" s="34">
        <f>'4a - Funding Profiles'!H519</f>
        <v>0</v>
      </c>
      <c r="FW19" s="34">
        <f>'4a - Funding Profiles'!I519</f>
        <v>0</v>
      </c>
      <c r="FX19" s="34">
        <f>'4a - Funding Profiles'!J519</f>
        <v>0</v>
      </c>
      <c r="FY19" s="34">
        <f>'4a - Funding Profiles'!K519</f>
        <v>0</v>
      </c>
      <c r="FZ19" s="34">
        <f>'4a - Funding Profiles'!L519</f>
        <v>0</v>
      </c>
      <c r="GA19" s="34">
        <f>'4a - Funding Profiles'!M519</f>
        <v>0</v>
      </c>
      <c r="GB19" s="34">
        <f>'4a - Funding Profiles'!N519</f>
        <v>0</v>
      </c>
      <c r="GC19" s="34">
        <f>'4a - Funding Profiles'!O519</f>
        <v>0</v>
      </c>
      <c r="GD19" s="34">
        <f>'4a - Funding Profiles'!P519</f>
        <v>0</v>
      </c>
      <c r="GE19" s="34">
        <f>'4a - Funding Profiles'!Q519</f>
        <v>0</v>
      </c>
      <c r="GF19" s="34">
        <f>'4a - Funding Profiles'!R519</f>
        <v>0</v>
      </c>
      <c r="GG19" s="34">
        <f>'4a - Funding Profiles'!S519</f>
        <v>0</v>
      </c>
      <c r="GH19" s="34">
        <f>'4a - Funding Profiles'!T519</f>
        <v>0</v>
      </c>
      <c r="GI19" s="34">
        <f>'4a - Funding Profiles'!U519</f>
        <v>0</v>
      </c>
      <c r="GJ19" s="34">
        <f>'4a - Funding Profiles'!V519</f>
        <v>0</v>
      </c>
      <c r="GK19" s="34">
        <f>'4a - Funding Profiles'!W519</f>
        <v>0</v>
      </c>
      <c r="GL19" s="34">
        <f>'4a - Funding Profiles'!X519</f>
        <v>0</v>
      </c>
      <c r="GM19" s="34">
        <f>'4a - Funding Profiles'!Y519</f>
        <v>0</v>
      </c>
      <c r="GN19" s="34">
        <f>'4a - Funding Profiles'!Z519</f>
        <v>0</v>
      </c>
      <c r="GO19" s="34">
        <f>'4a - Funding Profiles'!F520</f>
        <v>0</v>
      </c>
      <c r="GP19" s="34">
        <f>'4a - Funding Profiles'!G520</f>
        <v>0</v>
      </c>
      <c r="GQ19" s="34">
        <f>'4a - Funding Profiles'!H520</f>
        <v>0</v>
      </c>
      <c r="GR19" s="34">
        <f>'4a - Funding Profiles'!I520</f>
        <v>0</v>
      </c>
      <c r="GS19" s="34">
        <f>'4a - Funding Profiles'!J520</f>
        <v>0</v>
      </c>
      <c r="GT19" s="34">
        <f>'4a - Funding Profiles'!K520</f>
        <v>0</v>
      </c>
      <c r="GU19" s="34">
        <f>'4a - Funding Profiles'!L520</f>
        <v>0</v>
      </c>
      <c r="GV19" s="34">
        <f>'4a - Funding Profiles'!M520</f>
        <v>0</v>
      </c>
      <c r="GW19" s="34">
        <f>'4a - Funding Profiles'!N520</f>
        <v>0</v>
      </c>
      <c r="GX19" s="34">
        <f>'4a - Funding Profiles'!O520</f>
        <v>0</v>
      </c>
      <c r="GY19" s="34">
        <f>'4a - Funding Profiles'!P520</f>
        <v>0</v>
      </c>
      <c r="GZ19" s="34">
        <f>'4a - Funding Profiles'!Q520</f>
        <v>0</v>
      </c>
      <c r="HA19" s="34">
        <f>'4a - Funding Profiles'!R520</f>
        <v>0</v>
      </c>
      <c r="HB19" s="34">
        <f>'4a - Funding Profiles'!S520</f>
        <v>0</v>
      </c>
      <c r="HC19" s="34">
        <f>'4a - Funding Profiles'!T520</f>
        <v>0</v>
      </c>
      <c r="HD19" s="34">
        <f>'4a - Funding Profiles'!U520</f>
        <v>0</v>
      </c>
      <c r="HE19" s="34">
        <f>'4a - Funding Profiles'!V520</f>
        <v>0</v>
      </c>
      <c r="HF19" s="34">
        <f>'4a - Funding Profiles'!W520</f>
        <v>0</v>
      </c>
      <c r="HG19" s="34">
        <f>'4a - Funding Profiles'!X520</f>
        <v>0</v>
      </c>
      <c r="HH19" s="34">
        <f>'4a - Funding Profiles'!Y520</f>
        <v>0</v>
      </c>
      <c r="HI19" s="34">
        <f>'4a - Funding Profiles'!Z520</f>
        <v>0</v>
      </c>
      <c r="HJ19" s="34">
        <f>'4a - Funding Profiles'!F521</f>
        <v>0</v>
      </c>
      <c r="HK19" s="34">
        <f>'4a - Funding Profiles'!G521</f>
        <v>0</v>
      </c>
      <c r="HL19" s="34">
        <f>'4a - Funding Profiles'!H521</f>
        <v>0</v>
      </c>
      <c r="HM19" s="34">
        <f>'4a - Funding Profiles'!I521</f>
        <v>0</v>
      </c>
      <c r="HN19" s="34">
        <f>'4a - Funding Profiles'!J521</f>
        <v>0</v>
      </c>
      <c r="HO19" s="34">
        <f>'4a - Funding Profiles'!K521</f>
        <v>0</v>
      </c>
      <c r="HP19" s="34">
        <f>'4a - Funding Profiles'!L521</f>
        <v>0</v>
      </c>
      <c r="HQ19" s="34">
        <f>'4a - Funding Profiles'!M521</f>
        <v>0</v>
      </c>
      <c r="HR19" s="34">
        <f>'4a - Funding Profiles'!N521</f>
        <v>0</v>
      </c>
      <c r="HS19" s="34">
        <f>'4a - Funding Profiles'!O521</f>
        <v>0</v>
      </c>
      <c r="HT19" s="34">
        <f>'4a - Funding Profiles'!P521</f>
        <v>0</v>
      </c>
      <c r="HU19" s="34">
        <f>'4a - Funding Profiles'!Q521</f>
        <v>0</v>
      </c>
      <c r="HV19" s="34">
        <f>'4a - Funding Profiles'!R521</f>
        <v>0</v>
      </c>
      <c r="HW19" s="34">
        <f>'4a - Funding Profiles'!S521</f>
        <v>0</v>
      </c>
      <c r="HX19" s="34">
        <f>'4a - Funding Profiles'!T521</f>
        <v>0</v>
      </c>
      <c r="HY19" s="34">
        <f>'4a - Funding Profiles'!U521</f>
        <v>0</v>
      </c>
      <c r="HZ19" s="34">
        <f>'4a - Funding Profiles'!V521</f>
        <v>0</v>
      </c>
      <c r="IA19" s="34">
        <f>'4a - Funding Profiles'!W521</f>
        <v>0</v>
      </c>
      <c r="IB19" s="34">
        <f>'4a - Funding Profiles'!X521</f>
        <v>0</v>
      </c>
      <c r="IC19" s="34">
        <f>'4a - Funding Profiles'!Y521</f>
        <v>0</v>
      </c>
      <c r="ID19" s="34">
        <f>'4a - Funding Profiles'!Z521</f>
        <v>0</v>
      </c>
      <c r="KP19" s="34">
        <f>'4a - Funding Profiles'!C526</f>
        <v>0</v>
      </c>
      <c r="KQ19" s="34">
        <f>'4a - Funding Profiles'!D526</f>
        <v>0</v>
      </c>
      <c r="KR19" s="34">
        <f>'4a - Funding Profiles'!E526</f>
        <v>0</v>
      </c>
      <c r="KS19" s="34">
        <f>'4a - Funding Profiles'!F526</f>
        <v>0</v>
      </c>
      <c r="KT19" s="34">
        <f>'4a - Funding Profiles'!G526</f>
        <v>0</v>
      </c>
      <c r="KU19" s="34">
        <f>'4a - Funding Profiles'!H526</f>
        <v>0</v>
      </c>
      <c r="KV19" s="34">
        <f>'4a - Funding Profiles'!I526</f>
        <v>0</v>
      </c>
      <c r="KW19" s="34">
        <f>'4a - Funding Profiles'!J526</f>
        <v>0</v>
      </c>
      <c r="KX19" s="34">
        <f>'4a - Funding Profiles'!K526</f>
        <v>0</v>
      </c>
      <c r="KY19" s="34">
        <f>'4a - Funding Profiles'!L526</f>
        <v>0</v>
      </c>
      <c r="KZ19" s="34">
        <f>'4a - Funding Profiles'!M526</f>
        <v>0</v>
      </c>
      <c r="LA19" s="34">
        <f>'4a - Funding Profiles'!N526</f>
        <v>0</v>
      </c>
      <c r="LB19" s="34">
        <f>'4a - Funding Profiles'!O526</f>
        <v>0</v>
      </c>
      <c r="LC19" s="34">
        <f>'4a - Funding Profiles'!P526</f>
        <v>0</v>
      </c>
      <c r="LD19" s="34">
        <f>'4a - Funding Profiles'!Q526</f>
        <v>0</v>
      </c>
      <c r="LE19" s="34">
        <f>'4a - Funding Profiles'!R526</f>
        <v>0</v>
      </c>
      <c r="LF19" s="34">
        <f>'4a - Funding Profiles'!S526</f>
        <v>0</v>
      </c>
      <c r="LG19" s="34">
        <f>'4a - Funding Profiles'!T526</f>
        <v>0</v>
      </c>
      <c r="LH19" s="34">
        <f>'4a - Funding Profiles'!U526</f>
        <v>0</v>
      </c>
      <c r="LI19" s="34">
        <f>'4a - Funding Profiles'!V526</f>
        <v>0</v>
      </c>
      <c r="LJ19" s="34">
        <f>'4a - Funding Profiles'!W526</f>
        <v>0</v>
      </c>
      <c r="LK19" s="34">
        <f>'4a - Funding Profiles'!X526</f>
        <v>0</v>
      </c>
      <c r="LL19" s="34">
        <f>'4a - Funding Profiles'!Y526</f>
        <v>0</v>
      </c>
      <c r="LM19" s="34">
        <f>'4a - Funding Profiles'!Z526</f>
        <v>0</v>
      </c>
      <c r="LN19" s="34">
        <f>'4a - Funding Profiles'!C527</f>
        <v>0</v>
      </c>
      <c r="LO19" s="34">
        <f>'4a - Funding Profiles'!D527</f>
        <v>0</v>
      </c>
      <c r="LP19" s="34">
        <f>'4a - Funding Profiles'!E527</f>
        <v>0</v>
      </c>
      <c r="LQ19" s="34">
        <f>'4a - Funding Profiles'!F527</f>
        <v>0</v>
      </c>
      <c r="LR19" s="34">
        <f>'4a - Funding Profiles'!G527</f>
        <v>0</v>
      </c>
      <c r="LS19" s="34">
        <f>'4a - Funding Profiles'!H527</f>
        <v>0</v>
      </c>
      <c r="LT19" s="34">
        <f>'4a - Funding Profiles'!I527</f>
        <v>0</v>
      </c>
      <c r="LU19" s="34">
        <f>'4a - Funding Profiles'!J527</f>
        <v>0</v>
      </c>
      <c r="LV19" s="34">
        <f>'4a - Funding Profiles'!K527</f>
        <v>0</v>
      </c>
      <c r="LW19" s="34">
        <f>'4a - Funding Profiles'!L527</f>
        <v>0</v>
      </c>
      <c r="LX19" s="34">
        <f>'4a - Funding Profiles'!M527</f>
        <v>0</v>
      </c>
      <c r="LY19" s="34">
        <f>'4a - Funding Profiles'!N527</f>
        <v>0</v>
      </c>
      <c r="LZ19" s="34">
        <f>'4a - Funding Profiles'!O527</f>
        <v>0</v>
      </c>
      <c r="MA19" s="34">
        <f>'4a - Funding Profiles'!P527</f>
        <v>0</v>
      </c>
      <c r="MB19" s="34">
        <f>'4a - Funding Profiles'!Q527</f>
        <v>0</v>
      </c>
      <c r="MC19" s="34">
        <f>'4a - Funding Profiles'!R527</f>
        <v>0</v>
      </c>
      <c r="MD19" s="34">
        <f>'4a - Funding Profiles'!S527</f>
        <v>0</v>
      </c>
      <c r="ME19" s="34">
        <f>'4a - Funding Profiles'!T527</f>
        <v>0</v>
      </c>
      <c r="MF19" s="34">
        <f>'4a - Funding Profiles'!U527</f>
        <v>0</v>
      </c>
      <c r="MG19" s="34">
        <f>'4a - Funding Profiles'!V527</f>
        <v>0</v>
      </c>
      <c r="MH19" s="34">
        <f>'4a - Funding Profiles'!W527</f>
        <v>0</v>
      </c>
      <c r="MI19" s="34">
        <f>'4a - Funding Profiles'!X527</f>
        <v>0</v>
      </c>
      <c r="MJ19" s="34">
        <f>'4a - Funding Profiles'!Y527</f>
        <v>0</v>
      </c>
      <c r="MK19" s="34">
        <f>'4a - Funding Profiles'!Z527</f>
        <v>0</v>
      </c>
      <c r="ML19" s="34">
        <f>'4a - Funding Profiles'!C528</f>
        <v>0</v>
      </c>
      <c r="MM19" s="34">
        <f>'4a - Funding Profiles'!D528</f>
        <v>0</v>
      </c>
      <c r="MN19" s="34">
        <f>'4a - Funding Profiles'!E528</f>
        <v>0</v>
      </c>
      <c r="MO19" s="34">
        <f>'4a - Funding Profiles'!F528</f>
        <v>0</v>
      </c>
      <c r="MP19" s="34">
        <f>'4a - Funding Profiles'!G528</f>
        <v>0</v>
      </c>
      <c r="MQ19" s="34">
        <f>'4a - Funding Profiles'!H528</f>
        <v>0</v>
      </c>
      <c r="MR19" s="34">
        <f>'4a - Funding Profiles'!I528</f>
        <v>0</v>
      </c>
      <c r="MS19" s="34">
        <f>'4a - Funding Profiles'!J528</f>
        <v>0</v>
      </c>
      <c r="MT19" s="34">
        <f>'4a - Funding Profiles'!K528</f>
        <v>0</v>
      </c>
      <c r="MU19" s="34">
        <f>'4a - Funding Profiles'!L528</f>
        <v>0</v>
      </c>
      <c r="MV19" s="34">
        <f>'4a - Funding Profiles'!M528</f>
        <v>0</v>
      </c>
      <c r="MW19" s="34">
        <f>'4a - Funding Profiles'!N528</f>
        <v>0</v>
      </c>
      <c r="MX19" s="34">
        <f>'4a - Funding Profiles'!O528</f>
        <v>0</v>
      </c>
      <c r="MY19" s="34">
        <f>'4a - Funding Profiles'!P528</f>
        <v>0</v>
      </c>
      <c r="MZ19" s="34">
        <f>'4a - Funding Profiles'!Q528</f>
        <v>0</v>
      </c>
      <c r="NA19" s="34">
        <f>'4a - Funding Profiles'!R528</f>
        <v>0</v>
      </c>
      <c r="NB19" s="34">
        <f>'4a - Funding Profiles'!S528</f>
        <v>0</v>
      </c>
      <c r="NC19" s="34">
        <f>'4a - Funding Profiles'!T528</f>
        <v>0</v>
      </c>
      <c r="ND19" s="34">
        <f>'4a - Funding Profiles'!U528</f>
        <v>0</v>
      </c>
      <c r="NE19" s="34">
        <f>'4a - Funding Profiles'!V528</f>
        <v>0</v>
      </c>
      <c r="NF19" s="34">
        <f>'4a - Funding Profiles'!W528</f>
        <v>0</v>
      </c>
      <c r="NG19" s="34">
        <f>'4a - Funding Profiles'!X528</f>
        <v>0</v>
      </c>
      <c r="NH19" s="34">
        <f>'4a - Funding Profiles'!Y528</f>
        <v>0</v>
      </c>
      <c r="NI19" s="34">
        <f>'4a - Funding Profiles'!Z528</f>
        <v>0</v>
      </c>
      <c r="NJ19" s="34">
        <f>'4a - Funding Profiles'!C529</f>
        <v>0</v>
      </c>
      <c r="NK19" s="34">
        <f>'4a - Funding Profiles'!D529</f>
        <v>0</v>
      </c>
      <c r="NL19" s="34">
        <f>'4a - Funding Profiles'!E529</f>
        <v>0</v>
      </c>
      <c r="NM19" s="34">
        <f>'4a - Funding Profiles'!F529</f>
        <v>0</v>
      </c>
      <c r="NN19" s="34">
        <f>'4a - Funding Profiles'!G529</f>
        <v>0</v>
      </c>
      <c r="NO19" s="34">
        <f>'4a - Funding Profiles'!H529</f>
        <v>0</v>
      </c>
      <c r="NP19" s="34">
        <f>'4a - Funding Profiles'!I529</f>
        <v>0</v>
      </c>
      <c r="NQ19" s="34">
        <f>'4a - Funding Profiles'!J529</f>
        <v>0</v>
      </c>
      <c r="NR19" s="34">
        <f>'4a - Funding Profiles'!K529</f>
        <v>0</v>
      </c>
      <c r="NS19" s="34">
        <f>'4a - Funding Profiles'!L529</f>
        <v>0</v>
      </c>
      <c r="NT19" s="34">
        <f>'4a - Funding Profiles'!M529</f>
        <v>0</v>
      </c>
      <c r="NU19" s="34">
        <f>'4a - Funding Profiles'!N529</f>
        <v>0</v>
      </c>
      <c r="NV19" s="34">
        <f>'4a - Funding Profiles'!O529</f>
        <v>0</v>
      </c>
      <c r="NW19" s="34">
        <f>'4a - Funding Profiles'!P529</f>
        <v>0</v>
      </c>
      <c r="NX19" s="34">
        <f>'4a - Funding Profiles'!Q529</f>
        <v>0</v>
      </c>
      <c r="NY19" s="34">
        <f>'4a - Funding Profiles'!R529</f>
        <v>0</v>
      </c>
      <c r="NZ19" s="34">
        <f>'4a - Funding Profiles'!S529</f>
        <v>0</v>
      </c>
      <c r="OA19" s="34">
        <f>'4a - Funding Profiles'!T529</f>
        <v>0</v>
      </c>
      <c r="OB19" s="34">
        <f>'4a - Funding Profiles'!U529</f>
        <v>0</v>
      </c>
      <c r="OC19" s="34">
        <f>'4a - Funding Profiles'!V529</f>
        <v>0</v>
      </c>
      <c r="OD19" s="34">
        <f>'4a - Funding Profiles'!W529</f>
        <v>0</v>
      </c>
      <c r="OE19" s="34">
        <f>'4a - Funding Profiles'!X529</f>
        <v>0</v>
      </c>
      <c r="OF19" s="34">
        <f>'4a - Funding Profiles'!Y529</f>
        <v>0</v>
      </c>
      <c r="OG19" s="34">
        <f>'4a - Funding Profiles'!Z529</f>
        <v>0</v>
      </c>
      <c r="OH19" s="34">
        <f>'4a - Funding Profiles'!C530</f>
        <v>0</v>
      </c>
      <c r="OI19" s="34">
        <f>'4a - Funding Profiles'!D530</f>
        <v>0</v>
      </c>
      <c r="OJ19" s="34">
        <f>'4a - Funding Profiles'!E530</f>
        <v>0</v>
      </c>
      <c r="OK19" s="34">
        <f>'4a - Funding Profiles'!F530</f>
        <v>0</v>
      </c>
      <c r="OL19" s="34">
        <f>'4a - Funding Profiles'!G530</f>
        <v>0</v>
      </c>
      <c r="OM19" s="34">
        <f>'4a - Funding Profiles'!H530</f>
        <v>0</v>
      </c>
      <c r="ON19" s="34">
        <f>'4a - Funding Profiles'!I530</f>
        <v>0</v>
      </c>
      <c r="OO19" s="34">
        <f>'4a - Funding Profiles'!J530</f>
        <v>0</v>
      </c>
      <c r="OP19" s="34">
        <f>'4a - Funding Profiles'!K530</f>
        <v>0</v>
      </c>
      <c r="OQ19" s="34">
        <f>'4a - Funding Profiles'!L530</f>
        <v>0</v>
      </c>
      <c r="OR19" s="34">
        <f>'4a - Funding Profiles'!M530</f>
        <v>0</v>
      </c>
      <c r="OS19" s="34">
        <f>'4a - Funding Profiles'!N530</f>
        <v>0</v>
      </c>
      <c r="OT19" s="34">
        <f>'4a - Funding Profiles'!O530</f>
        <v>0</v>
      </c>
      <c r="OU19" s="34">
        <f>'4a - Funding Profiles'!P530</f>
        <v>0</v>
      </c>
      <c r="OV19" s="34">
        <f>'4a - Funding Profiles'!Q530</f>
        <v>0</v>
      </c>
      <c r="OW19" s="34">
        <f>'4a - Funding Profiles'!R530</f>
        <v>0</v>
      </c>
      <c r="OX19" s="34">
        <f>'4a - Funding Profiles'!S530</f>
        <v>0</v>
      </c>
      <c r="OY19" s="34">
        <f>'4a - Funding Profiles'!T530</f>
        <v>0</v>
      </c>
      <c r="OZ19" s="34">
        <f>'4a - Funding Profiles'!U530</f>
        <v>0</v>
      </c>
      <c r="PA19" s="34">
        <f>'4a - Funding Profiles'!V530</f>
        <v>0</v>
      </c>
      <c r="PB19" s="34">
        <f>'4a - Funding Profiles'!W530</f>
        <v>0</v>
      </c>
      <c r="PC19" s="34">
        <f>'4a - Funding Profiles'!X530</f>
        <v>0</v>
      </c>
      <c r="PD19" s="34">
        <f>'4a - Funding Profiles'!Y530</f>
        <v>0</v>
      </c>
      <c r="PE19" s="34">
        <f>'4a - Funding Profiles'!Z530</f>
        <v>0</v>
      </c>
      <c r="PF19" s="34">
        <f>'4a - Funding Profiles'!F531</f>
        <v>0</v>
      </c>
      <c r="QA19" s="34">
        <f>'4a - Funding Profiles'!C535</f>
        <v>0</v>
      </c>
      <c r="QB19" s="34">
        <f>'4b - PSI'!E30</f>
        <v>0</v>
      </c>
      <c r="QC19" s="34">
        <f>'4b - PSI'!F30</f>
        <v>0</v>
      </c>
      <c r="QD19" s="34">
        <f>'4b - PSI'!G30</f>
        <v>0</v>
      </c>
      <c r="QE19" s="34">
        <f>'4b - PSI'!H30</f>
        <v>0</v>
      </c>
      <c r="QF19" s="34">
        <f>'4b - PSI'!I30</f>
        <v>0</v>
      </c>
      <c r="QG19" s="34">
        <f>'4b - PSI'!J30</f>
        <v>0</v>
      </c>
      <c r="QH19" s="34" t="str">
        <f>'5 - Project Outputs'!C663</f>
        <v>Project 18: Not Applicable</v>
      </c>
      <c r="QI19" s="34" t="str">
        <f>'5 - Project Outputs'!C670</f>
        <v># of temporary FT jobs supported</v>
      </c>
      <c r="QJ19" s="34" t="str">
        <f>'5 - Project Outputs'!D670</f>
        <v>Number</v>
      </c>
      <c r="QK19" s="34">
        <f>'5 - Project Outputs'!E670</f>
        <v>0</v>
      </c>
      <c r="QL19" s="34">
        <f>'5 - Project Outputs'!F670</f>
        <v>0</v>
      </c>
      <c r="QM19" s="34">
        <f>'5 - Project Outputs'!G670</f>
        <v>0</v>
      </c>
      <c r="QN19" s="34">
        <f>'5 - Project Outputs'!H670</f>
        <v>0</v>
      </c>
      <c r="QO19" s="34">
        <f>'5 - Project Outputs'!I670</f>
        <v>0</v>
      </c>
      <c r="QP19" s="34">
        <f>'5 - Project Outputs'!J670</f>
        <v>0</v>
      </c>
      <c r="QQ19" s="34">
        <f>'5 - Project Outputs'!K670</f>
        <v>0</v>
      </c>
      <c r="QR19" s="34">
        <f>'5 - Project Outputs'!L670</f>
        <v>0</v>
      </c>
      <c r="QS19" s="34">
        <f>'5 - Project Outputs'!M670</f>
        <v>0</v>
      </c>
      <c r="QT19" s="34">
        <f>'5 - Project Outputs'!N670</f>
        <v>0</v>
      </c>
      <c r="QU19" s="34">
        <f>'5 - Project Outputs'!O670</f>
        <v>0</v>
      </c>
      <c r="QV19" s="34">
        <f>'5 - Project Outputs'!P670</f>
        <v>0</v>
      </c>
      <c r="QW19" s="34">
        <f>'5 - Project Outputs'!Q670</f>
        <v>0</v>
      </c>
      <c r="QX19" s="34">
        <f>'5 - Project Outputs'!R670</f>
        <v>0</v>
      </c>
      <c r="QY19" s="34">
        <f>'5 - Project Outputs'!S670</f>
        <v>0</v>
      </c>
      <c r="QZ19" s="34">
        <f>'5 - Project Outputs'!T670</f>
        <v>0</v>
      </c>
      <c r="RA19" s="34">
        <f>'5 - Project Outputs'!U670</f>
        <v>0</v>
      </c>
      <c r="RB19" s="34">
        <f>'5 - Project Outputs'!V670</f>
        <v>0</v>
      </c>
      <c r="RC19" s="34">
        <f>'5 - Project Outputs'!W670</f>
        <v>0</v>
      </c>
      <c r="RD19" s="34">
        <f>'5 - Project Outputs'!X670</f>
        <v>0</v>
      </c>
      <c r="RE19" s="34" t="str">
        <f>'5 - Project Outputs'!C671</f>
        <v># of full-time equivalent (FTE) permanent jobs created through the project</v>
      </c>
      <c r="RF19" s="34" t="str">
        <f>'5 - Project Outputs'!D671</f>
        <v>Number of FTE jobs</v>
      </c>
      <c r="RG19" s="34">
        <f>'5 - Project Outputs'!E671</f>
        <v>0</v>
      </c>
      <c r="RH19" s="34">
        <f>'5 - Project Outputs'!F671</f>
        <v>0</v>
      </c>
      <c r="RI19" s="34">
        <f>'5 - Project Outputs'!G671</f>
        <v>0</v>
      </c>
      <c r="RJ19" s="34">
        <f>'5 - Project Outputs'!H671</f>
        <v>0</v>
      </c>
      <c r="RK19" s="34">
        <f>'5 - Project Outputs'!I671</f>
        <v>0</v>
      </c>
      <c r="RL19" s="34">
        <f>'5 - Project Outputs'!J671</f>
        <v>0</v>
      </c>
      <c r="RM19" s="34">
        <f>'5 - Project Outputs'!K671</f>
        <v>0</v>
      </c>
      <c r="RN19" s="34">
        <f>'5 - Project Outputs'!L671</f>
        <v>0</v>
      </c>
      <c r="RO19" s="34">
        <f>'5 - Project Outputs'!M671</f>
        <v>0</v>
      </c>
      <c r="RP19" s="34">
        <f>'5 - Project Outputs'!N671</f>
        <v>0</v>
      </c>
      <c r="RQ19" s="34">
        <f>'5 - Project Outputs'!O671</f>
        <v>0</v>
      </c>
      <c r="RR19" s="34">
        <f>'5 - Project Outputs'!P671</f>
        <v>0</v>
      </c>
      <c r="RS19" s="34">
        <f>'5 - Project Outputs'!Q671</f>
        <v>0</v>
      </c>
      <c r="RT19" s="34">
        <f>'5 - Project Outputs'!R671</f>
        <v>0</v>
      </c>
      <c r="RU19" s="34">
        <f>'5 - Project Outputs'!S671</f>
        <v>0</v>
      </c>
      <c r="RV19" s="34">
        <f>'5 - Project Outputs'!T671</f>
        <v>0</v>
      </c>
      <c r="RW19" s="34">
        <f>'5 - Project Outputs'!U671</f>
        <v>0</v>
      </c>
      <c r="RX19" s="34">
        <f>'5 - Project Outputs'!V671</f>
        <v>0</v>
      </c>
      <c r="RY19" s="34">
        <f>'5 - Project Outputs'!W671</f>
        <v>0</v>
      </c>
      <c r="RZ19" s="34">
        <f>'5 - Project Outputs'!X671</f>
        <v>0</v>
      </c>
      <c r="SA19" s="34" t="str">
        <f>'5 - Project Outputs'!C672</f>
        <v># of full-time equivalent (FTE) permanent jobs safeguarded through the project</v>
      </c>
      <c r="SB19" s="34" t="str">
        <f>'5 - Project Outputs'!D672</f>
        <v>Number of FTE jobs</v>
      </c>
      <c r="SC19" s="34">
        <f>'5 - Project Outputs'!E672</f>
        <v>0</v>
      </c>
      <c r="SD19" s="34">
        <f>'5 - Project Outputs'!F672</f>
        <v>0</v>
      </c>
      <c r="SE19" s="34">
        <f>'5 - Project Outputs'!G672</f>
        <v>0</v>
      </c>
      <c r="SF19" s="34">
        <f>'5 - Project Outputs'!H672</f>
        <v>0</v>
      </c>
      <c r="SG19" s="34">
        <f>'5 - Project Outputs'!I672</f>
        <v>0</v>
      </c>
      <c r="SH19" s="34">
        <f>'5 - Project Outputs'!J672</f>
        <v>0</v>
      </c>
      <c r="SI19" s="34">
        <f>'5 - Project Outputs'!K672</f>
        <v>0</v>
      </c>
      <c r="SJ19" s="34">
        <f>'5 - Project Outputs'!L672</f>
        <v>0</v>
      </c>
      <c r="SK19" s="34">
        <f>'5 - Project Outputs'!M672</f>
        <v>0</v>
      </c>
      <c r="SL19" s="34">
        <f>'5 - Project Outputs'!N672</f>
        <v>0</v>
      </c>
      <c r="SM19" s="34">
        <f>'5 - Project Outputs'!O672</f>
        <v>0</v>
      </c>
      <c r="SN19" s="34">
        <f>'5 - Project Outputs'!P672</f>
        <v>0</v>
      </c>
      <c r="SO19" s="34">
        <f>'5 - Project Outputs'!Q672</f>
        <v>0</v>
      </c>
      <c r="SP19" s="34">
        <f>'5 - Project Outputs'!R672</f>
        <v>0</v>
      </c>
      <c r="SQ19" s="34">
        <f>'5 - Project Outputs'!S672</f>
        <v>0</v>
      </c>
      <c r="SR19" s="34">
        <f>'5 - Project Outputs'!T672</f>
        <v>0</v>
      </c>
      <c r="SS19" s="34">
        <f>'5 - Project Outputs'!U672</f>
        <v>0</v>
      </c>
      <c r="ST19" s="34">
        <f>'5 - Project Outputs'!V672</f>
        <v>0</v>
      </c>
      <c r="SU19" s="34">
        <f>'5 - Project Outputs'!W672</f>
        <v>0</v>
      </c>
      <c r="SV19" s="34">
        <f>'5 - Project Outputs'!X672</f>
        <v>0</v>
      </c>
      <c r="SW19" s="34" t="str">
        <f>'5 - Project Outputs'!C674</f>
        <v>&lt; Select &gt;</v>
      </c>
      <c r="SX19" s="34" t="str">
        <f>'5 - Project Outputs'!D674</f>
        <v>N/A</v>
      </c>
      <c r="SY19" s="34">
        <f>'5 - Project Outputs'!E674</f>
        <v>0</v>
      </c>
      <c r="SZ19" s="34">
        <f>'5 - Project Outputs'!F674</f>
        <v>0</v>
      </c>
      <c r="TA19" s="34">
        <f>'5 - Project Outputs'!G674</f>
        <v>0</v>
      </c>
      <c r="TB19" s="34">
        <f>'5 - Project Outputs'!H674</f>
        <v>0</v>
      </c>
      <c r="TC19" s="34">
        <f>'5 - Project Outputs'!I674</f>
        <v>0</v>
      </c>
      <c r="TD19" s="34">
        <f>'5 - Project Outputs'!J674</f>
        <v>0</v>
      </c>
      <c r="TE19" s="34">
        <f>'5 - Project Outputs'!K674</f>
        <v>0</v>
      </c>
      <c r="TF19" s="34">
        <f>'5 - Project Outputs'!L674</f>
        <v>0</v>
      </c>
      <c r="TG19" s="34">
        <f>'5 - Project Outputs'!M674</f>
        <v>0</v>
      </c>
      <c r="TH19" s="34">
        <f>'5 - Project Outputs'!N674</f>
        <v>0</v>
      </c>
      <c r="TI19" s="34">
        <f>'5 - Project Outputs'!O674</f>
        <v>0</v>
      </c>
      <c r="TJ19" s="34">
        <f>'5 - Project Outputs'!P674</f>
        <v>0</v>
      </c>
      <c r="TK19" s="34">
        <f>'5 - Project Outputs'!Q674</f>
        <v>0</v>
      </c>
      <c r="TL19" s="34">
        <f>'5 - Project Outputs'!R674</f>
        <v>0</v>
      </c>
      <c r="TM19" s="34">
        <f>'5 - Project Outputs'!S674</f>
        <v>0</v>
      </c>
      <c r="TN19" s="34">
        <f>'5 - Project Outputs'!T674</f>
        <v>0</v>
      </c>
      <c r="TO19" s="34">
        <f>'5 - Project Outputs'!U674</f>
        <v>0</v>
      </c>
      <c r="TP19" s="34">
        <f>'5 - Project Outputs'!V674</f>
        <v>0</v>
      </c>
      <c r="TQ19" s="34">
        <f>'5 - Project Outputs'!W674</f>
        <v>0</v>
      </c>
      <c r="TR19" s="34">
        <f>'5 - Project Outputs'!X674</f>
        <v>0</v>
      </c>
      <c r="TS19" s="34">
        <f>'5 - Project Outputs'!Y674</f>
        <v>0</v>
      </c>
      <c r="TT19" s="34" t="str">
        <f>'5 - Project Outputs'!C675</f>
        <v>&lt; Select &gt;</v>
      </c>
      <c r="TU19" s="34" t="str">
        <f>'5 - Project Outputs'!D675</f>
        <v>N/A</v>
      </c>
      <c r="TV19" s="34">
        <f>'5 - Project Outputs'!E675</f>
        <v>0</v>
      </c>
      <c r="TW19" s="34">
        <f>'5 - Project Outputs'!F675</f>
        <v>0</v>
      </c>
      <c r="TX19" s="34">
        <f>'5 - Project Outputs'!G675</f>
        <v>0</v>
      </c>
      <c r="TY19" s="34">
        <f>'5 - Project Outputs'!H675</f>
        <v>0</v>
      </c>
      <c r="TZ19" s="34">
        <f>'5 - Project Outputs'!I675</f>
        <v>0</v>
      </c>
      <c r="UA19" s="34">
        <f>'5 - Project Outputs'!J675</f>
        <v>0</v>
      </c>
      <c r="UB19" s="34">
        <f>'5 - Project Outputs'!K675</f>
        <v>0</v>
      </c>
      <c r="UC19" s="34">
        <f>'5 - Project Outputs'!L675</f>
        <v>0</v>
      </c>
      <c r="UD19" s="34">
        <f>'5 - Project Outputs'!M675</f>
        <v>0</v>
      </c>
      <c r="UE19" s="34">
        <f>'5 - Project Outputs'!N675</f>
        <v>0</v>
      </c>
      <c r="UF19" s="34">
        <f>'5 - Project Outputs'!O675</f>
        <v>0</v>
      </c>
      <c r="UG19" s="34">
        <f>'5 - Project Outputs'!P675</f>
        <v>0</v>
      </c>
      <c r="UH19" s="34">
        <f>'5 - Project Outputs'!Q675</f>
        <v>0</v>
      </c>
      <c r="UI19" s="34">
        <f>'5 - Project Outputs'!R675</f>
        <v>0</v>
      </c>
      <c r="UJ19" s="34">
        <f>'5 - Project Outputs'!S675</f>
        <v>0</v>
      </c>
      <c r="UK19" s="34">
        <f>'5 - Project Outputs'!T675</f>
        <v>0</v>
      </c>
      <c r="UL19" s="34">
        <f>'5 - Project Outputs'!U675</f>
        <v>0</v>
      </c>
      <c r="UM19" s="34">
        <f>'5 - Project Outputs'!V675</f>
        <v>0</v>
      </c>
      <c r="UN19" s="34">
        <f>'5 - Project Outputs'!W675</f>
        <v>0</v>
      </c>
      <c r="UO19" s="34">
        <f>'5 - Project Outputs'!X675</f>
        <v>0</v>
      </c>
      <c r="UP19" s="34">
        <f>'5 - Project Outputs'!Y675</f>
        <v>0</v>
      </c>
      <c r="UQ19" s="34" t="str">
        <f>'5 - Project Outputs'!C676</f>
        <v>&lt; Select &gt;</v>
      </c>
      <c r="UR19" s="34" t="str">
        <f>'5 - Project Outputs'!D676</f>
        <v>N/A</v>
      </c>
      <c r="US19" s="34">
        <f>'5 - Project Outputs'!E676</f>
        <v>0</v>
      </c>
      <c r="UT19" s="34">
        <f>'5 - Project Outputs'!F676</f>
        <v>0</v>
      </c>
      <c r="UU19" s="34">
        <f>'5 - Project Outputs'!G676</f>
        <v>0</v>
      </c>
      <c r="UV19" s="34">
        <f>'5 - Project Outputs'!H676</f>
        <v>0</v>
      </c>
      <c r="UW19" s="34">
        <f>'5 - Project Outputs'!I676</f>
        <v>0</v>
      </c>
      <c r="UX19" s="34">
        <f>'5 - Project Outputs'!J676</f>
        <v>0</v>
      </c>
      <c r="UY19" s="34">
        <f>'5 - Project Outputs'!K676</f>
        <v>0</v>
      </c>
      <c r="UZ19" s="34">
        <f>'5 - Project Outputs'!L676</f>
        <v>0</v>
      </c>
      <c r="VA19" s="34">
        <f>'5 - Project Outputs'!M676</f>
        <v>0</v>
      </c>
      <c r="VB19" s="34">
        <f>'5 - Project Outputs'!N676</f>
        <v>0</v>
      </c>
      <c r="VC19" s="34">
        <f>'5 - Project Outputs'!O676</f>
        <v>0</v>
      </c>
      <c r="VD19" s="34">
        <f>'5 - Project Outputs'!P676</f>
        <v>0</v>
      </c>
      <c r="VE19" s="34">
        <f>'5 - Project Outputs'!Q676</f>
        <v>0</v>
      </c>
      <c r="VF19" s="34">
        <f>'5 - Project Outputs'!R676</f>
        <v>0</v>
      </c>
      <c r="VG19" s="34">
        <f>'5 - Project Outputs'!S676</f>
        <v>0</v>
      </c>
      <c r="VH19" s="34">
        <f>'5 - Project Outputs'!T676</f>
        <v>0</v>
      </c>
      <c r="VI19" s="34">
        <f>'5 - Project Outputs'!U676</f>
        <v>0</v>
      </c>
      <c r="VJ19" s="34">
        <f>'5 - Project Outputs'!V676</f>
        <v>0</v>
      </c>
      <c r="VK19" s="34">
        <f>'5 - Project Outputs'!W676</f>
        <v>0</v>
      </c>
      <c r="VL19" s="34">
        <f>'5 - Project Outputs'!X676</f>
        <v>0</v>
      </c>
      <c r="VM19" s="34">
        <f>'5 - Project Outputs'!Y676</f>
        <v>0</v>
      </c>
      <c r="VN19" s="34" t="str">
        <f>'5 - Project Outputs'!C677</f>
        <v>&lt; Select &gt;</v>
      </c>
      <c r="VO19" s="34" t="str">
        <f>'5 - Project Outputs'!D677</f>
        <v>N/A</v>
      </c>
      <c r="VP19" s="34">
        <f>'5 - Project Outputs'!E677</f>
        <v>0</v>
      </c>
      <c r="VQ19" s="34">
        <f>'5 - Project Outputs'!F677</f>
        <v>0</v>
      </c>
      <c r="VR19" s="34">
        <f>'5 - Project Outputs'!G677</f>
        <v>0</v>
      </c>
      <c r="VS19" s="34">
        <f>'5 - Project Outputs'!H677</f>
        <v>0</v>
      </c>
      <c r="VT19" s="34">
        <f>'5 - Project Outputs'!I677</f>
        <v>0</v>
      </c>
      <c r="VU19" s="34">
        <f>'5 - Project Outputs'!J677</f>
        <v>0</v>
      </c>
      <c r="VV19" s="34">
        <f>'5 - Project Outputs'!K677</f>
        <v>0</v>
      </c>
      <c r="VW19" s="34">
        <f>'5 - Project Outputs'!L677</f>
        <v>0</v>
      </c>
      <c r="VX19" s="34">
        <f>'5 - Project Outputs'!M677</f>
        <v>0</v>
      </c>
      <c r="VY19" s="34">
        <f>'5 - Project Outputs'!N677</f>
        <v>0</v>
      </c>
      <c r="VZ19" s="34">
        <f>'5 - Project Outputs'!O677</f>
        <v>0</v>
      </c>
      <c r="WA19" s="34">
        <f>'5 - Project Outputs'!P677</f>
        <v>0</v>
      </c>
      <c r="WB19" s="34">
        <f>'5 - Project Outputs'!Q677</f>
        <v>0</v>
      </c>
      <c r="WC19" s="34">
        <f>'5 - Project Outputs'!R677</f>
        <v>0</v>
      </c>
      <c r="WD19" s="34">
        <f>'5 - Project Outputs'!S677</f>
        <v>0</v>
      </c>
      <c r="WE19" s="34">
        <f>'5 - Project Outputs'!T677</f>
        <v>0</v>
      </c>
      <c r="WF19" s="34">
        <f>'5 - Project Outputs'!U677</f>
        <v>0</v>
      </c>
      <c r="WG19" s="34">
        <f>'5 - Project Outputs'!V677</f>
        <v>0</v>
      </c>
      <c r="WH19" s="34">
        <f>'5 - Project Outputs'!W677</f>
        <v>0</v>
      </c>
      <c r="WI19" s="34">
        <f>'5 - Project Outputs'!X677</f>
        <v>0</v>
      </c>
      <c r="WJ19" s="34">
        <f>'5 - Project Outputs'!Y677</f>
        <v>0</v>
      </c>
      <c r="WK19" s="34" t="str">
        <f>'5 - Project Outputs'!C678</f>
        <v>&lt; Select &gt;</v>
      </c>
      <c r="WL19" s="34" t="str">
        <f>'5 - Project Outputs'!D678</f>
        <v>N/A</v>
      </c>
      <c r="WM19" s="34">
        <f>'5 - Project Outputs'!E678</f>
        <v>0</v>
      </c>
      <c r="WN19" s="34">
        <f>'5 - Project Outputs'!F678</f>
        <v>0</v>
      </c>
      <c r="WO19" s="34">
        <f>'5 - Project Outputs'!G678</f>
        <v>0</v>
      </c>
      <c r="WP19" s="34">
        <f>'5 - Project Outputs'!H678</f>
        <v>0</v>
      </c>
      <c r="WQ19" s="34">
        <f>'5 - Project Outputs'!I678</f>
        <v>0</v>
      </c>
      <c r="WR19" s="34">
        <f>'5 - Project Outputs'!J678</f>
        <v>0</v>
      </c>
      <c r="WS19" s="34">
        <f>'5 - Project Outputs'!K678</f>
        <v>0</v>
      </c>
      <c r="WT19" s="34">
        <f>'5 - Project Outputs'!L678</f>
        <v>0</v>
      </c>
      <c r="WU19" s="34">
        <f>'5 - Project Outputs'!M678</f>
        <v>0</v>
      </c>
      <c r="WV19" s="34">
        <f>'5 - Project Outputs'!N678</f>
        <v>0</v>
      </c>
      <c r="WW19" s="34">
        <f>'5 - Project Outputs'!O678</f>
        <v>0</v>
      </c>
      <c r="WX19" s="34">
        <f>'5 - Project Outputs'!P678</f>
        <v>0</v>
      </c>
      <c r="WY19" s="34">
        <f>'5 - Project Outputs'!Q678</f>
        <v>0</v>
      </c>
      <c r="WZ19" s="34">
        <f>'5 - Project Outputs'!R678</f>
        <v>0</v>
      </c>
      <c r="XA19" s="34">
        <f>'5 - Project Outputs'!S678</f>
        <v>0</v>
      </c>
      <c r="XB19" s="34">
        <f>'5 - Project Outputs'!T678</f>
        <v>0</v>
      </c>
      <c r="XC19" s="34">
        <f>'5 - Project Outputs'!U678</f>
        <v>0</v>
      </c>
      <c r="XD19" s="34">
        <f>'5 - Project Outputs'!V678</f>
        <v>0</v>
      </c>
      <c r="XE19" s="34">
        <f>'5 - Project Outputs'!W678</f>
        <v>0</v>
      </c>
      <c r="XF19" s="34">
        <f>'5 - Project Outputs'!X678</f>
        <v>0</v>
      </c>
      <c r="XG19" s="34">
        <f>'5 - Project Outputs'!Y678</f>
        <v>0</v>
      </c>
      <c r="XH19" s="34" t="str">
        <f>'5 - Project Outputs'!C679</f>
        <v>&lt; Select &gt;</v>
      </c>
      <c r="XI19" s="34" t="str">
        <f>'5 - Project Outputs'!D679</f>
        <v>N/A</v>
      </c>
      <c r="XJ19" s="34">
        <f>'5 - Project Outputs'!E679</f>
        <v>0</v>
      </c>
      <c r="XK19" s="34">
        <f>'5 - Project Outputs'!F679</f>
        <v>0</v>
      </c>
      <c r="XL19" s="34">
        <f>'5 - Project Outputs'!G679</f>
        <v>0</v>
      </c>
      <c r="XM19" s="34">
        <f>'5 - Project Outputs'!H679</f>
        <v>0</v>
      </c>
      <c r="XN19" s="34">
        <f>'5 - Project Outputs'!I679</f>
        <v>0</v>
      </c>
      <c r="XO19" s="34">
        <f>'5 - Project Outputs'!J679</f>
        <v>0</v>
      </c>
      <c r="XP19" s="34">
        <f>'5 - Project Outputs'!K679</f>
        <v>0</v>
      </c>
      <c r="XQ19" s="34">
        <f>'5 - Project Outputs'!L679</f>
        <v>0</v>
      </c>
      <c r="XR19" s="34">
        <f>'5 - Project Outputs'!M679</f>
        <v>0</v>
      </c>
      <c r="XS19" s="34">
        <f>'5 - Project Outputs'!N679</f>
        <v>0</v>
      </c>
      <c r="XT19" s="34">
        <f>'5 - Project Outputs'!O679</f>
        <v>0</v>
      </c>
      <c r="XU19" s="34">
        <f>'5 - Project Outputs'!P679</f>
        <v>0</v>
      </c>
      <c r="XV19" s="34">
        <f>'5 - Project Outputs'!Q679</f>
        <v>0</v>
      </c>
      <c r="XW19" s="34">
        <f>'5 - Project Outputs'!R679</f>
        <v>0</v>
      </c>
      <c r="XX19" s="34">
        <f>'5 - Project Outputs'!S679</f>
        <v>0</v>
      </c>
      <c r="XY19" s="34">
        <f>'5 - Project Outputs'!T679</f>
        <v>0</v>
      </c>
      <c r="XZ19" s="34">
        <f>'5 - Project Outputs'!U679</f>
        <v>0</v>
      </c>
      <c r="YA19" s="34">
        <f>'5 - Project Outputs'!V679</f>
        <v>0</v>
      </c>
      <c r="YB19" s="34">
        <f>'5 - Project Outputs'!W679</f>
        <v>0</v>
      </c>
      <c r="YC19" s="34">
        <f>'5 - Project Outputs'!X679</f>
        <v>0</v>
      </c>
      <c r="YD19" s="34">
        <f>'5 - Project Outputs'!Y679</f>
        <v>0</v>
      </c>
      <c r="YE19" s="34" t="str">
        <f>'5 - Project Outputs'!C680</f>
        <v>&lt; Select &gt;</v>
      </c>
      <c r="YF19" s="34" t="str">
        <f>'5 - Project Outputs'!D680</f>
        <v>N/A</v>
      </c>
      <c r="YG19" s="34">
        <f>'5 - Project Outputs'!E680</f>
        <v>0</v>
      </c>
      <c r="YH19" s="34">
        <f>'5 - Project Outputs'!F680</f>
        <v>0</v>
      </c>
      <c r="YI19" s="34">
        <f>'5 - Project Outputs'!G680</f>
        <v>0</v>
      </c>
      <c r="YJ19" s="34">
        <f>'5 - Project Outputs'!H680</f>
        <v>0</v>
      </c>
      <c r="YK19" s="34">
        <f>'5 - Project Outputs'!I680</f>
        <v>0</v>
      </c>
      <c r="YL19" s="34">
        <f>'5 - Project Outputs'!J680</f>
        <v>0</v>
      </c>
      <c r="YM19" s="34">
        <f>'5 - Project Outputs'!K680</f>
        <v>0</v>
      </c>
      <c r="YN19" s="34">
        <f>'5 - Project Outputs'!L680</f>
        <v>0</v>
      </c>
      <c r="YO19" s="34">
        <f>'5 - Project Outputs'!M680</f>
        <v>0</v>
      </c>
      <c r="YP19" s="34">
        <f>'5 - Project Outputs'!N680</f>
        <v>0</v>
      </c>
      <c r="YQ19" s="34">
        <f>'5 - Project Outputs'!O680</f>
        <v>0</v>
      </c>
      <c r="YR19" s="34">
        <f>'5 - Project Outputs'!P680</f>
        <v>0</v>
      </c>
      <c r="YS19" s="34">
        <f>'5 - Project Outputs'!Q680</f>
        <v>0</v>
      </c>
      <c r="YT19" s="34">
        <f>'5 - Project Outputs'!R680</f>
        <v>0</v>
      </c>
      <c r="YU19" s="34">
        <f>'5 - Project Outputs'!S680</f>
        <v>0</v>
      </c>
      <c r="YV19" s="34">
        <f>'5 - Project Outputs'!T680</f>
        <v>0</v>
      </c>
      <c r="YW19" s="34">
        <f>'5 - Project Outputs'!U680</f>
        <v>0</v>
      </c>
      <c r="YX19" s="34">
        <f>'5 - Project Outputs'!V680</f>
        <v>0</v>
      </c>
      <c r="YY19" s="34">
        <f>'5 - Project Outputs'!W680</f>
        <v>0</v>
      </c>
      <c r="YZ19" s="34">
        <f>'5 - Project Outputs'!X680</f>
        <v>0</v>
      </c>
      <c r="ZA19" s="34">
        <f>'5 - Project Outputs'!Y680</f>
        <v>0</v>
      </c>
      <c r="ZB19" s="34" t="str">
        <f>'5 - Project Outputs'!C681</f>
        <v>&lt; Select &gt;</v>
      </c>
      <c r="ZC19" s="34" t="str">
        <f>'5 - Project Outputs'!D681</f>
        <v>N/A</v>
      </c>
      <c r="ZD19" s="34">
        <f>'5 - Project Outputs'!E681</f>
        <v>0</v>
      </c>
      <c r="ZE19" s="34">
        <f>'5 - Project Outputs'!F681</f>
        <v>0</v>
      </c>
      <c r="ZF19" s="34">
        <f>'5 - Project Outputs'!G681</f>
        <v>0</v>
      </c>
      <c r="ZG19" s="34">
        <f>'5 - Project Outputs'!H681</f>
        <v>0</v>
      </c>
      <c r="ZH19" s="34">
        <f>'5 - Project Outputs'!I681</f>
        <v>0</v>
      </c>
      <c r="ZI19" s="34">
        <f>'5 - Project Outputs'!J681</f>
        <v>0</v>
      </c>
      <c r="ZJ19" s="34">
        <f>'5 - Project Outputs'!K681</f>
        <v>0</v>
      </c>
      <c r="ZK19" s="34">
        <f>'5 - Project Outputs'!L681</f>
        <v>0</v>
      </c>
      <c r="ZL19" s="34">
        <f>'5 - Project Outputs'!M681</f>
        <v>0</v>
      </c>
      <c r="ZM19" s="34">
        <f>'5 - Project Outputs'!N681</f>
        <v>0</v>
      </c>
      <c r="ZN19" s="34">
        <f>'5 - Project Outputs'!O681</f>
        <v>0</v>
      </c>
      <c r="ZO19" s="34">
        <f>'5 - Project Outputs'!P681</f>
        <v>0</v>
      </c>
      <c r="ZP19" s="34">
        <f>'5 - Project Outputs'!Q681</f>
        <v>0</v>
      </c>
      <c r="ZQ19" s="34">
        <f>'5 - Project Outputs'!R681</f>
        <v>0</v>
      </c>
      <c r="ZR19" s="34">
        <f>'5 - Project Outputs'!S681</f>
        <v>0</v>
      </c>
      <c r="ZS19" s="34">
        <f>'5 - Project Outputs'!T681</f>
        <v>0</v>
      </c>
      <c r="ZT19" s="34">
        <f>'5 - Project Outputs'!U681</f>
        <v>0</v>
      </c>
      <c r="ZU19" s="34">
        <f>'5 - Project Outputs'!V681</f>
        <v>0</v>
      </c>
      <c r="ZV19" s="34">
        <f>'5 - Project Outputs'!W681</f>
        <v>0</v>
      </c>
      <c r="ZW19" s="34">
        <f>'5 - Project Outputs'!X681</f>
        <v>0</v>
      </c>
      <c r="ZX19" s="34">
        <f>'5 - Project Outputs'!Y681</f>
        <v>0</v>
      </c>
      <c r="ZY19" s="34" t="str">
        <f>'5 - Project Outputs'!C682</f>
        <v>&lt; Select &gt;</v>
      </c>
      <c r="ZZ19" s="34" t="str">
        <f>'5 - Project Outputs'!D682</f>
        <v>N/A</v>
      </c>
      <c r="AAA19" s="34">
        <f>'5 - Project Outputs'!E682</f>
        <v>0</v>
      </c>
      <c r="AAB19" s="34">
        <f>'5 - Project Outputs'!F682</f>
        <v>0</v>
      </c>
      <c r="AAC19" s="34">
        <f>'5 - Project Outputs'!G682</f>
        <v>0</v>
      </c>
      <c r="AAD19" s="34">
        <f>'5 - Project Outputs'!H682</f>
        <v>0</v>
      </c>
      <c r="AAE19" s="34">
        <f>'5 - Project Outputs'!I682</f>
        <v>0</v>
      </c>
      <c r="AAF19" s="34">
        <f>'5 - Project Outputs'!J682</f>
        <v>0</v>
      </c>
      <c r="AAG19" s="34">
        <f>'5 - Project Outputs'!K682</f>
        <v>0</v>
      </c>
      <c r="AAH19" s="34">
        <f>'5 - Project Outputs'!L682</f>
        <v>0</v>
      </c>
      <c r="AAI19" s="34">
        <f>'5 - Project Outputs'!M682</f>
        <v>0</v>
      </c>
      <c r="AAJ19" s="34">
        <f>'5 - Project Outputs'!N682</f>
        <v>0</v>
      </c>
      <c r="AAK19" s="34">
        <f>'5 - Project Outputs'!O682</f>
        <v>0</v>
      </c>
      <c r="AAL19" s="34">
        <f>'5 - Project Outputs'!P682</f>
        <v>0</v>
      </c>
      <c r="AAM19" s="34">
        <f>'5 - Project Outputs'!Q682</f>
        <v>0</v>
      </c>
      <c r="AAN19" s="34">
        <f>'5 - Project Outputs'!R682</f>
        <v>0</v>
      </c>
      <c r="AAO19" s="34">
        <f>'5 - Project Outputs'!S682</f>
        <v>0</v>
      </c>
      <c r="AAP19" s="34">
        <f>'5 - Project Outputs'!T682</f>
        <v>0</v>
      </c>
      <c r="AAQ19" s="34">
        <f>'5 - Project Outputs'!U682</f>
        <v>0</v>
      </c>
      <c r="AAR19" s="34">
        <f>'5 - Project Outputs'!V682</f>
        <v>0</v>
      </c>
      <c r="AAS19" s="34">
        <f>'5 - Project Outputs'!W682</f>
        <v>0</v>
      </c>
      <c r="AAT19" s="34">
        <f>'5 - Project Outputs'!X682</f>
        <v>0</v>
      </c>
      <c r="AAU19" s="34">
        <f>'5 - Project Outputs'!Y682</f>
        <v>0</v>
      </c>
      <c r="AAV19" s="34" t="str">
        <f>'5 - Project Outputs'!C683</f>
        <v>&lt; Select &gt;</v>
      </c>
      <c r="AAW19" s="34" t="str">
        <f>'5 - Project Outputs'!D683</f>
        <v>N/A</v>
      </c>
      <c r="AAX19" s="34">
        <f>'5 - Project Outputs'!E683</f>
        <v>0</v>
      </c>
      <c r="AAY19" s="34">
        <f>'5 - Project Outputs'!F683</f>
        <v>0</v>
      </c>
      <c r="AAZ19" s="34">
        <f>'5 - Project Outputs'!G683</f>
        <v>0</v>
      </c>
      <c r="ABA19" s="34">
        <f>'5 - Project Outputs'!H683</f>
        <v>0</v>
      </c>
      <c r="ABB19" s="34">
        <f>'5 - Project Outputs'!I683</f>
        <v>0</v>
      </c>
      <c r="ABC19" s="34">
        <f>'5 - Project Outputs'!J683</f>
        <v>0</v>
      </c>
      <c r="ABD19" s="34">
        <f>'5 - Project Outputs'!K683</f>
        <v>0</v>
      </c>
      <c r="ABE19" s="34">
        <f>'5 - Project Outputs'!L683</f>
        <v>0</v>
      </c>
      <c r="ABF19" s="34">
        <f>'5 - Project Outputs'!M683</f>
        <v>0</v>
      </c>
      <c r="ABG19" s="34">
        <f>'5 - Project Outputs'!N683</f>
        <v>0</v>
      </c>
      <c r="ABH19" s="34">
        <f>'5 - Project Outputs'!O683</f>
        <v>0</v>
      </c>
      <c r="ABI19" s="34">
        <f>'5 - Project Outputs'!P683</f>
        <v>0</v>
      </c>
      <c r="ABJ19" s="34">
        <f>'5 - Project Outputs'!Q683</f>
        <v>0</v>
      </c>
      <c r="ABK19" s="34">
        <f>'5 - Project Outputs'!R683</f>
        <v>0</v>
      </c>
      <c r="ABL19" s="34">
        <f>'5 - Project Outputs'!S683</f>
        <v>0</v>
      </c>
      <c r="ABM19" s="34">
        <f>'5 - Project Outputs'!T683</f>
        <v>0</v>
      </c>
      <c r="ABN19" s="34">
        <f>'5 - Project Outputs'!U683</f>
        <v>0</v>
      </c>
      <c r="ABO19" s="34">
        <f>'5 - Project Outputs'!V683</f>
        <v>0</v>
      </c>
      <c r="ABP19" s="34">
        <f>'5 - Project Outputs'!W683</f>
        <v>0</v>
      </c>
      <c r="ABQ19" s="34">
        <f>'5 - Project Outputs'!X683</f>
        <v>0</v>
      </c>
      <c r="ABR19" s="34">
        <f>'5 - Project Outputs'!Y683</f>
        <v>0</v>
      </c>
      <c r="ABS19" s="34" t="str">
        <f>'5 - Project Outputs'!C684</f>
        <v>&lt; Select &gt;</v>
      </c>
      <c r="ABT19" s="34" t="str">
        <f>'5 - Project Outputs'!D684</f>
        <v>N/A</v>
      </c>
      <c r="ABU19" s="34">
        <f>'5 - Project Outputs'!E684</f>
        <v>0</v>
      </c>
      <c r="ABV19" s="34">
        <f>'5 - Project Outputs'!F684</f>
        <v>0</v>
      </c>
      <c r="ABW19" s="34">
        <f>'5 - Project Outputs'!G684</f>
        <v>0</v>
      </c>
      <c r="ABX19" s="34">
        <f>'5 - Project Outputs'!H684</f>
        <v>0</v>
      </c>
      <c r="ABY19" s="34">
        <f>'5 - Project Outputs'!I684</f>
        <v>0</v>
      </c>
      <c r="ABZ19" s="34">
        <f>'5 - Project Outputs'!J684</f>
        <v>0</v>
      </c>
      <c r="ACA19" s="34">
        <f>'5 - Project Outputs'!K684</f>
        <v>0</v>
      </c>
      <c r="ACB19" s="34">
        <f>'5 - Project Outputs'!L684</f>
        <v>0</v>
      </c>
      <c r="ACC19" s="34">
        <f>'5 - Project Outputs'!M684</f>
        <v>0</v>
      </c>
      <c r="ACD19" s="34">
        <f>'5 - Project Outputs'!N684</f>
        <v>0</v>
      </c>
      <c r="ACE19" s="34">
        <f>'5 - Project Outputs'!O684</f>
        <v>0</v>
      </c>
      <c r="ACF19" s="34">
        <f>'5 - Project Outputs'!P684</f>
        <v>0</v>
      </c>
      <c r="ACG19" s="34">
        <f>'5 - Project Outputs'!Q684</f>
        <v>0</v>
      </c>
      <c r="ACH19" s="34">
        <f>'5 - Project Outputs'!R684</f>
        <v>0</v>
      </c>
      <c r="ACI19" s="34">
        <f>'5 - Project Outputs'!S684</f>
        <v>0</v>
      </c>
      <c r="ACJ19" s="34">
        <f>'5 - Project Outputs'!T684</f>
        <v>0</v>
      </c>
      <c r="ACK19" s="34">
        <f>'5 - Project Outputs'!U684</f>
        <v>0</v>
      </c>
      <c r="ACL19" s="34">
        <f>'5 - Project Outputs'!V684</f>
        <v>0</v>
      </c>
      <c r="ACM19" s="34">
        <f>'5 - Project Outputs'!W684</f>
        <v>0</v>
      </c>
      <c r="ACN19" s="34">
        <f>'5 - Project Outputs'!X684</f>
        <v>0</v>
      </c>
      <c r="ACO19" s="34">
        <f>'5 - Project Outputs'!Y684</f>
        <v>0</v>
      </c>
      <c r="ACP19" s="34" t="str">
        <f>'5 - Project Outputs'!C685</f>
        <v>&lt; Select &gt;</v>
      </c>
      <c r="ACQ19" s="34" t="str">
        <f>'5 - Project Outputs'!D685</f>
        <v>N/A</v>
      </c>
      <c r="ACR19" s="34">
        <f>'5 - Project Outputs'!E685</f>
        <v>0</v>
      </c>
      <c r="ACS19" s="34">
        <f>'5 - Project Outputs'!F685</f>
        <v>0</v>
      </c>
      <c r="ACT19" s="34">
        <f>'5 - Project Outputs'!G685</f>
        <v>0</v>
      </c>
      <c r="ACU19" s="34">
        <f>'5 - Project Outputs'!H685</f>
        <v>0</v>
      </c>
      <c r="ACV19" s="34">
        <f>'5 - Project Outputs'!I685</f>
        <v>0</v>
      </c>
      <c r="ACW19" s="34">
        <f>'5 - Project Outputs'!J685</f>
        <v>0</v>
      </c>
      <c r="ACX19" s="34">
        <f>'5 - Project Outputs'!K685</f>
        <v>0</v>
      </c>
      <c r="ACY19" s="34">
        <f>'5 - Project Outputs'!L685</f>
        <v>0</v>
      </c>
      <c r="ACZ19" s="34">
        <f>'5 - Project Outputs'!M685</f>
        <v>0</v>
      </c>
      <c r="ADA19" s="34">
        <f>'5 - Project Outputs'!N685</f>
        <v>0</v>
      </c>
      <c r="ADB19" s="34">
        <f>'5 - Project Outputs'!O685</f>
        <v>0</v>
      </c>
      <c r="ADC19" s="34">
        <f>'5 - Project Outputs'!P685</f>
        <v>0</v>
      </c>
      <c r="ADD19" s="34">
        <f>'5 - Project Outputs'!Q685</f>
        <v>0</v>
      </c>
      <c r="ADE19" s="34">
        <f>'5 - Project Outputs'!R685</f>
        <v>0</v>
      </c>
      <c r="ADF19" s="34">
        <f>'5 - Project Outputs'!S685</f>
        <v>0</v>
      </c>
      <c r="ADG19" s="34">
        <f>'5 - Project Outputs'!T685</f>
        <v>0</v>
      </c>
      <c r="ADH19" s="34">
        <f>'5 - Project Outputs'!U685</f>
        <v>0</v>
      </c>
      <c r="ADI19" s="34">
        <f>'5 - Project Outputs'!V685</f>
        <v>0</v>
      </c>
      <c r="ADJ19" s="34">
        <f>'5 - Project Outputs'!W685</f>
        <v>0</v>
      </c>
      <c r="ADK19" s="34">
        <f>'5 - Project Outputs'!X685</f>
        <v>0</v>
      </c>
      <c r="ADL19" s="34">
        <f>'5 - Project Outputs'!Y685</f>
        <v>0</v>
      </c>
      <c r="ADM19" s="34" t="str">
        <f>'5 - Project Outputs'!C686</f>
        <v>&lt; Select &gt;</v>
      </c>
      <c r="ADN19" s="34" t="str">
        <f>'5 - Project Outputs'!D686</f>
        <v>N/A</v>
      </c>
      <c r="ADO19" s="34">
        <f>'5 - Project Outputs'!E686</f>
        <v>0</v>
      </c>
      <c r="ADP19" s="34">
        <f>'5 - Project Outputs'!F686</f>
        <v>0</v>
      </c>
      <c r="ADQ19" s="34">
        <f>'5 - Project Outputs'!G686</f>
        <v>0</v>
      </c>
      <c r="ADR19" s="34">
        <f>'5 - Project Outputs'!H686</f>
        <v>0</v>
      </c>
      <c r="ADS19" s="34">
        <f>'5 - Project Outputs'!I686</f>
        <v>0</v>
      </c>
      <c r="ADT19" s="34">
        <f>'5 - Project Outputs'!J686</f>
        <v>0</v>
      </c>
      <c r="ADU19" s="34">
        <f>'5 - Project Outputs'!K686</f>
        <v>0</v>
      </c>
      <c r="ADV19" s="34">
        <f>'5 - Project Outputs'!L686</f>
        <v>0</v>
      </c>
      <c r="ADW19" s="34">
        <f>'5 - Project Outputs'!M686</f>
        <v>0</v>
      </c>
      <c r="ADX19" s="34">
        <f>'5 - Project Outputs'!N686</f>
        <v>0</v>
      </c>
      <c r="ADY19" s="34">
        <f>'5 - Project Outputs'!O686</f>
        <v>0</v>
      </c>
      <c r="ADZ19" s="34">
        <f>'5 - Project Outputs'!P686</f>
        <v>0</v>
      </c>
      <c r="AEA19" s="34">
        <f>'5 - Project Outputs'!Q686</f>
        <v>0</v>
      </c>
      <c r="AEB19" s="34">
        <f>'5 - Project Outputs'!R686</f>
        <v>0</v>
      </c>
      <c r="AEC19" s="34">
        <f>'5 - Project Outputs'!S686</f>
        <v>0</v>
      </c>
      <c r="AED19" s="34">
        <f>'5 - Project Outputs'!T686</f>
        <v>0</v>
      </c>
      <c r="AEE19" s="34">
        <f>'5 - Project Outputs'!U686</f>
        <v>0</v>
      </c>
      <c r="AEF19" s="34">
        <f>'5 - Project Outputs'!V686</f>
        <v>0</v>
      </c>
      <c r="AEG19" s="34">
        <f>'5 - Project Outputs'!W686</f>
        <v>0</v>
      </c>
      <c r="AEH19" s="34">
        <f>'5 - Project Outputs'!X686</f>
        <v>0</v>
      </c>
      <c r="AEI19" s="34">
        <f>'5 - Project Outputs'!Y686</f>
        <v>0</v>
      </c>
      <c r="AEJ19" s="34" t="str">
        <f>'5 - Project Outputs'!C687</f>
        <v>&lt; Select &gt;</v>
      </c>
      <c r="AEK19" s="34" t="str">
        <f>'5 - Project Outputs'!D687</f>
        <v>N/A</v>
      </c>
      <c r="AEL19" s="34">
        <f>'5 - Project Outputs'!E687</f>
        <v>0</v>
      </c>
      <c r="AEM19" s="34">
        <f>'5 - Project Outputs'!F687</f>
        <v>0</v>
      </c>
      <c r="AEN19" s="34">
        <f>'5 - Project Outputs'!G687</f>
        <v>0</v>
      </c>
      <c r="AEO19" s="34">
        <f>'5 - Project Outputs'!H687</f>
        <v>0</v>
      </c>
      <c r="AEP19" s="34">
        <f>'5 - Project Outputs'!I687</f>
        <v>0</v>
      </c>
      <c r="AEQ19" s="34">
        <f>'5 - Project Outputs'!J687</f>
        <v>0</v>
      </c>
      <c r="AER19" s="34">
        <f>'5 - Project Outputs'!K687</f>
        <v>0</v>
      </c>
      <c r="AES19" s="34">
        <f>'5 - Project Outputs'!L687</f>
        <v>0</v>
      </c>
      <c r="AET19" s="34">
        <f>'5 - Project Outputs'!M687</f>
        <v>0</v>
      </c>
      <c r="AEU19" s="34">
        <f>'5 - Project Outputs'!N687</f>
        <v>0</v>
      </c>
      <c r="AEV19" s="34">
        <f>'5 - Project Outputs'!O687</f>
        <v>0</v>
      </c>
      <c r="AEW19" s="34">
        <f>'5 - Project Outputs'!P687</f>
        <v>0</v>
      </c>
      <c r="AEX19" s="34">
        <f>'5 - Project Outputs'!Q687</f>
        <v>0</v>
      </c>
      <c r="AEY19" s="34">
        <f>'5 - Project Outputs'!R687</f>
        <v>0</v>
      </c>
      <c r="AEZ19" s="34">
        <f>'5 - Project Outputs'!S687</f>
        <v>0</v>
      </c>
      <c r="AFA19" s="34">
        <f>'5 - Project Outputs'!T687</f>
        <v>0</v>
      </c>
      <c r="AFB19" s="34">
        <f>'5 - Project Outputs'!U687</f>
        <v>0</v>
      </c>
      <c r="AFC19" s="34">
        <f>'5 - Project Outputs'!V687</f>
        <v>0</v>
      </c>
      <c r="AFD19" s="34">
        <f>'5 - Project Outputs'!W687</f>
        <v>0</v>
      </c>
      <c r="AFE19" s="34">
        <f>'5 - Project Outputs'!X687</f>
        <v>0</v>
      </c>
      <c r="AFF19" s="34">
        <f>'5 - Project Outputs'!Y687</f>
        <v>0</v>
      </c>
      <c r="AFG19" s="34" t="str">
        <f>'5 - Project Outputs'!C688</f>
        <v>&lt; Select &gt;</v>
      </c>
      <c r="AFH19" s="34" t="str">
        <f>'5 - Project Outputs'!D688</f>
        <v>N/A</v>
      </c>
      <c r="AFI19" s="34">
        <f>'5 - Project Outputs'!E688</f>
        <v>0</v>
      </c>
      <c r="AFJ19" s="34">
        <f>'5 - Project Outputs'!F688</f>
        <v>0</v>
      </c>
      <c r="AFK19" s="34">
        <f>'5 - Project Outputs'!G688</f>
        <v>0</v>
      </c>
      <c r="AFL19" s="34">
        <f>'5 - Project Outputs'!H688</f>
        <v>0</v>
      </c>
      <c r="AFM19" s="34">
        <f>'5 - Project Outputs'!I688</f>
        <v>0</v>
      </c>
      <c r="AFN19" s="34">
        <f>'5 - Project Outputs'!J688</f>
        <v>0</v>
      </c>
      <c r="AFO19" s="34">
        <f>'5 - Project Outputs'!K688</f>
        <v>0</v>
      </c>
      <c r="AFP19" s="34">
        <f>'5 - Project Outputs'!L688</f>
        <v>0</v>
      </c>
      <c r="AFQ19" s="34">
        <f>'5 - Project Outputs'!M688</f>
        <v>0</v>
      </c>
      <c r="AFR19" s="34">
        <f>'5 - Project Outputs'!N688</f>
        <v>0</v>
      </c>
      <c r="AFS19" s="34">
        <f>'5 - Project Outputs'!O688</f>
        <v>0</v>
      </c>
      <c r="AFT19" s="34">
        <f>'5 - Project Outputs'!P688</f>
        <v>0</v>
      </c>
      <c r="AFU19" s="34">
        <f>'5 - Project Outputs'!Q688</f>
        <v>0</v>
      </c>
      <c r="AFV19" s="34">
        <f>'5 - Project Outputs'!R688</f>
        <v>0</v>
      </c>
      <c r="AFW19" s="34">
        <f>'5 - Project Outputs'!S688</f>
        <v>0</v>
      </c>
      <c r="AFX19" s="34">
        <f>'5 - Project Outputs'!T688</f>
        <v>0</v>
      </c>
      <c r="AFY19" s="34">
        <f>'5 - Project Outputs'!U688</f>
        <v>0</v>
      </c>
      <c r="AFZ19" s="34">
        <f>'5 - Project Outputs'!V688</f>
        <v>0</v>
      </c>
      <c r="AGA19" s="34">
        <f>'5 - Project Outputs'!W688</f>
        <v>0</v>
      </c>
      <c r="AGB19" s="34">
        <f>'5 - Project Outputs'!X688</f>
        <v>0</v>
      </c>
      <c r="AGC19" s="34">
        <f>'5 - Project Outputs'!Y688</f>
        <v>0</v>
      </c>
      <c r="AGD19" s="34">
        <f>'5 - Project Outputs'!C690</f>
        <v>0</v>
      </c>
      <c r="AGE19" s="34">
        <f>'5 - Project Outputs'!D690</f>
        <v>0</v>
      </c>
      <c r="AGF19" s="34">
        <f>'5 - Project Outputs'!E690</f>
        <v>0</v>
      </c>
      <c r="AGG19" s="34">
        <f>'5 - Project Outputs'!F690</f>
        <v>0</v>
      </c>
      <c r="AGH19" s="34">
        <f>'5 - Project Outputs'!G690</f>
        <v>0</v>
      </c>
      <c r="AGI19" s="34">
        <f>'5 - Project Outputs'!H690</f>
        <v>0</v>
      </c>
      <c r="AGJ19" s="34">
        <f>'5 - Project Outputs'!I690</f>
        <v>0</v>
      </c>
      <c r="AGK19" s="34">
        <f>'5 - Project Outputs'!J690</f>
        <v>0</v>
      </c>
      <c r="AGL19" s="34">
        <f>'5 - Project Outputs'!K690</f>
        <v>0</v>
      </c>
      <c r="AGM19" s="34">
        <f>'5 - Project Outputs'!L690</f>
        <v>0</v>
      </c>
      <c r="AGN19" s="34">
        <f>'5 - Project Outputs'!M690</f>
        <v>0</v>
      </c>
      <c r="AGO19" s="34">
        <f>'5 - Project Outputs'!N690</f>
        <v>0</v>
      </c>
      <c r="AGP19" s="34">
        <f>'5 - Project Outputs'!O690</f>
        <v>0</v>
      </c>
      <c r="AGQ19" s="34">
        <f>'5 - Project Outputs'!P690</f>
        <v>0</v>
      </c>
      <c r="AGR19" s="34">
        <f>'5 - Project Outputs'!Q690</f>
        <v>0</v>
      </c>
      <c r="AGS19" s="34">
        <f>'5 - Project Outputs'!R690</f>
        <v>0</v>
      </c>
      <c r="AGT19" s="34">
        <f>'5 - Project Outputs'!S690</f>
        <v>0</v>
      </c>
      <c r="AGU19" s="34">
        <f>'5 - Project Outputs'!T690</f>
        <v>0</v>
      </c>
      <c r="AGV19" s="34">
        <f>'5 - Project Outputs'!U690</f>
        <v>0</v>
      </c>
      <c r="AGW19" s="34">
        <f>'5 - Project Outputs'!V690</f>
        <v>0</v>
      </c>
      <c r="AGX19" s="34">
        <f>'5 - Project Outputs'!W690</f>
        <v>0</v>
      </c>
      <c r="AGY19" s="34">
        <f>'5 - Project Outputs'!X690</f>
        <v>0</v>
      </c>
      <c r="AGZ19" s="34">
        <f>'5 - Project Outputs'!C691</f>
        <v>0</v>
      </c>
      <c r="AHA19" s="34">
        <f>'5 - Project Outputs'!D691</f>
        <v>0</v>
      </c>
      <c r="AHB19" s="34">
        <f>'5 - Project Outputs'!E691</f>
        <v>0</v>
      </c>
      <c r="AHC19" s="34">
        <f>'5 - Project Outputs'!F691</f>
        <v>0</v>
      </c>
      <c r="AHD19" s="34">
        <f>'5 - Project Outputs'!G691</f>
        <v>0</v>
      </c>
      <c r="AHE19" s="34">
        <f>'5 - Project Outputs'!H691</f>
        <v>0</v>
      </c>
      <c r="AHF19" s="34">
        <f>'5 - Project Outputs'!I691</f>
        <v>0</v>
      </c>
      <c r="AHG19" s="34">
        <f>'5 - Project Outputs'!J691</f>
        <v>0</v>
      </c>
      <c r="AHH19" s="34">
        <f>'5 - Project Outputs'!K691</f>
        <v>0</v>
      </c>
      <c r="AHI19" s="34">
        <f>'5 - Project Outputs'!L691</f>
        <v>0</v>
      </c>
      <c r="AHJ19" s="34">
        <f>'5 - Project Outputs'!M691</f>
        <v>0</v>
      </c>
      <c r="AHK19" s="34">
        <f>'5 - Project Outputs'!N691</f>
        <v>0</v>
      </c>
      <c r="AHL19" s="34">
        <f>'5 - Project Outputs'!O691</f>
        <v>0</v>
      </c>
      <c r="AHM19" s="34">
        <f>'5 - Project Outputs'!P691</f>
        <v>0</v>
      </c>
      <c r="AHN19" s="34">
        <f>'5 - Project Outputs'!Q691</f>
        <v>0</v>
      </c>
      <c r="AHO19" s="34">
        <f>'5 - Project Outputs'!R691</f>
        <v>0</v>
      </c>
      <c r="AHP19" s="34">
        <f>'5 - Project Outputs'!S691</f>
        <v>0</v>
      </c>
      <c r="AHQ19" s="34">
        <f>'5 - Project Outputs'!T691</f>
        <v>0</v>
      </c>
      <c r="AHR19" s="34">
        <f>'5 - Project Outputs'!U691</f>
        <v>0</v>
      </c>
      <c r="AHS19" s="34">
        <f>'5 - Project Outputs'!V691</f>
        <v>0</v>
      </c>
      <c r="AHT19" s="34">
        <f>'5 - Project Outputs'!W691</f>
        <v>0</v>
      </c>
      <c r="AHU19" s="34">
        <f>'5 - Project Outputs'!X691</f>
        <v>0</v>
      </c>
      <c r="AHV19" s="34">
        <f>'5 - Project Outputs'!C692</f>
        <v>0</v>
      </c>
      <c r="AHW19" s="34">
        <f>'5 - Project Outputs'!D692</f>
        <v>0</v>
      </c>
      <c r="AHX19" s="34">
        <f>'5 - Project Outputs'!E692</f>
        <v>0</v>
      </c>
      <c r="AHY19" s="34">
        <f>'5 - Project Outputs'!F692</f>
        <v>0</v>
      </c>
      <c r="AHZ19" s="34">
        <f>'5 - Project Outputs'!G692</f>
        <v>0</v>
      </c>
      <c r="AIA19" s="34">
        <f>'5 - Project Outputs'!H692</f>
        <v>0</v>
      </c>
      <c r="AIB19" s="34">
        <f>'5 - Project Outputs'!I692</f>
        <v>0</v>
      </c>
      <c r="AIC19" s="34">
        <f>'5 - Project Outputs'!J692</f>
        <v>0</v>
      </c>
      <c r="AID19" s="34">
        <f>'5 - Project Outputs'!K692</f>
        <v>0</v>
      </c>
      <c r="AIE19" s="34">
        <f>'5 - Project Outputs'!L692</f>
        <v>0</v>
      </c>
      <c r="AIF19" s="34">
        <f>'5 - Project Outputs'!M692</f>
        <v>0</v>
      </c>
      <c r="AIG19" s="34">
        <f>'5 - Project Outputs'!N692</f>
        <v>0</v>
      </c>
      <c r="AIH19" s="34">
        <f>'5 - Project Outputs'!O692</f>
        <v>0</v>
      </c>
      <c r="AII19" s="34">
        <f>'5 - Project Outputs'!P692</f>
        <v>0</v>
      </c>
      <c r="AIJ19" s="34">
        <f>'5 - Project Outputs'!Q692</f>
        <v>0</v>
      </c>
      <c r="AIK19" s="34">
        <f>'5 - Project Outputs'!R692</f>
        <v>0</v>
      </c>
      <c r="AIL19" s="34">
        <f>'5 - Project Outputs'!S692</f>
        <v>0</v>
      </c>
      <c r="AIM19" s="34">
        <f>'5 - Project Outputs'!T692</f>
        <v>0</v>
      </c>
      <c r="AIN19" s="34">
        <f>'5 - Project Outputs'!U692</f>
        <v>0</v>
      </c>
      <c r="AIO19" s="34">
        <f>'5 - Project Outputs'!V692</f>
        <v>0</v>
      </c>
      <c r="AIP19" s="34">
        <f>'5 - Project Outputs'!W692</f>
        <v>0</v>
      </c>
      <c r="AIQ19" s="34">
        <f>'5 - Project Outputs'!X692</f>
        <v>0</v>
      </c>
      <c r="AIR19" s="34">
        <f>'5 - Project Outputs'!C693</f>
        <v>0</v>
      </c>
      <c r="AIS19" s="34">
        <f>'5 - Project Outputs'!D693</f>
        <v>0</v>
      </c>
      <c r="AIT19" s="34">
        <f>'5 - Project Outputs'!E693</f>
        <v>0</v>
      </c>
      <c r="AIU19" s="34">
        <f>'5 - Project Outputs'!F693</f>
        <v>0</v>
      </c>
      <c r="AIV19" s="34">
        <f>'5 - Project Outputs'!G693</f>
        <v>0</v>
      </c>
      <c r="AIW19" s="34">
        <f>'5 - Project Outputs'!H693</f>
        <v>0</v>
      </c>
      <c r="AIX19" s="34">
        <f>'5 - Project Outputs'!I693</f>
        <v>0</v>
      </c>
      <c r="AIY19" s="34">
        <f>'5 - Project Outputs'!J693</f>
        <v>0</v>
      </c>
      <c r="AIZ19" s="34">
        <f>'5 - Project Outputs'!K693</f>
        <v>0</v>
      </c>
      <c r="AJA19" s="34">
        <f>'5 - Project Outputs'!L693</f>
        <v>0</v>
      </c>
      <c r="AJB19" s="34">
        <f>'5 - Project Outputs'!M693</f>
        <v>0</v>
      </c>
      <c r="AJC19" s="34">
        <f>'5 - Project Outputs'!N693</f>
        <v>0</v>
      </c>
      <c r="AJD19" s="34">
        <f>'5 - Project Outputs'!O693</f>
        <v>0</v>
      </c>
      <c r="AJE19" s="34">
        <f>'5 - Project Outputs'!P693</f>
        <v>0</v>
      </c>
      <c r="AJF19" s="34">
        <f>'5 - Project Outputs'!Q693</f>
        <v>0</v>
      </c>
      <c r="AJG19" s="34">
        <f>'5 - Project Outputs'!R693</f>
        <v>0</v>
      </c>
      <c r="AJH19" s="34">
        <f>'5 - Project Outputs'!S693</f>
        <v>0</v>
      </c>
      <c r="AJI19" s="34">
        <f>'5 - Project Outputs'!T693</f>
        <v>0</v>
      </c>
      <c r="AJJ19" s="34">
        <f>'5 - Project Outputs'!U693</f>
        <v>0</v>
      </c>
      <c r="AJK19" s="34">
        <f>'5 - Project Outputs'!V693</f>
        <v>0</v>
      </c>
      <c r="AJL19" s="34">
        <f>'5 - Project Outputs'!W693</f>
        <v>0</v>
      </c>
      <c r="AJM19" s="34">
        <f>'5 - Project Outputs'!X693</f>
        <v>0</v>
      </c>
      <c r="AJN19" s="34">
        <f>'5 - Project Outputs'!C694</f>
        <v>0</v>
      </c>
      <c r="AJO19" s="34">
        <f>'5 - Project Outputs'!D694</f>
        <v>0</v>
      </c>
      <c r="AJP19" s="34">
        <f>'5 - Project Outputs'!E694</f>
        <v>0</v>
      </c>
      <c r="AJQ19" s="34">
        <f>'5 - Project Outputs'!F694</f>
        <v>0</v>
      </c>
      <c r="AJR19" s="34">
        <f>'5 - Project Outputs'!G694</f>
        <v>0</v>
      </c>
      <c r="AJS19" s="34">
        <f>'5 - Project Outputs'!H694</f>
        <v>0</v>
      </c>
      <c r="AJT19" s="34">
        <f>'5 - Project Outputs'!I694</f>
        <v>0</v>
      </c>
      <c r="AJU19" s="34">
        <f>'5 - Project Outputs'!J694</f>
        <v>0</v>
      </c>
      <c r="AJV19" s="34">
        <f>'5 - Project Outputs'!K694</f>
        <v>0</v>
      </c>
      <c r="AJW19" s="34">
        <f>'5 - Project Outputs'!L694</f>
        <v>0</v>
      </c>
      <c r="AJX19" s="34">
        <f>'5 - Project Outputs'!M694</f>
        <v>0</v>
      </c>
      <c r="AJY19" s="34">
        <f>'5 - Project Outputs'!N694</f>
        <v>0</v>
      </c>
      <c r="AJZ19" s="34">
        <f>'5 - Project Outputs'!O694</f>
        <v>0</v>
      </c>
      <c r="AKA19" s="34">
        <f>'5 - Project Outputs'!P694</f>
        <v>0</v>
      </c>
      <c r="AKB19" s="34">
        <f>'5 - Project Outputs'!Q694</f>
        <v>0</v>
      </c>
      <c r="AKC19" s="34">
        <f>'5 - Project Outputs'!R694</f>
        <v>0</v>
      </c>
      <c r="AKD19" s="34">
        <f>'5 - Project Outputs'!S694</f>
        <v>0</v>
      </c>
      <c r="AKE19" s="34">
        <f>'5 - Project Outputs'!T694</f>
        <v>0</v>
      </c>
      <c r="AKF19" s="34">
        <f>'5 - Project Outputs'!U694</f>
        <v>0</v>
      </c>
      <c r="AKG19" s="34">
        <f>'5 - Project Outputs'!V694</f>
        <v>0</v>
      </c>
      <c r="AKH19" s="34">
        <f>'5 - Project Outputs'!W694</f>
        <v>0</v>
      </c>
      <c r="AKI19" s="34">
        <f>'5 - Project Outputs'!X694</f>
        <v>0</v>
      </c>
      <c r="AKJ19" s="34">
        <f>'5 - Project Outputs'!C695</f>
        <v>0</v>
      </c>
      <c r="AKK19" s="34">
        <f>'5 - Project Outputs'!D695</f>
        <v>0</v>
      </c>
      <c r="AKL19" s="34">
        <f>'5 - Project Outputs'!E695</f>
        <v>0</v>
      </c>
      <c r="AKM19" s="34">
        <f>'5 - Project Outputs'!F695</f>
        <v>0</v>
      </c>
      <c r="AKN19" s="34">
        <f>'5 - Project Outputs'!G695</f>
        <v>0</v>
      </c>
      <c r="AKO19" s="34">
        <f>'5 - Project Outputs'!H695</f>
        <v>0</v>
      </c>
      <c r="AKP19" s="34">
        <f>'5 - Project Outputs'!I695</f>
        <v>0</v>
      </c>
      <c r="AKQ19" s="34">
        <f>'5 - Project Outputs'!J695</f>
        <v>0</v>
      </c>
      <c r="AKR19" s="34">
        <f>'5 - Project Outputs'!K695</f>
        <v>0</v>
      </c>
      <c r="AKS19" s="34">
        <f>'5 - Project Outputs'!L695</f>
        <v>0</v>
      </c>
      <c r="AKT19" s="34">
        <f>'5 - Project Outputs'!M695</f>
        <v>0</v>
      </c>
      <c r="AKU19" s="34">
        <f>'5 - Project Outputs'!N695</f>
        <v>0</v>
      </c>
      <c r="AKV19" s="34">
        <f>'5 - Project Outputs'!O695</f>
        <v>0</v>
      </c>
      <c r="AKW19" s="34">
        <f>'5 - Project Outputs'!P695</f>
        <v>0</v>
      </c>
      <c r="AKX19" s="34">
        <f>'5 - Project Outputs'!Q695</f>
        <v>0</v>
      </c>
      <c r="AKY19" s="34">
        <f>'5 - Project Outputs'!R695</f>
        <v>0</v>
      </c>
      <c r="AKZ19" s="34">
        <f>'5 - Project Outputs'!S695</f>
        <v>0</v>
      </c>
      <c r="ALA19" s="34">
        <f>'5 - Project Outputs'!T695</f>
        <v>0</v>
      </c>
      <c r="ALB19" s="34">
        <f>'5 - Project Outputs'!U695</f>
        <v>0</v>
      </c>
      <c r="ALC19" s="34">
        <f>'5 - Project Outputs'!V695</f>
        <v>0</v>
      </c>
      <c r="ALD19" s="34">
        <f>'5 - Project Outputs'!W695</f>
        <v>0</v>
      </c>
      <c r="ALE19" s="34">
        <f>'5 - Project Outputs'!X695</f>
        <v>0</v>
      </c>
      <c r="ALF19" s="34">
        <f>'5 - Project Outputs'!C696</f>
        <v>0</v>
      </c>
      <c r="ALG19" s="34">
        <f>'5 - Project Outputs'!D696</f>
        <v>0</v>
      </c>
      <c r="ALH19" s="34">
        <f>'5 - Project Outputs'!E696</f>
        <v>0</v>
      </c>
      <c r="ALI19" s="34">
        <f>'5 - Project Outputs'!F696</f>
        <v>0</v>
      </c>
      <c r="ALJ19" s="34">
        <f>'5 - Project Outputs'!G696</f>
        <v>0</v>
      </c>
      <c r="ALK19" s="34">
        <f>'5 - Project Outputs'!H696</f>
        <v>0</v>
      </c>
      <c r="ALL19" s="34">
        <f>'5 - Project Outputs'!I696</f>
        <v>0</v>
      </c>
      <c r="ALM19" s="34">
        <f>'5 - Project Outputs'!J696</f>
        <v>0</v>
      </c>
      <c r="ALN19" s="34">
        <f>'5 - Project Outputs'!K696</f>
        <v>0</v>
      </c>
      <c r="ALO19" s="34">
        <f>'5 - Project Outputs'!L696</f>
        <v>0</v>
      </c>
      <c r="ALP19" s="34">
        <f>'5 - Project Outputs'!M696</f>
        <v>0</v>
      </c>
      <c r="ALQ19" s="34">
        <f>'5 - Project Outputs'!N696</f>
        <v>0</v>
      </c>
      <c r="ALR19" s="34">
        <f>'5 - Project Outputs'!O696</f>
        <v>0</v>
      </c>
      <c r="ALS19" s="34">
        <f>'5 - Project Outputs'!P696</f>
        <v>0</v>
      </c>
      <c r="ALT19" s="34">
        <f>'5 - Project Outputs'!Q696</f>
        <v>0</v>
      </c>
      <c r="ALU19" s="34">
        <f>'5 - Project Outputs'!R696</f>
        <v>0</v>
      </c>
      <c r="ALV19" s="34">
        <f>'5 - Project Outputs'!S696</f>
        <v>0</v>
      </c>
      <c r="ALW19" s="34">
        <f>'5 - Project Outputs'!T696</f>
        <v>0</v>
      </c>
      <c r="ALX19" s="34">
        <f>'5 - Project Outputs'!U696</f>
        <v>0</v>
      </c>
      <c r="ALY19" s="34">
        <f>'5 - Project Outputs'!V696</f>
        <v>0</v>
      </c>
      <c r="ALZ19" s="34">
        <f>'5 - Project Outputs'!W696</f>
        <v>0</v>
      </c>
      <c r="AMA19" s="34">
        <f>'5 - Project Outputs'!X696</f>
        <v>0</v>
      </c>
      <c r="AMB19" s="34">
        <f>'5 - Project Outputs'!C697</f>
        <v>0</v>
      </c>
      <c r="AMC19" s="34">
        <f>'5 - Project Outputs'!D697</f>
        <v>0</v>
      </c>
      <c r="AMD19" s="34">
        <f>'5 - Project Outputs'!E697</f>
        <v>0</v>
      </c>
      <c r="AME19" s="34">
        <f>'5 - Project Outputs'!F697</f>
        <v>0</v>
      </c>
      <c r="AMF19" s="34">
        <f>'5 - Project Outputs'!G697</f>
        <v>0</v>
      </c>
      <c r="AMG19" s="34">
        <f>'5 - Project Outputs'!H697</f>
        <v>0</v>
      </c>
      <c r="AMH19" s="34">
        <f>'5 - Project Outputs'!I697</f>
        <v>0</v>
      </c>
      <c r="AMI19" s="34">
        <f>'5 - Project Outputs'!J697</f>
        <v>0</v>
      </c>
      <c r="AMJ19" s="34">
        <f>'5 - Project Outputs'!K697</f>
        <v>0</v>
      </c>
      <c r="AMK19" s="34">
        <f>'5 - Project Outputs'!L697</f>
        <v>0</v>
      </c>
      <c r="AML19" s="34">
        <f>'5 - Project Outputs'!M697</f>
        <v>0</v>
      </c>
      <c r="AMM19" s="34">
        <f>'5 - Project Outputs'!N697</f>
        <v>0</v>
      </c>
      <c r="AMN19" s="34">
        <f>'5 - Project Outputs'!O697</f>
        <v>0</v>
      </c>
      <c r="AMO19" s="34">
        <f>'5 - Project Outputs'!P697</f>
        <v>0</v>
      </c>
      <c r="AMP19" s="34">
        <f>'5 - Project Outputs'!Q697</f>
        <v>0</v>
      </c>
      <c r="AMQ19" s="34">
        <f>'5 - Project Outputs'!R697</f>
        <v>0</v>
      </c>
      <c r="AMR19" s="34">
        <f>'5 - Project Outputs'!S697</f>
        <v>0</v>
      </c>
      <c r="AMS19" s="34">
        <f>'5 - Project Outputs'!T697</f>
        <v>0</v>
      </c>
      <c r="AMT19" s="34">
        <f>'5 - Project Outputs'!U697</f>
        <v>0</v>
      </c>
      <c r="AMU19" s="34">
        <f>'5 - Project Outputs'!V697</f>
        <v>0</v>
      </c>
      <c r="AMV19" s="34">
        <f>'5 - Project Outputs'!W697</f>
        <v>0</v>
      </c>
      <c r="AMW19" s="34">
        <f>'5 - Project Outputs'!X697</f>
        <v>0</v>
      </c>
      <c r="AMX19" s="34">
        <f>'5 - Project Outputs'!C698</f>
        <v>0</v>
      </c>
      <c r="AMY19" s="34">
        <f>'5 - Project Outputs'!D698</f>
        <v>0</v>
      </c>
      <c r="AMZ19" s="34">
        <f>'5 - Project Outputs'!E698</f>
        <v>0</v>
      </c>
      <c r="ANA19" s="34">
        <f>'5 - Project Outputs'!F698</f>
        <v>0</v>
      </c>
      <c r="ANB19" s="34">
        <f>'5 - Project Outputs'!G698</f>
        <v>0</v>
      </c>
      <c r="ANC19" s="34">
        <f>'5 - Project Outputs'!H698</f>
        <v>0</v>
      </c>
      <c r="AND19" s="34">
        <f>'5 - Project Outputs'!I698</f>
        <v>0</v>
      </c>
      <c r="ANE19" s="34">
        <f>'5 - Project Outputs'!J698</f>
        <v>0</v>
      </c>
      <c r="ANF19" s="34">
        <f>'5 - Project Outputs'!K698</f>
        <v>0</v>
      </c>
      <c r="ANG19" s="34">
        <f>'5 - Project Outputs'!L698</f>
        <v>0</v>
      </c>
      <c r="ANH19" s="34">
        <f>'5 - Project Outputs'!M698</f>
        <v>0</v>
      </c>
      <c r="ANI19" s="34">
        <f>'5 - Project Outputs'!N698</f>
        <v>0</v>
      </c>
      <c r="ANJ19" s="34">
        <f>'5 - Project Outputs'!O698</f>
        <v>0</v>
      </c>
      <c r="ANK19" s="34">
        <f>'5 - Project Outputs'!P698</f>
        <v>0</v>
      </c>
      <c r="ANL19" s="34">
        <f>'5 - Project Outputs'!Q698</f>
        <v>0</v>
      </c>
      <c r="ANM19" s="34">
        <f>'5 - Project Outputs'!R698</f>
        <v>0</v>
      </c>
      <c r="ANN19" s="34">
        <f>'5 - Project Outputs'!S698</f>
        <v>0</v>
      </c>
      <c r="ANO19" s="34">
        <f>'5 - Project Outputs'!T698</f>
        <v>0</v>
      </c>
      <c r="ANP19" s="34">
        <f>'5 - Project Outputs'!U698</f>
        <v>0</v>
      </c>
      <c r="ANQ19" s="34">
        <f>'5 - Project Outputs'!V698</f>
        <v>0</v>
      </c>
      <c r="ANR19" s="34">
        <f>'5 - Project Outputs'!W698</f>
        <v>0</v>
      </c>
      <c r="ANS19" s="34">
        <f>'5 - Project Outputs'!X698</f>
        <v>0</v>
      </c>
      <c r="ANT19" s="34">
        <f>'5 - Project Outputs'!C699</f>
        <v>0</v>
      </c>
      <c r="ANU19" s="34">
        <f>'5 - Project Outputs'!D699</f>
        <v>0</v>
      </c>
      <c r="ANV19" s="34">
        <f>'5 - Project Outputs'!E699</f>
        <v>0</v>
      </c>
      <c r="ANW19" s="34">
        <f>'5 - Project Outputs'!F699</f>
        <v>0</v>
      </c>
      <c r="ANX19" s="34">
        <f>'5 - Project Outputs'!G699</f>
        <v>0</v>
      </c>
      <c r="ANY19" s="34">
        <f>'5 - Project Outputs'!H699</f>
        <v>0</v>
      </c>
      <c r="ANZ19" s="34">
        <f>'5 - Project Outputs'!I699</f>
        <v>0</v>
      </c>
      <c r="AOA19" s="34">
        <f>'5 - Project Outputs'!J699</f>
        <v>0</v>
      </c>
      <c r="AOB19" s="34">
        <f>'5 - Project Outputs'!K699</f>
        <v>0</v>
      </c>
      <c r="AOC19" s="34">
        <f>'5 - Project Outputs'!L699</f>
        <v>0</v>
      </c>
      <c r="AOD19" s="34">
        <f>'5 - Project Outputs'!M699</f>
        <v>0</v>
      </c>
      <c r="AOE19" s="34">
        <f>'5 - Project Outputs'!N699</f>
        <v>0</v>
      </c>
      <c r="AOF19" s="34">
        <f>'5 - Project Outputs'!O699</f>
        <v>0</v>
      </c>
      <c r="AOG19" s="34">
        <f>'5 - Project Outputs'!P699</f>
        <v>0</v>
      </c>
      <c r="AOH19" s="34">
        <f>'5 - Project Outputs'!Q699</f>
        <v>0</v>
      </c>
      <c r="AOI19" s="34">
        <f>'5 - Project Outputs'!R699</f>
        <v>0</v>
      </c>
      <c r="AOJ19" s="34">
        <f>'5 - Project Outputs'!S699</f>
        <v>0</v>
      </c>
      <c r="AOK19" s="34">
        <f>'5 - Project Outputs'!T699</f>
        <v>0</v>
      </c>
      <c r="AOL19" s="34">
        <f>'5 - Project Outputs'!U699</f>
        <v>0</v>
      </c>
      <c r="AOM19" s="34">
        <f>'5 - Project Outputs'!V699</f>
        <v>0</v>
      </c>
      <c r="AON19" s="34">
        <f>'5 - Project Outputs'!W699</f>
        <v>0</v>
      </c>
      <c r="AOO19" s="34">
        <f>'5 - Project Outputs'!X699</f>
        <v>0</v>
      </c>
      <c r="CZK19" s="34">
        <f>'7 - Risk Register'!C160</f>
        <v>0</v>
      </c>
      <c r="CZL19" s="34">
        <f>'7 - Risk Register'!D160</f>
        <v>0</v>
      </c>
      <c r="CZM19" s="34">
        <f>'7 - Risk Register'!E160</f>
        <v>0</v>
      </c>
      <c r="CZN19" s="34">
        <f>'7 - Risk Register'!F160</f>
        <v>0</v>
      </c>
      <c r="CZO19" s="34">
        <f>'7 - Risk Register'!G160</f>
        <v>0</v>
      </c>
      <c r="CZP19" s="34">
        <f>'7 - Risk Register'!H160</f>
        <v>0</v>
      </c>
      <c r="CZQ19" s="34">
        <f>'7 - Risk Register'!I160</f>
        <v>0</v>
      </c>
      <c r="CZR19" s="34" t="str">
        <f>'7 - Risk Register'!J160</f>
        <v/>
      </c>
      <c r="CZS19" s="34">
        <f>'7 - Risk Register'!K160</f>
        <v>0</v>
      </c>
      <c r="CZT19" s="34">
        <f>'7 - Risk Register'!L160</f>
        <v>0</v>
      </c>
      <c r="CZU19" s="34">
        <f>'7 - Risk Register'!M160</f>
        <v>0</v>
      </c>
      <c r="CZV19" s="34" t="str">
        <f>'7 - Risk Register'!N160</f>
        <v/>
      </c>
      <c r="CZW19" s="34">
        <f>'7 - Risk Register'!O160</f>
        <v>0</v>
      </c>
      <c r="CZX19" s="34">
        <f>'7 - Risk Register'!P160</f>
        <v>0</v>
      </c>
      <c r="CZY19" s="34">
        <f>'7 - Risk Register'!C161</f>
        <v>0</v>
      </c>
      <c r="CZZ19" s="34">
        <f>'7 - Risk Register'!D161</f>
        <v>0</v>
      </c>
      <c r="DAA19" s="34">
        <f>'7 - Risk Register'!E161</f>
        <v>0</v>
      </c>
      <c r="DAB19" s="34">
        <f>'7 - Risk Register'!F161</f>
        <v>0</v>
      </c>
      <c r="DAC19" s="34">
        <f>'7 - Risk Register'!G161</f>
        <v>0</v>
      </c>
      <c r="DAD19" s="34">
        <f>'7 - Risk Register'!H161</f>
        <v>0</v>
      </c>
      <c r="DAE19" s="34">
        <f>'7 - Risk Register'!I161</f>
        <v>0</v>
      </c>
      <c r="DAF19" s="34" t="str">
        <f>'7 - Risk Register'!J161</f>
        <v/>
      </c>
      <c r="DAG19" s="34">
        <f>'7 - Risk Register'!K161</f>
        <v>0</v>
      </c>
      <c r="DAH19" s="34">
        <f>'7 - Risk Register'!L161</f>
        <v>0</v>
      </c>
      <c r="DAI19" s="34">
        <f>'7 - Risk Register'!M161</f>
        <v>0</v>
      </c>
      <c r="DAJ19" s="34" t="str">
        <f>'7 - Risk Register'!N161</f>
        <v/>
      </c>
      <c r="DAK19" s="34">
        <f>'7 - Risk Register'!O161</f>
        <v>0</v>
      </c>
      <c r="DAL19" s="34">
        <f>'7 - Risk Register'!P161</f>
        <v>0</v>
      </c>
      <c r="DAM19" s="34">
        <f>'7 - Risk Register'!C162</f>
        <v>0</v>
      </c>
      <c r="DAN19" s="34">
        <f>'7 - Risk Register'!D162</f>
        <v>0</v>
      </c>
      <c r="DAO19" s="34">
        <f>'7 - Risk Register'!E162</f>
        <v>0</v>
      </c>
      <c r="DAP19" s="34">
        <f>'7 - Risk Register'!F162</f>
        <v>0</v>
      </c>
      <c r="DAQ19" s="34">
        <f>'7 - Risk Register'!G162</f>
        <v>0</v>
      </c>
      <c r="DAR19" s="34">
        <f>'7 - Risk Register'!H162</f>
        <v>0</v>
      </c>
      <c r="DAS19" s="34">
        <f>'7 - Risk Register'!I162</f>
        <v>0</v>
      </c>
      <c r="DAT19" s="34" t="str">
        <f>'7 - Risk Register'!J162</f>
        <v/>
      </c>
      <c r="DAU19" s="34">
        <f>'7 - Risk Register'!K162</f>
        <v>0</v>
      </c>
      <c r="DAV19" s="34">
        <f>'7 - Risk Register'!L162</f>
        <v>0</v>
      </c>
      <c r="DAW19" s="34">
        <f>'7 - Risk Register'!M162</f>
        <v>0</v>
      </c>
      <c r="DAX19" s="34" t="str">
        <f>'7 - Risk Register'!N162</f>
        <v/>
      </c>
      <c r="DAY19" s="34">
        <f>'7 - Risk Register'!O162</f>
        <v>0</v>
      </c>
      <c r="DAZ19" s="34">
        <f>'7 - Risk Register'!P162</f>
        <v>0</v>
      </c>
    </row>
    <row r="20" spans="1:2762" s="34" customFormat="1">
      <c r="A20" s="460" t="s">
        <v>3537</v>
      </c>
      <c r="R20" s="466" t="str">
        <f>'Project Lookup'!$C$21</f>
        <v/>
      </c>
      <c r="S20" s="34" t="str">
        <f>'Project Lookup'!$E$21</f>
        <v/>
      </c>
      <c r="T20" s="34" t="str">
        <f>'2 - Project Admin'!F45</f>
        <v>&lt; Select &gt;</v>
      </c>
      <c r="U20" s="34" t="str">
        <f>'2 - Project Admin'!G45</f>
        <v>&lt; Select &gt;</v>
      </c>
      <c r="V20" s="34">
        <f>'2 - Project Admin'!H45</f>
        <v>0</v>
      </c>
      <c r="W20" s="34">
        <f>'2 - Project Admin'!I45</f>
        <v>0</v>
      </c>
      <c r="X20" s="34" t="str">
        <f>'2 - Project Admin'!J45</f>
        <v>&lt; Select &gt;</v>
      </c>
      <c r="Y20" s="34">
        <f>'2 - Project Admin'!K45</f>
        <v>0</v>
      </c>
      <c r="Z20" s="34">
        <f>'2 - Project Admin'!L45</f>
        <v>0</v>
      </c>
      <c r="AJ20" s="468">
        <f>'3 - Programme Progress'!D38</f>
        <v>0</v>
      </c>
      <c r="AK20" s="34">
        <f>'3 - Programme Progress'!E38</f>
        <v>0</v>
      </c>
      <c r="AL20" s="34" t="e">
        <f>'3 - Programme Progress'!#REF!</f>
        <v>#REF!</v>
      </c>
      <c r="AM20" s="34" t="str">
        <f>'3 - Programme Progress'!F38</f>
        <v>&lt; Select &gt;</v>
      </c>
      <c r="AN20" s="34" t="str">
        <f>'3 - Programme Progress'!J38</f>
        <v>&lt; Select &gt;</v>
      </c>
      <c r="AO20" s="34" t="str">
        <f>'3 - Programme Progress'!K38</f>
        <v>&lt; Select &gt;</v>
      </c>
      <c r="AP20" s="34" t="str">
        <f>'3 - Programme Progress'!L38</f>
        <v>&lt; Select &gt;</v>
      </c>
      <c r="AQ20" s="34">
        <f>'3 - Programme Progress'!M38</f>
        <v>0</v>
      </c>
      <c r="AR20" s="34">
        <f>'3 - Programme Progress'!N38</f>
        <v>0</v>
      </c>
      <c r="AS20" s="34">
        <f>'3 - Programme Progress'!O38</f>
        <v>0</v>
      </c>
      <c r="AU20" s="469"/>
      <c r="AV20" s="469"/>
      <c r="AW20" s="469"/>
      <c r="AX20" s="469"/>
      <c r="AY20" s="469"/>
      <c r="AZ20" s="469"/>
      <c r="BA20" s="469"/>
      <c r="BB20" s="469"/>
      <c r="BC20" s="469"/>
      <c r="BD20" s="469"/>
      <c r="BE20" s="469"/>
      <c r="BF20" s="469"/>
      <c r="BG20" s="469"/>
      <c r="BH20" s="469"/>
      <c r="BI20" s="469"/>
      <c r="BJ20" s="469"/>
      <c r="BK20" s="469"/>
      <c r="BS20" s="34">
        <f>'4a - Funding Profiles'!F542</f>
        <v>0</v>
      </c>
      <c r="BT20" s="34">
        <f>'4a - Funding Profiles'!G542</f>
        <v>0</v>
      </c>
      <c r="BU20" s="34">
        <f>'4a - Funding Profiles'!H542</f>
        <v>0</v>
      </c>
      <c r="BV20" s="34">
        <f>'4a - Funding Profiles'!I542</f>
        <v>0</v>
      </c>
      <c r="BW20" s="34">
        <f>'4a - Funding Profiles'!J542</f>
        <v>0</v>
      </c>
      <c r="BX20" s="34">
        <f>'4a - Funding Profiles'!K542</f>
        <v>0</v>
      </c>
      <c r="BY20" s="34">
        <f>'4a - Funding Profiles'!L542</f>
        <v>0</v>
      </c>
      <c r="BZ20" s="34">
        <f>'4a - Funding Profiles'!M542</f>
        <v>0</v>
      </c>
      <c r="CA20" s="34">
        <f>'4a - Funding Profiles'!N542</f>
        <v>0</v>
      </c>
      <c r="CB20" s="34">
        <f>'4a - Funding Profiles'!O542</f>
        <v>0</v>
      </c>
      <c r="CC20" s="34">
        <f>'4a - Funding Profiles'!P542</f>
        <v>0</v>
      </c>
      <c r="CD20" s="34">
        <f>'4a - Funding Profiles'!Q542</f>
        <v>0</v>
      </c>
      <c r="CE20" s="34">
        <f>'4a - Funding Profiles'!R542</f>
        <v>0</v>
      </c>
      <c r="CF20" s="34">
        <f>'4a - Funding Profiles'!S542</f>
        <v>0</v>
      </c>
      <c r="CG20" s="34">
        <f>'4a - Funding Profiles'!T542</f>
        <v>0</v>
      </c>
      <c r="CH20" s="34">
        <f>'4a - Funding Profiles'!U542</f>
        <v>0</v>
      </c>
      <c r="CI20" s="34">
        <f>'4a - Funding Profiles'!V542</f>
        <v>0</v>
      </c>
      <c r="CJ20" s="34">
        <f>'4a - Funding Profiles'!W542</f>
        <v>0</v>
      </c>
      <c r="CK20" s="34">
        <f>'4a - Funding Profiles'!X542</f>
        <v>0</v>
      </c>
      <c r="CL20" s="34">
        <f>'4a - Funding Profiles'!Y542</f>
        <v>0</v>
      </c>
      <c r="CM20" s="34">
        <f>'4a - Funding Profiles'!Z542</f>
        <v>0</v>
      </c>
      <c r="CN20" s="34">
        <f>'4a - Funding Profiles'!F543</f>
        <v>0</v>
      </c>
      <c r="CO20" s="34">
        <f>'4a - Funding Profiles'!G543</f>
        <v>0</v>
      </c>
      <c r="CP20" s="34">
        <f>'4a - Funding Profiles'!H543</f>
        <v>0</v>
      </c>
      <c r="CQ20" s="34">
        <f>'4a - Funding Profiles'!I543</f>
        <v>0</v>
      </c>
      <c r="CR20" s="34">
        <f>'4a - Funding Profiles'!J543</f>
        <v>0</v>
      </c>
      <c r="CS20" s="34">
        <f>'4a - Funding Profiles'!K543</f>
        <v>0</v>
      </c>
      <c r="CT20" s="34">
        <f>'4a - Funding Profiles'!L543</f>
        <v>0</v>
      </c>
      <c r="CU20" s="34">
        <f>'4a - Funding Profiles'!M543</f>
        <v>0</v>
      </c>
      <c r="CV20" s="34">
        <f>'4a - Funding Profiles'!N543</f>
        <v>0</v>
      </c>
      <c r="CW20" s="34">
        <f>'4a - Funding Profiles'!O543</f>
        <v>0</v>
      </c>
      <c r="CX20" s="34">
        <f>'4a - Funding Profiles'!P543</f>
        <v>0</v>
      </c>
      <c r="CY20" s="34">
        <f>'4a - Funding Profiles'!Q543</f>
        <v>0</v>
      </c>
      <c r="CZ20" s="34">
        <f>'4a - Funding Profiles'!R543</f>
        <v>0</v>
      </c>
      <c r="DA20" s="34">
        <f>'4a - Funding Profiles'!S543</f>
        <v>0</v>
      </c>
      <c r="DB20" s="34">
        <f>'4a - Funding Profiles'!T543</f>
        <v>0</v>
      </c>
      <c r="DC20" s="34">
        <f>'4a - Funding Profiles'!U543</f>
        <v>0</v>
      </c>
      <c r="DD20" s="34">
        <f>'4a - Funding Profiles'!V543</f>
        <v>0</v>
      </c>
      <c r="DE20" s="34">
        <f>'4a - Funding Profiles'!W543</f>
        <v>0</v>
      </c>
      <c r="DF20" s="34">
        <f>'4a - Funding Profiles'!X543</f>
        <v>0</v>
      </c>
      <c r="DG20" s="34">
        <f>'4a - Funding Profiles'!Y543</f>
        <v>0</v>
      </c>
      <c r="DH20" s="34">
        <f>'4a - Funding Profiles'!Z543</f>
        <v>0</v>
      </c>
      <c r="DI20" s="34">
        <f>'4a - Funding Profiles'!F544</f>
        <v>0</v>
      </c>
      <c r="DJ20" s="34">
        <f>'4a - Funding Profiles'!G544</f>
        <v>0</v>
      </c>
      <c r="DK20" s="34">
        <f>'4a - Funding Profiles'!H544</f>
        <v>0</v>
      </c>
      <c r="DL20" s="34">
        <f>'4a - Funding Profiles'!I544</f>
        <v>0</v>
      </c>
      <c r="DM20" s="34">
        <f>'4a - Funding Profiles'!J544</f>
        <v>0</v>
      </c>
      <c r="DN20" s="34">
        <f>'4a - Funding Profiles'!K544</f>
        <v>0</v>
      </c>
      <c r="DO20" s="34">
        <f>'4a - Funding Profiles'!L544</f>
        <v>0</v>
      </c>
      <c r="DP20" s="34">
        <f>'4a - Funding Profiles'!M544</f>
        <v>0</v>
      </c>
      <c r="DQ20" s="34">
        <f>'4a - Funding Profiles'!N544</f>
        <v>0</v>
      </c>
      <c r="DR20" s="34">
        <f>'4a - Funding Profiles'!O544</f>
        <v>0</v>
      </c>
      <c r="DS20" s="34">
        <f>'4a - Funding Profiles'!P544</f>
        <v>0</v>
      </c>
      <c r="DT20" s="34">
        <f>'4a - Funding Profiles'!Q544</f>
        <v>0</v>
      </c>
      <c r="DU20" s="34">
        <f>'4a - Funding Profiles'!R544</f>
        <v>0</v>
      </c>
      <c r="DV20" s="34">
        <f>'4a - Funding Profiles'!S544</f>
        <v>0</v>
      </c>
      <c r="DW20" s="34">
        <f>'4a - Funding Profiles'!T544</f>
        <v>0</v>
      </c>
      <c r="DX20" s="34">
        <f>'4a - Funding Profiles'!U544</f>
        <v>0</v>
      </c>
      <c r="DY20" s="34">
        <f>'4a - Funding Profiles'!V544</f>
        <v>0</v>
      </c>
      <c r="DZ20" s="34">
        <f>'4a - Funding Profiles'!W544</f>
        <v>0</v>
      </c>
      <c r="EA20" s="34">
        <f>'4a - Funding Profiles'!X544</f>
        <v>0</v>
      </c>
      <c r="EB20" s="34">
        <f>'4a - Funding Profiles'!Y544</f>
        <v>0</v>
      </c>
      <c r="EC20" s="34">
        <f>'4a - Funding Profiles'!Z544</f>
        <v>0</v>
      </c>
      <c r="ED20" s="34">
        <f>'4a - Funding Profiles'!F545</f>
        <v>0</v>
      </c>
      <c r="EE20" s="34">
        <f>'4a - Funding Profiles'!G545</f>
        <v>0</v>
      </c>
      <c r="EF20" s="34">
        <f>'4a - Funding Profiles'!H545</f>
        <v>0</v>
      </c>
      <c r="EG20" s="34">
        <f>'4a - Funding Profiles'!I545</f>
        <v>0</v>
      </c>
      <c r="EH20" s="34">
        <f>'4a - Funding Profiles'!J545</f>
        <v>0</v>
      </c>
      <c r="EI20" s="34">
        <f>'4a - Funding Profiles'!K545</f>
        <v>0</v>
      </c>
      <c r="EJ20" s="34">
        <f>'4a - Funding Profiles'!L545</f>
        <v>0</v>
      </c>
      <c r="EK20" s="34">
        <f>'4a - Funding Profiles'!M545</f>
        <v>0</v>
      </c>
      <c r="EL20" s="34">
        <f>'4a - Funding Profiles'!N545</f>
        <v>0</v>
      </c>
      <c r="EM20" s="34">
        <f>'4a - Funding Profiles'!O545</f>
        <v>0</v>
      </c>
      <c r="EN20" s="34">
        <f>'4a - Funding Profiles'!P545</f>
        <v>0</v>
      </c>
      <c r="EO20" s="34">
        <f>'4a - Funding Profiles'!Q545</f>
        <v>0</v>
      </c>
      <c r="EP20" s="34">
        <f>'4a - Funding Profiles'!R545</f>
        <v>0</v>
      </c>
      <c r="EQ20" s="34">
        <f>'4a - Funding Profiles'!S545</f>
        <v>0</v>
      </c>
      <c r="ER20" s="34">
        <f>'4a - Funding Profiles'!T545</f>
        <v>0</v>
      </c>
      <c r="ES20" s="34">
        <f>'4a - Funding Profiles'!U545</f>
        <v>0</v>
      </c>
      <c r="ET20" s="34">
        <f>'4a - Funding Profiles'!V545</f>
        <v>0</v>
      </c>
      <c r="EU20" s="34">
        <f>'4a - Funding Profiles'!W545</f>
        <v>0</v>
      </c>
      <c r="EV20" s="34">
        <f>'4a - Funding Profiles'!X545</f>
        <v>0</v>
      </c>
      <c r="EW20" s="34">
        <f>'4a - Funding Profiles'!Y545</f>
        <v>0</v>
      </c>
      <c r="EX20" s="34">
        <f>'4a - Funding Profiles'!Z545</f>
        <v>0</v>
      </c>
      <c r="EY20" s="34">
        <f>'4a - Funding Profiles'!F546</f>
        <v>0</v>
      </c>
      <c r="EZ20" s="34">
        <f>'4a - Funding Profiles'!G546</f>
        <v>0</v>
      </c>
      <c r="FA20" s="34">
        <f>'4a - Funding Profiles'!H546</f>
        <v>0</v>
      </c>
      <c r="FB20" s="34">
        <f>'4a - Funding Profiles'!I546</f>
        <v>0</v>
      </c>
      <c r="FC20" s="34">
        <f>'4a - Funding Profiles'!J546</f>
        <v>0</v>
      </c>
      <c r="FD20" s="34">
        <f>'4a - Funding Profiles'!K546</f>
        <v>0</v>
      </c>
      <c r="FE20" s="34">
        <f>'4a - Funding Profiles'!L546</f>
        <v>0</v>
      </c>
      <c r="FF20" s="34">
        <f>'4a - Funding Profiles'!M546</f>
        <v>0</v>
      </c>
      <c r="FG20" s="34">
        <f>'4a - Funding Profiles'!N546</f>
        <v>0</v>
      </c>
      <c r="FH20" s="34">
        <f>'4a - Funding Profiles'!O546</f>
        <v>0</v>
      </c>
      <c r="FI20" s="34">
        <f>'4a - Funding Profiles'!P546</f>
        <v>0</v>
      </c>
      <c r="FJ20" s="34">
        <f>'4a - Funding Profiles'!Q546</f>
        <v>0</v>
      </c>
      <c r="FK20" s="34">
        <f>'4a - Funding Profiles'!R546</f>
        <v>0</v>
      </c>
      <c r="FL20" s="34">
        <f>'4a - Funding Profiles'!S546</f>
        <v>0</v>
      </c>
      <c r="FM20" s="34">
        <f>'4a - Funding Profiles'!T546</f>
        <v>0</v>
      </c>
      <c r="FN20" s="34">
        <f>'4a - Funding Profiles'!U546</f>
        <v>0</v>
      </c>
      <c r="FO20" s="34">
        <f>'4a - Funding Profiles'!V546</f>
        <v>0</v>
      </c>
      <c r="FP20" s="34">
        <f>'4a - Funding Profiles'!W546</f>
        <v>0</v>
      </c>
      <c r="FQ20" s="34">
        <f>'4a - Funding Profiles'!X546</f>
        <v>0</v>
      </c>
      <c r="FR20" s="34">
        <f>'4a - Funding Profiles'!Y546</f>
        <v>0</v>
      </c>
      <c r="FS20" s="34">
        <f>'4a - Funding Profiles'!Z546</f>
        <v>0</v>
      </c>
      <c r="FT20" s="34">
        <f>'4a - Funding Profiles'!F547</f>
        <v>0</v>
      </c>
      <c r="FU20" s="34">
        <f>'4a - Funding Profiles'!G547</f>
        <v>0</v>
      </c>
      <c r="FV20" s="34">
        <f>'4a - Funding Profiles'!H547</f>
        <v>0</v>
      </c>
      <c r="FW20" s="34">
        <f>'4a - Funding Profiles'!I547</f>
        <v>0</v>
      </c>
      <c r="FX20" s="34">
        <f>'4a - Funding Profiles'!J547</f>
        <v>0</v>
      </c>
      <c r="FY20" s="34">
        <f>'4a - Funding Profiles'!K547</f>
        <v>0</v>
      </c>
      <c r="FZ20" s="34">
        <f>'4a - Funding Profiles'!L547</f>
        <v>0</v>
      </c>
      <c r="GA20" s="34">
        <f>'4a - Funding Profiles'!M547</f>
        <v>0</v>
      </c>
      <c r="GB20" s="34">
        <f>'4a - Funding Profiles'!N547</f>
        <v>0</v>
      </c>
      <c r="GC20" s="34">
        <f>'4a - Funding Profiles'!O547</f>
        <v>0</v>
      </c>
      <c r="GD20" s="34">
        <f>'4a - Funding Profiles'!P547</f>
        <v>0</v>
      </c>
      <c r="GE20" s="34">
        <f>'4a - Funding Profiles'!Q547</f>
        <v>0</v>
      </c>
      <c r="GF20" s="34">
        <f>'4a - Funding Profiles'!R547</f>
        <v>0</v>
      </c>
      <c r="GG20" s="34">
        <f>'4a - Funding Profiles'!S547</f>
        <v>0</v>
      </c>
      <c r="GH20" s="34">
        <f>'4a - Funding Profiles'!T547</f>
        <v>0</v>
      </c>
      <c r="GI20" s="34">
        <f>'4a - Funding Profiles'!U547</f>
        <v>0</v>
      </c>
      <c r="GJ20" s="34">
        <f>'4a - Funding Profiles'!V547</f>
        <v>0</v>
      </c>
      <c r="GK20" s="34">
        <f>'4a - Funding Profiles'!W547</f>
        <v>0</v>
      </c>
      <c r="GL20" s="34">
        <f>'4a - Funding Profiles'!X547</f>
        <v>0</v>
      </c>
      <c r="GM20" s="34">
        <f>'4a - Funding Profiles'!Y547</f>
        <v>0</v>
      </c>
      <c r="GN20" s="34">
        <f>'4a - Funding Profiles'!Z547</f>
        <v>0</v>
      </c>
      <c r="GO20" s="34">
        <f>'4a - Funding Profiles'!F548</f>
        <v>0</v>
      </c>
      <c r="GP20" s="34">
        <f>'4a - Funding Profiles'!G548</f>
        <v>0</v>
      </c>
      <c r="GQ20" s="34">
        <f>'4a - Funding Profiles'!H548</f>
        <v>0</v>
      </c>
      <c r="GR20" s="34">
        <f>'4a - Funding Profiles'!I548</f>
        <v>0</v>
      </c>
      <c r="GS20" s="34">
        <f>'4a - Funding Profiles'!J548</f>
        <v>0</v>
      </c>
      <c r="GT20" s="34">
        <f>'4a - Funding Profiles'!K548</f>
        <v>0</v>
      </c>
      <c r="GU20" s="34">
        <f>'4a - Funding Profiles'!L548</f>
        <v>0</v>
      </c>
      <c r="GV20" s="34">
        <f>'4a - Funding Profiles'!M548</f>
        <v>0</v>
      </c>
      <c r="GW20" s="34">
        <f>'4a - Funding Profiles'!N548</f>
        <v>0</v>
      </c>
      <c r="GX20" s="34">
        <f>'4a - Funding Profiles'!O548</f>
        <v>0</v>
      </c>
      <c r="GY20" s="34">
        <f>'4a - Funding Profiles'!P548</f>
        <v>0</v>
      </c>
      <c r="GZ20" s="34">
        <f>'4a - Funding Profiles'!Q548</f>
        <v>0</v>
      </c>
      <c r="HA20" s="34">
        <f>'4a - Funding Profiles'!R548</f>
        <v>0</v>
      </c>
      <c r="HB20" s="34">
        <f>'4a - Funding Profiles'!S548</f>
        <v>0</v>
      </c>
      <c r="HC20" s="34">
        <f>'4a - Funding Profiles'!T548</f>
        <v>0</v>
      </c>
      <c r="HD20" s="34">
        <f>'4a - Funding Profiles'!U548</f>
        <v>0</v>
      </c>
      <c r="HE20" s="34">
        <f>'4a - Funding Profiles'!V548</f>
        <v>0</v>
      </c>
      <c r="HF20" s="34">
        <f>'4a - Funding Profiles'!W548</f>
        <v>0</v>
      </c>
      <c r="HG20" s="34">
        <f>'4a - Funding Profiles'!X548</f>
        <v>0</v>
      </c>
      <c r="HH20" s="34">
        <f>'4a - Funding Profiles'!Y548</f>
        <v>0</v>
      </c>
      <c r="HI20" s="34">
        <f>'4a - Funding Profiles'!Z548</f>
        <v>0</v>
      </c>
      <c r="HJ20" s="34">
        <f>'4a - Funding Profiles'!F549</f>
        <v>0</v>
      </c>
      <c r="HK20" s="34">
        <f>'4a - Funding Profiles'!G549</f>
        <v>0</v>
      </c>
      <c r="HL20" s="34">
        <f>'4a - Funding Profiles'!H549</f>
        <v>0</v>
      </c>
      <c r="HM20" s="34">
        <f>'4a - Funding Profiles'!I549</f>
        <v>0</v>
      </c>
      <c r="HN20" s="34">
        <f>'4a - Funding Profiles'!J549</f>
        <v>0</v>
      </c>
      <c r="HO20" s="34">
        <f>'4a - Funding Profiles'!K549</f>
        <v>0</v>
      </c>
      <c r="HP20" s="34">
        <f>'4a - Funding Profiles'!L549</f>
        <v>0</v>
      </c>
      <c r="HQ20" s="34">
        <f>'4a - Funding Profiles'!M549</f>
        <v>0</v>
      </c>
      <c r="HR20" s="34">
        <f>'4a - Funding Profiles'!N549</f>
        <v>0</v>
      </c>
      <c r="HS20" s="34">
        <f>'4a - Funding Profiles'!O549</f>
        <v>0</v>
      </c>
      <c r="HT20" s="34">
        <f>'4a - Funding Profiles'!P549</f>
        <v>0</v>
      </c>
      <c r="HU20" s="34">
        <f>'4a - Funding Profiles'!Q549</f>
        <v>0</v>
      </c>
      <c r="HV20" s="34">
        <f>'4a - Funding Profiles'!R549</f>
        <v>0</v>
      </c>
      <c r="HW20" s="34">
        <f>'4a - Funding Profiles'!S549</f>
        <v>0</v>
      </c>
      <c r="HX20" s="34">
        <f>'4a - Funding Profiles'!T549</f>
        <v>0</v>
      </c>
      <c r="HY20" s="34">
        <f>'4a - Funding Profiles'!U549</f>
        <v>0</v>
      </c>
      <c r="HZ20" s="34">
        <f>'4a - Funding Profiles'!V549</f>
        <v>0</v>
      </c>
      <c r="IA20" s="34">
        <f>'4a - Funding Profiles'!W549</f>
        <v>0</v>
      </c>
      <c r="IB20" s="34">
        <f>'4a - Funding Profiles'!X549</f>
        <v>0</v>
      </c>
      <c r="IC20" s="34">
        <f>'4a - Funding Profiles'!Y549</f>
        <v>0</v>
      </c>
      <c r="ID20" s="34">
        <f>'4a - Funding Profiles'!Z549</f>
        <v>0</v>
      </c>
      <c r="KP20" s="34">
        <f>'4a - Funding Profiles'!C554</f>
        <v>0</v>
      </c>
      <c r="KQ20" s="34">
        <f>'4a - Funding Profiles'!D554</f>
        <v>0</v>
      </c>
      <c r="KR20" s="34">
        <f>'4a - Funding Profiles'!E554</f>
        <v>0</v>
      </c>
      <c r="KS20" s="34">
        <f>'4a - Funding Profiles'!F554</f>
        <v>0</v>
      </c>
      <c r="KT20" s="34">
        <f>'4a - Funding Profiles'!G554</f>
        <v>0</v>
      </c>
      <c r="KU20" s="34">
        <f>'4a - Funding Profiles'!H554</f>
        <v>0</v>
      </c>
      <c r="KV20" s="34">
        <f>'4a - Funding Profiles'!I554</f>
        <v>0</v>
      </c>
      <c r="KW20" s="34">
        <f>'4a - Funding Profiles'!J554</f>
        <v>0</v>
      </c>
      <c r="KX20" s="34">
        <f>'4a - Funding Profiles'!K554</f>
        <v>0</v>
      </c>
      <c r="KY20" s="34">
        <f>'4a - Funding Profiles'!L554</f>
        <v>0</v>
      </c>
      <c r="KZ20" s="34">
        <f>'4a - Funding Profiles'!M554</f>
        <v>0</v>
      </c>
      <c r="LA20" s="34">
        <f>'4a - Funding Profiles'!N554</f>
        <v>0</v>
      </c>
      <c r="LB20" s="34">
        <f>'4a - Funding Profiles'!O554</f>
        <v>0</v>
      </c>
      <c r="LC20" s="34">
        <f>'4a - Funding Profiles'!P554</f>
        <v>0</v>
      </c>
      <c r="LD20" s="34">
        <f>'4a - Funding Profiles'!Q554</f>
        <v>0</v>
      </c>
      <c r="LE20" s="34">
        <f>'4a - Funding Profiles'!R554</f>
        <v>0</v>
      </c>
      <c r="LF20" s="34">
        <f>'4a - Funding Profiles'!S554</f>
        <v>0</v>
      </c>
      <c r="LG20" s="34">
        <f>'4a - Funding Profiles'!T554</f>
        <v>0</v>
      </c>
      <c r="LH20" s="34">
        <f>'4a - Funding Profiles'!U554</f>
        <v>0</v>
      </c>
      <c r="LI20" s="34">
        <f>'4a - Funding Profiles'!V554</f>
        <v>0</v>
      </c>
      <c r="LJ20" s="34">
        <f>'4a - Funding Profiles'!W554</f>
        <v>0</v>
      </c>
      <c r="LK20" s="34">
        <f>'4a - Funding Profiles'!X554</f>
        <v>0</v>
      </c>
      <c r="LL20" s="34">
        <f>'4a - Funding Profiles'!Y554</f>
        <v>0</v>
      </c>
      <c r="LM20" s="34">
        <f>'4a - Funding Profiles'!Z554</f>
        <v>0</v>
      </c>
      <c r="LN20" s="34">
        <f>'4a - Funding Profiles'!C555</f>
        <v>0</v>
      </c>
      <c r="LO20" s="34">
        <f>'4a - Funding Profiles'!D555</f>
        <v>0</v>
      </c>
      <c r="LP20" s="34">
        <f>'4a - Funding Profiles'!E555</f>
        <v>0</v>
      </c>
      <c r="LQ20" s="34">
        <f>'4a - Funding Profiles'!F555</f>
        <v>0</v>
      </c>
      <c r="LR20" s="34">
        <f>'4a - Funding Profiles'!G555</f>
        <v>0</v>
      </c>
      <c r="LS20" s="34">
        <f>'4a - Funding Profiles'!H555</f>
        <v>0</v>
      </c>
      <c r="LT20" s="34">
        <f>'4a - Funding Profiles'!I555</f>
        <v>0</v>
      </c>
      <c r="LU20" s="34">
        <f>'4a - Funding Profiles'!J555</f>
        <v>0</v>
      </c>
      <c r="LV20" s="34">
        <f>'4a - Funding Profiles'!K555</f>
        <v>0</v>
      </c>
      <c r="LW20" s="34">
        <f>'4a - Funding Profiles'!L555</f>
        <v>0</v>
      </c>
      <c r="LX20" s="34">
        <f>'4a - Funding Profiles'!M555</f>
        <v>0</v>
      </c>
      <c r="LY20" s="34">
        <f>'4a - Funding Profiles'!N555</f>
        <v>0</v>
      </c>
      <c r="LZ20" s="34">
        <f>'4a - Funding Profiles'!O555</f>
        <v>0</v>
      </c>
      <c r="MA20" s="34">
        <f>'4a - Funding Profiles'!P555</f>
        <v>0</v>
      </c>
      <c r="MB20" s="34">
        <f>'4a - Funding Profiles'!Q555</f>
        <v>0</v>
      </c>
      <c r="MC20" s="34">
        <f>'4a - Funding Profiles'!R555</f>
        <v>0</v>
      </c>
      <c r="MD20" s="34">
        <f>'4a - Funding Profiles'!S555</f>
        <v>0</v>
      </c>
      <c r="ME20" s="34">
        <f>'4a - Funding Profiles'!T555</f>
        <v>0</v>
      </c>
      <c r="MF20" s="34">
        <f>'4a - Funding Profiles'!U555</f>
        <v>0</v>
      </c>
      <c r="MG20" s="34">
        <f>'4a - Funding Profiles'!V555</f>
        <v>0</v>
      </c>
      <c r="MH20" s="34">
        <f>'4a - Funding Profiles'!W555</f>
        <v>0</v>
      </c>
      <c r="MI20" s="34">
        <f>'4a - Funding Profiles'!X555</f>
        <v>0</v>
      </c>
      <c r="MJ20" s="34">
        <f>'4a - Funding Profiles'!Y555</f>
        <v>0</v>
      </c>
      <c r="MK20" s="34">
        <f>'4a - Funding Profiles'!Z555</f>
        <v>0</v>
      </c>
      <c r="ML20" s="34">
        <f>'4a - Funding Profiles'!C556</f>
        <v>0</v>
      </c>
      <c r="MM20" s="34">
        <f>'4a - Funding Profiles'!D556</f>
        <v>0</v>
      </c>
      <c r="MN20" s="34">
        <f>'4a - Funding Profiles'!E556</f>
        <v>0</v>
      </c>
      <c r="MO20" s="34">
        <f>'4a - Funding Profiles'!F556</f>
        <v>0</v>
      </c>
      <c r="MP20" s="34">
        <f>'4a - Funding Profiles'!G556</f>
        <v>0</v>
      </c>
      <c r="MQ20" s="34">
        <f>'4a - Funding Profiles'!H556</f>
        <v>0</v>
      </c>
      <c r="MR20" s="34">
        <f>'4a - Funding Profiles'!I556</f>
        <v>0</v>
      </c>
      <c r="MS20" s="34">
        <f>'4a - Funding Profiles'!J556</f>
        <v>0</v>
      </c>
      <c r="MT20" s="34">
        <f>'4a - Funding Profiles'!K556</f>
        <v>0</v>
      </c>
      <c r="MU20" s="34">
        <f>'4a - Funding Profiles'!L556</f>
        <v>0</v>
      </c>
      <c r="MV20" s="34">
        <f>'4a - Funding Profiles'!M556</f>
        <v>0</v>
      </c>
      <c r="MW20" s="34">
        <f>'4a - Funding Profiles'!N556</f>
        <v>0</v>
      </c>
      <c r="MX20" s="34">
        <f>'4a - Funding Profiles'!O556</f>
        <v>0</v>
      </c>
      <c r="MY20" s="34">
        <f>'4a - Funding Profiles'!P556</f>
        <v>0</v>
      </c>
      <c r="MZ20" s="34">
        <f>'4a - Funding Profiles'!Q556</f>
        <v>0</v>
      </c>
      <c r="NA20" s="34">
        <f>'4a - Funding Profiles'!R556</f>
        <v>0</v>
      </c>
      <c r="NB20" s="34">
        <f>'4a - Funding Profiles'!S556</f>
        <v>0</v>
      </c>
      <c r="NC20" s="34">
        <f>'4a - Funding Profiles'!T556</f>
        <v>0</v>
      </c>
      <c r="ND20" s="34">
        <f>'4a - Funding Profiles'!U556</f>
        <v>0</v>
      </c>
      <c r="NE20" s="34">
        <f>'4a - Funding Profiles'!V556</f>
        <v>0</v>
      </c>
      <c r="NF20" s="34">
        <f>'4a - Funding Profiles'!W556</f>
        <v>0</v>
      </c>
      <c r="NG20" s="34">
        <f>'4a - Funding Profiles'!X556</f>
        <v>0</v>
      </c>
      <c r="NH20" s="34">
        <f>'4a - Funding Profiles'!Y556</f>
        <v>0</v>
      </c>
      <c r="NI20" s="34">
        <f>'4a - Funding Profiles'!Z556</f>
        <v>0</v>
      </c>
      <c r="NJ20" s="34">
        <f>'4a - Funding Profiles'!C557</f>
        <v>0</v>
      </c>
      <c r="NK20" s="34">
        <f>'4a - Funding Profiles'!D557</f>
        <v>0</v>
      </c>
      <c r="NL20" s="34">
        <f>'4a - Funding Profiles'!E557</f>
        <v>0</v>
      </c>
      <c r="NM20" s="34">
        <f>'4a - Funding Profiles'!F557</f>
        <v>0</v>
      </c>
      <c r="NN20" s="34">
        <f>'4a - Funding Profiles'!G557</f>
        <v>0</v>
      </c>
      <c r="NO20" s="34">
        <f>'4a - Funding Profiles'!H557</f>
        <v>0</v>
      </c>
      <c r="NP20" s="34">
        <f>'4a - Funding Profiles'!I557</f>
        <v>0</v>
      </c>
      <c r="NQ20" s="34">
        <f>'4a - Funding Profiles'!J557</f>
        <v>0</v>
      </c>
      <c r="NR20" s="34">
        <f>'4a - Funding Profiles'!K557</f>
        <v>0</v>
      </c>
      <c r="NS20" s="34">
        <f>'4a - Funding Profiles'!L557</f>
        <v>0</v>
      </c>
      <c r="NT20" s="34">
        <f>'4a - Funding Profiles'!M557</f>
        <v>0</v>
      </c>
      <c r="NU20" s="34">
        <f>'4a - Funding Profiles'!N557</f>
        <v>0</v>
      </c>
      <c r="NV20" s="34">
        <f>'4a - Funding Profiles'!O557</f>
        <v>0</v>
      </c>
      <c r="NW20" s="34">
        <f>'4a - Funding Profiles'!P557</f>
        <v>0</v>
      </c>
      <c r="NX20" s="34">
        <f>'4a - Funding Profiles'!Q557</f>
        <v>0</v>
      </c>
      <c r="NY20" s="34">
        <f>'4a - Funding Profiles'!R557</f>
        <v>0</v>
      </c>
      <c r="NZ20" s="34">
        <f>'4a - Funding Profiles'!S557</f>
        <v>0</v>
      </c>
      <c r="OA20" s="34">
        <f>'4a - Funding Profiles'!T557</f>
        <v>0</v>
      </c>
      <c r="OB20" s="34">
        <f>'4a - Funding Profiles'!U557</f>
        <v>0</v>
      </c>
      <c r="OC20" s="34">
        <f>'4a - Funding Profiles'!V557</f>
        <v>0</v>
      </c>
      <c r="OD20" s="34">
        <f>'4a - Funding Profiles'!W557</f>
        <v>0</v>
      </c>
      <c r="OE20" s="34">
        <f>'4a - Funding Profiles'!X557</f>
        <v>0</v>
      </c>
      <c r="OF20" s="34">
        <f>'4a - Funding Profiles'!Y557</f>
        <v>0</v>
      </c>
      <c r="OG20" s="34">
        <f>'4a - Funding Profiles'!Z557</f>
        <v>0</v>
      </c>
      <c r="OH20" s="34">
        <f>'4a - Funding Profiles'!C558</f>
        <v>0</v>
      </c>
      <c r="OI20" s="34">
        <f>'4a - Funding Profiles'!D558</f>
        <v>0</v>
      </c>
      <c r="OJ20" s="34">
        <f>'4a - Funding Profiles'!E558</f>
        <v>0</v>
      </c>
      <c r="OK20" s="34">
        <f>'4a - Funding Profiles'!F558</f>
        <v>0</v>
      </c>
      <c r="OL20" s="34">
        <f>'4a - Funding Profiles'!G558</f>
        <v>0</v>
      </c>
      <c r="OM20" s="34">
        <f>'4a - Funding Profiles'!H558</f>
        <v>0</v>
      </c>
      <c r="ON20" s="34">
        <f>'4a - Funding Profiles'!I558</f>
        <v>0</v>
      </c>
      <c r="OO20" s="34">
        <f>'4a - Funding Profiles'!J558</f>
        <v>0</v>
      </c>
      <c r="OP20" s="34">
        <f>'4a - Funding Profiles'!K558</f>
        <v>0</v>
      </c>
      <c r="OQ20" s="34">
        <f>'4a - Funding Profiles'!L558</f>
        <v>0</v>
      </c>
      <c r="OR20" s="34">
        <f>'4a - Funding Profiles'!M558</f>
        <v>0</v>
      </c>
      <c r="OS20" s="34">
        <f>'4a - Funding Profiles'!N558</f>
        <v>0</v>
      </c>
      <c r="OT20" s="34">
        <f>'4a - Funding Profiles'!O558</f>
        <v>0</v>
      </c>
      <c r="OU20" s="34">
        <f>'4a - Funding Profiles'!P558</f>
        <v>0</v>
      </c>
      <c r="OV20" s="34">
        <f>'4a - Funding Profiles'!Q558</f>
        <v>0</v>
      </c>
      <c r="OW20" s="34">
        <f>'4a - Funding Profiles'!R558</f>
        <v>0</v>
      </c>
      <c r="OX20" s="34">
        <f>'4a - Funding Profiles'!S558</f>
        <v>0</v>
      </c>
      <c r="OY20" s="34">
        <f>'4a - Funding Profiles'!T558</f>
        <v>0</v>
      </c>
      <c r="OZ20" s="34">
        <f>'4a - Funding Profiles'!U558</f>
        <v>0</v>
      </c>
      <c r="PA20" s="34">
        <f>'4a - Funding Profiles'!V558</f>
        <v>0</v>
      </c>
      <c r="PB20" s="34">
        <f>'4a - Funding Profiles'!W558</f>
        <v>0</v>
      </c>
      <c r="PC20" s="34">
        <f>'4a - Funding Profiles'!X558</f>
        <v>0</v>
      </c>
      <c r="PD20" s="34">
        <f>'4a - Funding Profiles'!Y558</f>
        <v>0</v>
      </c>
      <c r="PE20" s="34">
        <f>'4a - Funding Profiles'!Z558</f>
        <v>0</v>
      </c>
      <c r="PF20" s="34">
        <f>'4a - Funding Profiles'!F559</f>
        <v>0</v>
      </c>
      <c r="QA20" s="34">
        <f>'4a - Funding Profiles'!C563</f>
        <v>0</v>
      </c>
      <c r="QB20" s="34">
        <f>'4b - PSI'!E31</f>
        <v>0</v>
      </c>
      <c r="QC20" s="34">
        <f>'4b - PSI'!F31</f>
        <v>0</v>
      </c>
      <c r="QD20" s="34">
        <f>'4b - PSI'!G31</f>
        <v>0</v>
      </c>
      <c r="QE20" s="34">
        <f>'4b - PSI'!H31</f>
        <v>0</v>
      </c>
      <c r="QF20" s="34">
        <f>'4b - PSI'!I31</f>
        <v>0</v>
      </c>
      <c r="QG20" s="34">
        <f>'4b - PSI'!J31</f>
        <v>0</v>
      </c>
      <c r="QH20" s="34" t="str">
        <f>'5 - Project Outputs'!C701</f>
        <v>Project 19: Not Applicable</v>
      </c>
      <c r="QI20" s="34" t="str">
        <f>'5 - Project Outputs'!C708</f>
        <v># of temporary FT jobs supported</v>
      </c>
      <c r="QJ20" s="34" t="str">
        <f>'5 - Project Outputs'!D708</f>
        <v>Number</v>
      </c>
      <c r="QK20" s="34">
        <f>'5 - Project Outputs'!E708</f>
        <v>0</v>
      </c>
      <c r="QL20" s="34">
        <f>'5 - Project Outputs'!F708</f>
        <v>0</v>
      </c>
      <c r="QM20" s="34">
        <f>'5 - Project Outputs'!G708</f>
        <v>0</v>
      </c>
      <c r="QN20" s="34">
        <f>'5 - Project Outputs'!H708</f>
        <v>0</v>
      </c>
      <c r="QO20" s="34">
        <f>'5 - Project Outputs'!I708</f>
        <v>0</v>
      </c>
      <c r="QP20" s="34">
        <f>'5 - Project Outputs'!J708</f>
        <v>0</v>
      </c>
      <c r="QQ20" s="34">
        <f>'5 - Project Outputs'!K708</f>
        <v>0</v>
      </c>
      <c r="QR20" s="34">
        <f>'5 - Project Outputs'!L708</f>
        <v>0</v>
      </c>
      <c r="QS20" s="34">
        <f>'5 - Project Outputs'!M708</f>
        <v>0</v>
      </c>
      <c r="QT20" s="34">
        <f>'5 - Project Outputs'!N708</f>
        <v>0</v>
      </c>
      <c r="QU20" s="34">
        <f>'5 - Project Outputs'!O708</f>
        <v>0</v>
      </c>
      <c r="QV20" s="34">
        <f>'5 - Project Outputs'!P708</f>
        <v>0</v>
      </c>
      <c r="QW20" s="34">
        <f>'5 - Project Outputs'!Q708</f>
        <v>0</v>
      </c>
      <c r="QX20" s="34">
        <f>'5 - Project Outputs'!R708</f>
        <v>0</v>
      </c>
      <c r="QY20" s="34">
        <f>'5 - Project Outputs'!S708</f>
        <v>0</v>
      </c>
      <c r="QZ20" s="34">
        <f>'5 - Project Outputs'!T708</f>
        <v>0</v>
      </c>
      <c r="RA20" s="34">
        <f>'5 - Project Outputs'!U708</f>
        <v>0</v>
      </c>
      <c r="RB20" s="34">
        <f>'5 - Project Outputs'!V708</f>
        <v>0</v>
      </c>
      <c r="RC20" s="34">
        <f>'5 - Project Outputs'!W708</f>
        <v>0</v>
      </c>
      <c r="RD20" s="34">
        <f>'5 - Project Outputs'!X708</f>
        <v>0</v>
      </c>
      <c r="RE20" s="34" t="str">
        <f>'5 - Project Outputs'!C709</f>
        <v># of full-time equivalent (FTE) permanent jobs created through the project</v>
      </c>
      <c r="RF20" s="34" t="str">
        <f>'5 - Project Outputs'!D709</f>
        <v>Number of FTE jobs</v>
      </c>
      <c r="RG20" s="34">
        <f>'5 - Project Outputs'!E709</f>
        <v>0</v>
      </c>
      <c r="RH20" s="34">
        <f>'5 - Project Outputs'!F709</f>
        <v>0</v>
      </c>
      <c r="RI20" s="34">
        <f>'5 - Project Outputs'!G709</f>
        <v>0</v>
      </c>
      <c r="RJ20" s="34">
        <f>'5 - Project Outputs'!H709</f>
        <v>0</v>
      </c>
      <c r="RK20" s="34">
        <f>'5 - Project Outputs'!I709</f>
        <v>0</v>
      </c>
      <c r="RL20" s="34">
        <f>'5 - Project Outputs'!J709</f>
        <v>0</v>
      </c>
      <c r="RM20" s="34">
        <f>'5 - Project Outputs'!K709</f>
        <v>0</v>
      </c>
      <c r="RN20" s="34">
        <f>'5 - Project Outputs'!L709</f>
        <v>0</v>
      </c>
      <c r="RO20" s="34">
        <f>'5 - Project Outputs'!M709</f>
        <v>0</v>
      </c>
      <c r="RP20" s="34">
        <f>'5 - Project Outputs'!N709</f>
        <v>0</v>
      </c>
      <c r="RQ20" s="34">
        <f>'5 - Project Outputs'!O709</f>
        <v>0</v>
      </c>
      <c r="RR20" s="34">
        <f>'5 - Project Outputs'!P709</f>
        <v>0</v>
      </c>
      <c r="RS20" s="34">
        <f>'5 - Project Outputs'!Q709</f>
        <v>0</v>
      </c>
      <c r="RT20" s="34">
        <f>'5 - Project Outputs'!R709</f>
        <v>0</v>
      </c>
      <c r="RU20" s="34">
        <f>'5 - Project Outputs'!S709</f>
        <v>0</v>
      </c>
      <c r="RV20" s="34">
        <f>'5 - Project Outputs'!T709</f>
        <v>0</v>
      </c>
      <c r="RW20" s="34">
        <f>'5 - Project Outputs'!U709</f>
        <v>0</v>
      </c>
      <c r="RX20" s="34">
        <f>'5 - Project Outputs'!V709</f>
        <v>0</v>
      </c>
      <c r="RY20" s="34">
        <f>'5 - Project Outputs'!W709</f>
        <v>0</v>
      </c>
      <c r="RZ20" s="34">
        <f>'5 - Project Outputs'!X709</f>
        <v>0</v>
      </c>
      <c r="SA20" s="34" t="str">
        <f>'5 - Project Outputs'!C710</f>
        <v># of full-time equivalent (FTE) permanent jobs safeguarded through the project</v>
      </c>
      <c r="SB20" s="34" t="str">
        <f>'5 - Project Outputs'!D710</f>
        <v>Number of FTE jobs</v>
      </c>
      <c r="SC20" s="34">
        <f>'5 - Project Outputs'!E710</f>
        <v>0</v>
      </c>
      <c r="SD20" s="34">
        <f>'5 - Project Outputs'!F710</f>
        <v>0</v>
      </c>
      <c r="SE20" s="34">
        <f>'5 - Project Outputs'!G710</f>
        <v>0</v>
      </c>
      <c r="SF20" s="34">
        <f>'5 - Project Outputs'!H710</f>
        <v>0</v>
      </c>
      <c r="SG20" s="34">
        <f>'5 - Project Outputs'!I710</f>
        <v>0</v>
      </c>
      <c r="SH20" s="34">
        <f>'5 - Project Outputs'!J710</f>
        <v>0</v>
      </c>
      <c r="SI20" s="34">
        <f>'5 - Project Outputs'!K710</f>
        <v>0</v>
      </c>
      <c r="SJ20" s="34">
        <f>'5 - Project Outputs'!L710</f>
        <v>0</v>
      </c>
      <c r="SK20" s="34">
        <f>'5 - Project Outputs'!M710</f>
        <v>0</v>
      </c>
      <c r="SL20" s="34">
        <f>'5 - Project Outputs'!N710</f>
        <v>0</v>
      </c>
      <c r="SM20" s="34">
        <f>'5 - Project Outputs'!O710</f>
        <v>0</v>
      </c>
      <c r="SN20" s="34">
        <f>'5 - Project Outputs'!P710</f>
        <v>0</v>
      </c>
      <c r="SO20" s="34">
        <f>'5 - Project Outputs'!Q710</f>
        <v>0</v>
      </c>
      <c r="SP20" s="34">
        <f>'5 - Project Outputs'!R710</f>
        <v>0</v>
      </c>
      <c r="SQ20" s="34">
        <f>'5 - Project Outputs'!S710</f>
        <v>0</v>
      </c>
      <c r="SR20" s="34">
        <f>'5 - Project Outputs'!T710</f>
        <v>0</v>
      </c>
      <c r="SS20" s="34">
        <f>'5 - Project Outputs'!U710</f>
        <v>0</v>
      </c>
      <c r="ST20" s="34">
        <f>'5 - Project Outputs'!V710</f>
        <v>0</v>
      </c>
      <c r="SU20" s="34">
        <f>'5 - Project Outputs'!W710</f>
        <v>0</v>
      </c>
      <c r="SV20" s="34">
        <f>'5 - Project Outputs'!X710</f>
        <v>0</v>
      </c>
      <c r="SW20" s="34" t="str">
        <f>'5 - Project Outputs'!C712</f>
        <v>&lt; Select &gt;</v>
      </c>
      <c r="SX20" s="34" t="str">
        <f>'5 - Project Outputs'!D712</f>
        <v>N/A</v>
      </c>
      <c r="SY20" s="34">
        <f>'5 - Project Outputs'!E712</f>
        <v>0</v>
      </c>
      <c r="SZ20" s="34">
        <f>'5 - Project Outputs'!F712</f>
        <v>0</v>
      </c>
      <c r="TA20" s="34">
        <f>'5 - Project Outputs'!G712</f>
        <v>0</v>
      </c>
      <c r="TB20" s="34">
        <f>'5 - Project Outputs'!H712</f>
        <v>0</v>
      </c>
      <c r="TC20" s="34">
        <f>'5 - Project Outputs'!I712</f>
        <v>0</v>
      </c>
      <c r="TD20" s="34">
        <f>'5 - Project Outputs'!J712</f>
        <v>0</v>
      </c>
      <c r="TE20" s="34">
        <f>'5 - Project Outputs'!K712</f>
        <v>0</v>
      </c>
      <c r="TF20" s="34">
        <f>'5 - Project Outputs'!L712</f>
        <v>0</v>
      </c>
      <c r="TG20" s="34">
        <f>'5 - Project Outputs'!M712</f>
        <v>0</v>
      </c>
      <c r="TH20" s="34">
        <f>'5 - Project Outputs'!N712</f>
        <v>0</v>
      </c>
      <c r="TI20" s="34">
        <f>'5 - Project Outputs'!O712</f>
        <v>0</v>
      </c>
      <c r="TJ20" s="34">
        <f>'5 - Project Outputs'!P712</f>
        <v>0</v>
      </c>
      <c r="TK20" s="34">
        <f>'5 - Project Outputs'!Q712</f>
        <v>0</v>
      </c>
      <c r="TL20" s="34">
        <f>'5 - Project Outputs'!R712</f>
        <v>0</v>
      </c>
      <c r="TM20" s="34">
        <f>'5 - Project Outputs'!S712</f>
        <v>0</v>
      </c>
      <c r="TN20" s="34">
        <f>'5 - Project Outputs'!T712</f>
        <v>0</v>
      </c>
      <c r="TO20" s="34">
        <f>'5 - Project Outputs'!U712</f>
        <v>0</v>
      </c>
      <c r="TP20" s="34">
        <f>'5 - Project Outputs'!V712</f>
        <v>0</v>
      </c>
      <c r="TQ20" s="34">
        <f>'5 - Project Outputs'!W712</f>
        <v>0</v>
      </c>
      <c r="TR20" s="34">
        <f>'5 - Project Outputs'!X712</f>
        <v>0</v>
      </c>
      <c r="TS20" s="34">
        <f>'5 - Project Outputs'!Y712</f>
        <v>0</v>
      </c>
      <c r="TT20" s="34" t="str">
        <f>'5 - Project Outputs'!C713</f>
        <v>&lt; Select &gt;</v>
      </c>
      <c r="TU20" s="34" t="str">
        <f>'5 - Project Outputs'!D713</f>
        <v>N/A</v>
      </c>
      <c r="TV20" s="34">
        <f>'5 - Project Outputs'!E713</f>
        <v>0</v>
      </c>
      <c r="TW20" s="34">
        <f>'5 - Project Outputs'!F713</f>
        <v>0</v>
      </c>
      <c r="TX20" s="34">
        <f>'5 - Project Outputs'!G713</f>
        <v>0</v>
      </c>
      <c r="TY20" s="34">
        <f>'5 - Project Outputs'!H713</f>
        <v>0</v>
      </c>
      <c r="TZ20" s="34">
        <f>'5 - Project Outputs'!I713</f>
        <v>0</v>
      </c>
      <c r="UA20" s="34">
        <f>'5 - Project Outputs'!J713</f>
        <v>0</v>
      </c>
      <c r="UB20" s="34">
        <f>'5 - Project Outputs'!K713</f>
        <v>0</v>
      </c>
      <c r="UC20" s="34">
        <f>'5 - Project Outputs'!L713</f>
        <v>0</v>
      </c>
      <c r="UD20" s="34">
        <f>'5 - Project Outputs'!M713</f>
        <v>0</v>
      </c>
      <c r="UE20" s="34">
        <f>'5 - Project Outputs'!N713</f>
        <v>0</v>
      </c>
      <c r="UF20" s="34">
        <f>'5 - Project Outputs'!O713</f>
        <v>0</v>
      </c>
      <c r="UG20" s="34">
        <f>'5 - Project Outputs'!P713</f>
        <v>0</v>
      </c>
      <c r="UH20" s="34">
        <f>'5 - Project Outputs'!Q713</f>
        <v>0</v>
      </c>
      <c r="UI20" s="34">
        <f>'5 - Project Outputs'!R713</f>
        <v>0</v>
      </c>
      <c r="UJ20" s="34">
        <f>'5 - Project Outputs'!S713</f>
        <v>0</v>
      </c>
      <c r="UK20" s="34">
        <f>'5 - Project Outputs'!T713</f>
        <v>0</v>
      </c>
      <c r="UL20" s="34">
        <f>'5 - Project Outputs'!U713</f>
        <v>0</v>
      </c>
      <c r="UM20" s="34">
        <f>'5 - Project Outputs'!V713</f>
        <v>0</v>
      </c>
      <c r="UN20" s="34">
        <f>'5 - Project Outputs'!W713</f>
        <v>0</v>
      </c>
      <c r="UO20" s="34">
        <f>'5 - Project Outputs'!X713</f>
        <v>0</v>
      </c>
      <c r="UP20" s="34">
        <f>'5 - Project Outputs'!Y713</f>
        <v>0</v>
      </c>
      <c r="UQ20" s="34" t="str">
        <f>'5 - Project Outputs'!C714</f>
        <v>&lt; Select &gt;</v>
      </c>
      <c r="UR20" s="34" t="str">
        <f>'5 - Project Outputs'!D714</f>
        <v>N/A</v>
      </c>
      <c r="US20" s="34">
        <f>'5 - Project Outputs'!E714</f>
        <v>0</v>
      </c>
      <c r="UT20" s="34">
        <f>'5 - Project Outputs'!F714</f>
        <v>0</v>
      </c>
      <c r="UU20" s="34">
        <f>'5 - Project Outputs'!G714</f>
        <v>0</v>
      </c>
      <c r="UV20" s="34">
        <f>'5 - Project Outputs'!H714</f>
        <v>0</v>
      </c>
      <c r="UW20" s="34">
        <f>'5 - Project Outputs'!I714</f>
        <v>0</v>
      </c>
      <c r="UX20" s="34">
        <f>'5 - Project Outputs'!J714</f>
        <v>0</v>
      </c>
      <c r="UY20" s="34">
        <f>'5 - Project Outputs'!K714</f>
        <v>0</v>
      </c>
      <c r="UZ20" s="34">
        <f>'5 - Project Outputs'!L714</f>
        <v>0</v>
      </c>
      <c r="VA20" s="34">
        <f>'5 - Project Outputs'!M714</f>
        <v>0</v>
      </c>
      <c r="VB20" s="34">
        <f>'5 - Project Outputs'!N714</f>
        <v>0</v>
      </c>
      <c r="VC20" s="34">
        <f>'5 - Project Outputs'!O714</f>
        <v>0</v>
      </c>
      <c r="VD20" s="34">
        <f>'5 - Project Outputs'!P714</f>
        <v>0</v>
      </c>
      <c r="VE20" s="34">
        <f>'5 - Project Outputs'!Q714</f>
        <v>0</v>
      </c>
      <c r="VF20" s="34">
        <f>'5 - Project Outputs'!R714</f>
        <v>0</v>
      </c>
      <c r="VG20" s="34">
        <f>'5 - Project Outputs'!S714</f>
        <v>0</v>
      </c>
      <c r="VH20" s="34">
        <f>'5 - Project Outputs'!T714</f>
        <v>0</v>
      </c>
      <c r="VI20" s="34">
        <f>'5 - Project Outputs'!U714</f>
        <v>0</v>
      </c>
      <c r="VJ20" s="34">
        <f>'5 - Project Outputs'!V714</f>
        <v>0</v>
      </c>
      <c r="VK20" s="34">
        <f>'5 - Project Outputs'!W714</f>
        <v>0</v>
      </c>
      <c r="VL20" s="34">
        <f>'5 - Project Outputs'!X714</f>
        <v>0</v>
      </c>
      <c r="VM20" s="34">
        <f>'5 - Project Outputs'!Y714</f>
        <v>0</v>
      </c>
      <c r="VN20" s="34" t="str">
        <f>'5 - Project Outputs'!C715</f>
        <v>&lt; Select &gt;</v>
      </c>
      <c r="VO20" s="34" t="str">
        <f>'5 - Project Outputs'!D715</f>
        <v>N/A</v>
      </c>
      <c r="VP20" s="34">
        <f>'5 - Project Outputs'!E715</f>
        <v>0</v>
      </c>
      <c r="VQ20" s="34">
        <f>'5 - Project Outputs'!F715</f>
        <v>0</v>
      </c>
      <c r="VR20" s="34">
        <f>'5 - Project Outputs'!G715</f>
        <v>0</v>
      </c>
      <c r="VS20" s="34">
        <f>'5 - Project Outputs'!H715</f>
        <v>0</v>
      </c>
      <c r="VT20" s="34">
        <f>'5 - Project Outputs'!I715</f>
        <v>0</v>
      </c>
      <c r="VU20" s="34">
        <f>'5 - Project Outputs'!J715</f>
        <v>0</v>
      </c>
      <c r="VV20" s="34">
        <f>'5 - Project Outputs'!K715</f>
        <v>0</v>
      </c>
      <c r="VW20" s="34">
        <f>'5 - Project Outputs'!L715</f>
        <v>0</v>
      </c>
      <c r="VX20" s="34">
        <f>'5 - Project Outputs'!M715</f>
        <v>0</v>
      </c>
      <c r="VY20" s="34">
        <f>'5 - Project Outputs'!N715</f>
        <v>0</v>
      </c>
      <c r="VZ20" s="34">
        <f>'5 - Project Outputs'!O715</f>
        <v>0</v>
      </c>
      <c r="WA20" s="34">
        <f>'5 - Project Outputs'!P715</f>
        <v>0</v>
      </c>
      <c r="WB20" s="34">
        <f>'5 - Project Outputs'!Q715</f>
        <v>0</v>
      </c>
      <c r="WC20" s="34">
        <f>'5 - Project Outputs'!R715</f>
        <v>0</v>
      </c>
      <c r="WD20" s="34">
        <f>'5 - Project Outputs'!S715</f>
        <v>0</v>
      </c>
      <c r="WE20" s="34">
        <f>'5 - Project Outputs'!T715</f>
        <v>0</v>
      </c>
      <c r="WF20" s="34">
        <f>'5 - Project Outputs'!U715</f>
        <v>0</v>
      </c>
      <c r="WG20" s="34">
        <f>'5 - Project Outputs'!V715</f>
        <v>0</v>
      </c>
      <c r="WH20" s="34">
        <f>'5 - Project Outputs'!W715</f>
        <v>0</v>
      </c>
      <c r="WI20" s="34">
        <f>'5 - Project Outputs'!X715</f>
        <v>0</v>
      </c>
      <c r="WJ20" s="34">
        <f>'5 - Project Outputs'!Y715</f>
        <v>0</v>
      </c>
      <c r="WK20" s="34" t="str">
        <f>'5 - Project Outputs'!C716</f>
        <v>&lt; Select &gt;</v>
      </c>
      <c r="WL20" s="34" t="str">
        <f>'5 - Project Outputs'!D716</f>
        <v>N/A</v>
      </c>
      <c r="WM20" s="34">
        <f>'5 - Project Outputs'!E716</f>
        <v>0</v>
      </c>
      <c r="WN20" s="34">
        <f>'5 - Project Outputs'!F716</f>
        <v>0</v>
      </c>
      <c r="WO20" s="34">
        <f>'5 - Project Outputs'!G716</f>
        <v>0</v>
      </c>
      <c r="WP20" s="34">
        <f>'5 - Project Outputs'!H716</f>
        <v>0</v>
      </c>
      <c r="WQ20" s="34">
        <f>'5 - Project Outputs'!I716</f>
        <v>0</v>
      </c>
      <c r="WR20" s="34">
        <f>'5 - Project Outputs'!J716</f>
        <v>0</v>
      </c>
      <c r="WS20" s="34">
        <f>'5 - Project Outputs'!K716</f>
        <v>0</v>
      </c>
      <c r="WT20" s="34">
        <f>'5 - Project Outputs'!L716</f>
        <v>0</v>
      </c>
      <c r="WU20" s="34">
        <f>'5 - Project Outputs'!M716</f>
        <v>0</v>
      </c>
      <c r="WV20" s="34">
        <f>'5 - Project Outputs'!N716</f>
        <v>0</v>
      </c>
      <c r="WW20" s="34">
        <f>'5 - Project Outputs'!O716</f>
        <v>0</v>
      </c>
      <c r="WX20" s="34">
        <f>'5 - Project Outputs'!P716</f>
        <v>0</v>
      </c>
      <c r="WY20" s="34">
        <f>'5 - Project Outputs'!Q716</f>
        <v>0</v>
      </c>
      <c r="WZ20" s="34">
        <f>'5 - Project Outputs'!R716</f>
        <v>0</v>
      </c>
      <c r="XA20" s="34">
        <f>'5 - Project Outputs'!S716</f>
        <v>0</v>
      </c>
      <c r="XB20" s="34">
        <f>'5 - Project Outputs'!T716</f>
        <v>0</v>
      </c>
      <c r="XC20" s="34">
        <f>'5 - Project Outputs'!U716</f>
        <v>0</v>
      </c>
      <c r="XD20" s="34">
        <f>'5 - Project Outputs'!V716</f>
        <v>0</v>
      </c>
      <c r="XE20" s="34">
        <f>'5 - Project Outputs'!W716</f>
        <v>0</v>
      </c>
      <c r="XF20" s="34">
        <f>'5 - Project Outputs'!X716</f>
        <v>0</v>
      </c>
      <c r="XG20" s="34">
        <f>'5 - Project Outputs'!Y716</f>
        <v>0</v>
      </c>
      <c r="XH20" s="34" t="str">
        <f>'5 - Project Outputs'!C717</f>
        <v>&lt; Select &gt;</v>
      </c>
      <c r="XI20" s="34" t="str">
        <f>'5 - Project Outputs'!D717</f>
        <v>N/A</v>
      </c>
      <c r="XJ20" s="34">
        <f>'5 - Project Outputs'!E717</f>
        <v>0</v>
      </c>
      <c r="XK20" s="34">
        <f>'5 - Project Outputs'!F717</f>
        <v>0</v>
      </c>
      <c r="XL20" s="34">
        <f>'5 - Project Outputs'!G717</f>
        <v>0</v>
      </c>
      <c r="XM20" s="34">
        <f>'5 - Project Outputs'!H717</f>
        <v>0</v>
      </c>
      <c r="XN20" s="34">
        <f>'5 - Project Outputs'!I717</f>
        <v>0</v>
      </c>
      <c r="XO20" s="34">
        <f>'5 - Project Outputs'!J717</f>
        <v>0</v>
      </c>
      <c r="XP20" s="34">
        <f>'5 - Project Outputs'!K717</f>
        <v>0</v>
      </c>
      <c r="XQ20" s="34">
        <f>'5 - Project Outputs'!L717</f>
        <v>0</v>
      </c>
      <c r="XR20" s="34">
        <f>'5 - Project Outputs'!M717</f>
        <v>0</v>
      </c>
      <c r="XS20" s="34">
        <f>'5 - Project Outputs'!N717</f>
        <v>0</v>
      </c>
      <c r="XT20" s="34">
        <f>'5 - Project Outputs'!O717</f>
        <v>0</v>
      </c>
      <c r="XU20" s="34">
        <f>'5 - Project Outputs'!P717</f>
        <v>0</v>
      </c>
      <c r="XV20" s="34">
        <f>'5 - Project Outputs'!Q717</f>
        <v>0</v>
      </c>
      <c r="XW20" s="34">
        <f>'5 - Project Outputs'!R717</f>
        <v>0</v>
      </c>
      <c r="XX20" s="34">
        <f>'5 - Project Outputs'!S717</f>
        <v>0</v>
      </c>
      <c r="XY20" s="34">
        <f>'5 - Project Outputs'!T717</f>
        <v>0</v>
      </c>
      <c r="XZ20" s="34">
        <f>'5 - Project Outputs'!U717</f>
        <v>0</v>
      </c>
      <c r="YA20" s="34">
        <f>'5 - Project Outputs'!V717</f>
        <v>0</v>
      </c>
      <c r="YB20" s="34">
        <f>'5 - Project Outputs'!W717</f>
        <v>0</v>
      </c>
      <c r="YC20" s="34">
        <f>'5 - Project Outputs'!X717</f>
        <v>0</v>
      </c>
      <c r="YD20" s="34">
        <f>'5 - Project Outputs'!Y717</f>
        <v>0</v>
      </c>
      <c r="YE20" s="34" t="str">
        <f>'5 - Project Outputs'!C718</f>
        <v>&lt; Select &gt;</v>
      </c>
      <c r="YF20" s="34" t="str">
        <f>'5 - Project Outputs'!D718</f>
        <v>N/A</v>
      </c>
      <c r="YG20" s="34">
        <f>'5 - Project Outputs'!E718</f>
        <v>0</v>
      </c>
      <c r="YH20" s="34">
        <f>'5 - Project Outputs'!F718</f>
        <v>0</v>
      </c>
      <c r="YI20" s="34">
        <f>'5 - Project Outputs'!G718</f>
        <v>0</v>
      </c>
      <c r="YJ20" s="34">
        <f>'5 - Project Outputs'!H718</f>
        <v>0</v>
      </c>
      <c r="YK20" s="34">
        <f>'5 - Project Outputs'!I718</f>
        <v>0</v>
      </c>
      <c r="YL20" s="34">
        <f>'5 - Project Outputs'!J718</f>
        <v>0</v>
      </c>
      <c r="YM20" s="34">
        <f>'5 - Project Outputs'!K718</f>
        <v>0</v>
      </c>
      <c r="YN20" s="34">
        <f>'5 - Project Outputs'!L718</f>
        <v>0</v>
      </c>
      <c r="YO20" s="34">
        <f>'5 - Project Outputs'!M718</f>
        <v>0</v>
      </c>
      <c r="YP20" s="34">
        <f>'5 - Project Outputs'!N718</f>
        <v>0</v>
      </c>
      <c r="YQ20" s="34">
        <f>'5 - Project Outputs'!O718</f>
        <v>0</v>
      </c>
      <c r="YR20" s="34">
        <f>'5 - Project Outputs'!P718</f>
        <v>0</v>
      </c>
      <c r="YS20" s="34">
        <f>'5 - Project Outputs'!Q718</f>
        <v>0</v>
      </c>
      <c r="YT20" s="34">
        <f>'5 - Project Outputs'!R718</f>
        <v>0</v>
      </c>
      <c r="YU20" s="34">
        <f>'5 - Project Outputs'!S718</f>
        <v>0</v>
      </c>
      <c r="YV20" s="34">
        <f>'5 - Project Outputs'!T718</f>
        <v>0</v>
      </c>
      <c r="YW20" s="34">
        <f>'5 - Project Outputs'!U718</f>
        <v>0</v>
      </c>
      <c r="YX20" s="34">
        <f>'5 - Project Outputs'!V718</f>
        <v>0</v>
      </c>
      <c r="YY20" s="34">
        <f>'5 - Project Outputs'!W718</f>
        <v>0</v>
      </c>
      <c r="YZ20" s="34">
        <f>'5 - Project Outputs'!X718</f>
        <v>0</v>
      </c>
      <c r="ZA20" s="34">
        <f>'5 - Project Outputs'!Y718</f>
        <v>0</v>
      </c>
      <c r="ZB20" s="34" t="str">
        <f>'5 - Project Outputs'!C719</f>
        <v>&lt; Select &gt;</v>
      </c>
      <c r="ZC20" s="34" t="str">
        <f>'5 - Project Outputs'!D719</f>
        <v>N/A</v>
      </c>
      <c r="ZD20" s="34">
        <f>'5 - Project Outputs'!E719</f>
        <v>0</v>
      </c>
      <c r="ZE20" s="34">
        <f>'5 - Project Outputs'!F719</f>
        <v>0</v>
      </c>
      <c r="ZF20" s="34">
        <f>'5 - Project Outputs'!G719</f>
        <v>0</v>
      </c>
      <c r="ZG20" s="34">
        <f>'5 - Project Outputs'!H719</f>
        <v>0</v>
      </c>
      <c r="ZH20" s="34">
        <f>'5 - Project Outputs'!I719</f>
        <v>0</v>
      </c>
      <c r="ZI20" s="34">
        <f>'5 - Project Outputs'!J719</f>
        <v>0</v>
      </c>
      <c r="ZJ20" s="34">
        <f>'5 - Project Outputs'!K719</f>
        <v>0</v>
      </c>
      <c r="ZK20" s="34">
        <f>'5 - Project Outputs'!L719</f>
        <v>0</v>
      </c>
      <c r="ZL20" s="34">
        <f>'5 - Project Outputs'!M719</f>
        <v>0</v>
      </c>
      <c r="ZM20" s="34">
        <f>'5 - Project Outputs'!N719</f>
        <v>0</v>
      </c>
      <c r="ZN20" s="34">
        <f>'5 - Project Outputs'!O719</f>
        <v>0</v>
      </c>
      <c r="ZO20" s="34">
        <f>'5 - Project Outputs'!P719</f>
        <v>0</v>
      </c>
      <c r="ZP20" s="34">
        <f>'5 - Project Outputs'!Q719</f>
        <v>0</v>
      </c>
      <c r="ZQ20" s="34">
        <f>'5 - Project Outputs'!R719</f>
        <v>0</v>
      </c>
      <c r="ZR20" s="34">
        <f>'5 - Project Outputs'!S719</f>
        <v>0</v>
      </c>
      <c r="ZS20" s="34">
        <f>'5 - Project Outputs'!T719</f>
        <v>0</v>
      </c>
      <c r="ZT20" s="34">
        <f>'5 - Project Outputs'!U719</f>
        <v>0</v>
      </c>
      <c r="ZU20" s="34">
        <f>'5 - Project Outputs'!V719</f>
        <v>0</v>
      </c>
      <c r="ZV20" s="34">
        <f>'5 - Project Outputs'!W719</f>
        <v>0</v>
      </c>
      <c r="ZW20" s="34">
        <f>'5 - Project Outputs'!X719</f>
        <v>0</v>
      </c>
      <c r="ZX20" s="34">
        <f>'5 - Project Outputs'!Y719</f>
        <v>0</v>
      </c>
      <c r="ZY20" s="34" t="str">
        <f>'5 - Project Outputs'!C720</f>
        <v>&lt; Select &gt;</v>
      </c>
      <c r="ZZ20" s="34" t="str">
        <f>'5 - Project Outputs'!D720</f>
        <v>N/A</v>
      </c>
      <c r="AAA20" s="34">
        <f>'5 - Project Outputs'!E720</f>
        <v>0</v>
      </c>
      <c r="AAB20" s="34">
        <f>'5 - Project Outputs'!F720</f>
        <v>0</v>
      </c>
      <c r="AAC20" s="34">
        <f>'5 - Project Outputs'!G720</f>
        <v>0</v>
      </c>
      <c r="AAD20" s="34">
        <f>'5 - Project Outputs'!H720</f>
        <v>0</v>
      </c>
      <c r="AAE20" s="34">
        <f>'5 - Project Outputs'!I720</f>
        <v>0</v>
      </c>
      <c r="AAF20" s="34">
        <f>'5 - Project Outputs'!J720</f>
        <v>0</v>
      </c>
      <c r="AAG20" s="34">
        <f>'5 - Project Outputs'!K720</f>
        <v>0</v>
      </c>
      <c r="AAH20" s="34">
        <f>'5 - Project Outputs'!L720</f>
        <v>0</v>
      </c>
      <c r="AAI20" s="34">
        <f>'5 - Project Outputs'!M720</f>
        <v>0</v>
      </c>
      <c r="AAJ20" s="34">
        <f>'5 - Project Outputs'!N720</f>
        <v>0</v>
      </c>
      <c r="AAK20" s="34">
        <f>'5 - Project Outputs'!O720</f>
        <v>0</v>
      </c>
      <c r="AAL20" s="34">
        <f>'5 - Project Outputs'!P720</f>
        <v>0</v>
      </c>
      <c r="AAM20" s="34">
        <f>'5 - Project Outputs'!Q720</f>
        <v>0</v>
      </c>
      <c r="AAN20" s="34">
        <f>'5 - Project Outputs'!R720</f>
        <v>0</v>
      </c>
      <c r="AAO20" s="34">
        <f>'5 - Project Outputs'!S720</f>
        <v>0</v>
      </c>
      <c r="AAP20" s="34">
        <f>'5 - Project Outputs'!T720</f>
        <v>0</v>
      </c>
      <c r="AAQ20" s="34">
        <f>'5 - Project Outputs'!U720</f>
        <v>0</v>
      </c>
      <c r="AAR20" s="34">
        <f>'5 - Project Outputs'!V720</f>
        <v>0</v>
      </c>
      <c r="AAS20" s="34">
        <f>'5 - Project Outputs'!W720</f>
        <v>0</v>
      </c>
      <c r="AAT20" s="34">
        <f>'5 - Project Outputs'!X720</f>
        <v>0</v>
      </c>
      <c r="AAU20" s="34">
        <f>'5 - Project Outputs'!Y720</f>
        <v>0</v>
      </c>
      <c r="AAV20" s="34" t="str">
        <f>'5 - Project Outputs'!C721</f>
        <v>&lt; Select &gt;</v>
      </c>
      <c r="AAW20" s="34" t="str">
        <f>'5 - Project Outputs'!D721</f>
        <v>N/A</v>
      </c>
      <c r="AAX20" s="34">
        <f>'5 - Project Outputs'!E721</f>
        <v>0</v>
      </c>
      <c r="AAY20" s="34">
        <f>'5 - Project Outputs'!F721</f>
        <v>0</v>
      </c>
      <c r="AAZ20" s="34">
        <f>'5 - Project Outputs'!G721</f>
        <v>0</v>
      </c>
      <c r="ABA20" s="34">
        <f>'5 - Project Outputs'!H721</f>
        <v>0</v>
      </c>
      <c r="ABB20" s="34">
        <f>'5 - Project Outputs'!I721</f>
        <v>0</v>
      </c>
      <c r="ABC20" s="34">
        <f>'5 - Project Outputs'!J721</f>
        <v>0</v>
      </c>
      <c r="ABD20" s="34">
        <f>'5 - Project Outputs'!K721</f>
        <v>0</v>
      </c>
      <c r="ABE20" s="34">
        <f>'5 - Project Outputs'!L721</f>
        <v>0</v>
      </c>
      <c r="ABF20" s="34">
        <f>'5 - Project Outputs'!M721</f>
        <v>0</v>
      </c>
      <c r="ABG20" s="34">
        <f>'5 - Project Outputs'!N721</f>
        <v>0</v>
      </c>
      <c r="ABH20" s="34">
        <f>'5 - Project Outputs'!O721</f>
        <v>0</v>
      </c>
      <c r="ABI20" s="34">
        <f>'5 - Project Outputs'!P721</f>
        <v>0</v>
      </c>
      <c r="ABJ20" s="34">
        <f>'5 - Project Outputs'!Q721</f>
        <v>0</v>
      </c>
      <c r="ABK20" s="34">
        <f>'5 - Project Outputs'!R721</f>
        <v>0</v>
      </c>
      <c r="ABL20" s="34">
        <f>'5 - Project Outputs'!S721</f>
        <v>0</v>
      </c>
      <c r="ABM20" s="34">
        <f>'5 - Project Outputs'!T721</f>
        <v>0</v>
      </c>
      <c r="ABN20" s="34">
        <f>'5 - Project Outputs'!U721</f>
        <v>0</v>
      </c>
      <c r="ABO20" s="34">
        <f>'5 - Project Outputs'!V721</f>
        <v>0</v>
      </c>
      <c r="ABP20" s="34">
        <f>'5 - Project Outputs'!W721</f>
        <v>0</v>
      </c>
      <c r="ABQ20" s="34">
        <f>'5 - Project Outputs'!X721</f>
        <v>0</v>
      </c>
      <c r="ABR20" s="34">
        <f>'5 - Project Outputs'!Y721</f>
        <v>0</v>
      </c>
      <c r="ABS20" s="34" t="str">
        <f>'5 - Project Outputs'!C722</f>
        <v>&lt; Select &gt;</v>
      </c>
      <c r="ABT20" s="34" t="str">
        <f>'5 - Project Outputs'!D722</f>
        <v>N/A</v>
      </c>
      <c r="ABU20" s="34">
        <f>'5 - Project Outputs'!E722</f>
        <v>0</v>
      </c>
      <c r="ABV20" s="34">
        <f>'5 - Project Outputs'!F722</f>
        <v>0</v>
      </c>
      <c r="ABW20" s="34">
        <f>'5 - Project Outputs'!G722</f>
        <v>0</v>
      </c>
      <c r="ABX20" s="34">
        <f>'5 - Project Outputs'!H722</f>
        <v>0</v>
      </c>
      <c r="ABY20" s="34">
        <f>'5 - Project Outputs'!I722</f>
        <v>0</v>
      </c>
      <c r="ABZ20" s="34">
        <f>'5 - Project Outputs'!J722</f>
        <v>0</v>
      </c>
      <c r="ACA20" s="34">
        <f>'5 - Project Outputs'!K722</f>
        <v>0</v>
      </c>
      <c r="ACB20" s="34">
        <f>'5 - Project Outputs'!L722</f>
        <v>0</v>
      </c>
      <c r="ACC20" s="34">
        <f>'5 - Project Outputs'!M722</f>
        <v>0</v>
      </c>
      <c r="ACD20" s="34">
        <f>'5 - Project Outputs'!N722</f>
        <v>0</v>
      </c>
      <c r="ACE20" s="34">
        <f>'5 - Project Outputs'!O722</f>
        <v>0</v>
      </c>
      <c r="ACF20" s="34">
        <f>'5 - Project Outputs'!P722</f>
        <v>0</v>
      </c>
      <c r="ACG20" s="34">
        <f>'5 - Project Outputs'!Q722</f>
        <v>0</v>
      </c>
      <c r="ACH20" s="34">
        <f>'5 - Project Outputs'!R722</f>
        <v>0</v>
      </c>
      <c r="ACI20" s="34">
        <f>'5 - Project Outputs'!S722</f>
        <v>0</v>
      </c>
      <c r="ACJ20" s="34">
        <f>'5 - Project Outputs'!T722</f>
        <v>0</v>
      </c>
      <c r="ACK20" s="34">
        <f>'5 - Project Outputs'!U722</f>
        <v>0</v>
      </c>
      <c r="ACL20" s="34">
        <f>'5 - Project Outputs'!V722</f>
        <v>0</v>
      </c>
      <c r="ACM20" s="34">
        <f>'5 - Project Outputs'!W722</f>
        <v>0</v>
      </c>
      <c r="ACN20" s="34">
        <f>'5 - Project Outputs'!X722</f>
        <v>0</v>
      </c>
      <c r="ACO20" s="34">
        <f>'5 - Project Outputs'!Y722</f>
        <v>0</v>
      </c>
      <c r="ACP20" s="34" t="str">
        <f>'5 - Project Outputs'!C723</f>
        <v>&lt; Select &gt;</v>
      </c>
      <c r="ACQ20" s="34" t="str">
        <f>'5 - Project Outputs'!D723</f>
        <v>N/A</v>
      </c>
      <c r="ACR20" s="34">
        <f>'5 - Project Outputs'!E723</f>
        <v>0</v>
      </c>
      <c r="ACS20" s="34">
        <f>'5 - Project Outputs'!F723</f>
        <v>0</v>
      </c>
      <c r="ACT20" s="34">
        <f>'5 - Project Outputs'!G723</f>
        <v>0</v>
      </c>
      <c r="ACU20" s="34">
        <f>'5 - Project Outputs'!H723</f>
        <v>0</v>
      </c>
      <c r="ACV20" s="34">
        <f>'5 - Project Outputs'!I723</f>
        <v>0</v>
      </c>
      <c r="ACW20" s="34">
        <f>'5 - Project Outputs'!J723</f>
        <v>0</v>
      </c>
      <c r="ACX20" s="34">
        <f>'5 - Project Outputs'!K723</f>
        <v>0</v>
      </c>
      <c r="ACY20" s="34">
        <f>'5 - Project Outputs'!L723</f>
        <v>0</v>
      </c>
      <c r="ACZ20" s="34">
        <f>'5 - Project Outputs'!M723</f>
        <v>0</v>
      </c>
      <c r="ADA20" s="34">
        <f>'5 - Project Outputs'!N723</f>
        <v>0</v>
      </c>
      <c r="ADB20" s="34">
        <f>'5 - Project Outputs'!O723</f>
        <v>0</v>
      </c>
      <c r="ADC20" s="34">
        <f>'5 - Project Outputs'!P723</f>
        <v>0</v>
      </c>
      <c r="ADD20" s="34">
        <f>'5 - Project Outputs'!Q723</f>
        <v>0</v>
      </c>
      <c r="ADE20" s="34">
        <f>'5 - Project Outputs'!R723</f>
        <v>0</v>
      </c>
      <c r="ADF20" s="34">
        <f>'5 - Project Outputs'!S723</f>
        <v>0</v>
      </c>
      <c r="ADG20" s="34">
        <f>'5 - Project Outputs'!T723</f>
        <v>0</v>
      </c>
      <c r="ADH20" s="34">
        <f>'5 - Project Outputs'!U723</f>
        <v>0</v>
      </c>
      <c r="ADI20" s="34">
        <f>'5 - Project Outputs'!V723</f>
        <v>0</v>
      </c>
      <c r="ADJ20" s="34">
        <f>'5 - Project Outputs'!W723</f>
        <v>0</v>
      </c>
      <c r="ADK20" s="34">
        <f>'5 - Project Outputs'!X723</f>
        <v>0</v>
      </c>
      <c r="ADL20" s="34">
        <f>'5 - Project Outputs'!Y723</f>
        <v>0</v>
      </c>
      <c r="ADM20" s="34" t="str">
        <f>'5 - Project Outputs'!C724</f>
        <v>&lt; Select &gt;</v>
      </c>
      <c r="ADN20" s="34" t="str">
        <f>'5 - Project Outputs'!D724</f>
        <v>N/A</v>
      </c>
      <c r="ADO20" s="34">
        <f>'5 - Project Outputs'!E724</f>
        <v>0</v>
      </c>
      <c r="ADP20" s="34">
        <f>'5 - Project Outputs'!F724</f>
        <v>0</v>
      </c>
      <c r="ADQ20" s="34">
        <f>'5 - Project Outputs'!G724</f>
        <v>0</v>
      </c>
      <c r="ADR20" s="34">
        <f>'5 - Project Outputs'!H724</f>
        <v>0</v>
      </c>
      <c r="ADS20" s="34">
        <f>'5 - Project Outputs'!I724</f>
        <v>0</v>
      </c>
      <c r="ADT20" s="34">
        <f>'5 - Project Outputs'!J724</f>
        <v>0</v>
      </c>
      <c r="ADU20" s="34">
        <f>'5 - Project Outputs'!K724</f>
        <v>0</v>
      </c>
      <c r="ADV20" s="34">
        <f>'5 - Project Outputs'!L724</f>
        <v>0</v>
      </c>
      <c r="ADW20" s="34">
        <f>'5 - Project Outputs'!M724</f>
        <v>0</v>
      </c>
      <c r="ADX20" s="34">
        <f>'5 - Project Outputs'!N724</f>
        <v>0</v>
      </c>
      <c r="ADY20" s="34">
        <f>'5 - Project Outputs'!O724</f>
        <v>0</v>
      </c>
      <c r="ADZ20" s="34">
        <f>'5 - Project Outputs'!P724</f>
        <v>0</v>
      </c>
      <c r="AEA20" s="34">
        <f>'5 - Project Outputs'!Q724</f>
        <v>0</v>
      </c>
      <c r="AEB20" s="34">
        <f>'5 - Project Outputs'!R724</f>
        <v>0</v>
      </c>
      <c r="AEC20" s="34">
        <f>'5 - Project Outputs'!S724</f>
        <v>0</v>
      </c>
      <c r="AED20" s="34">
        <f>'5 - Project Outputs'!T724</f>
        <v>0</v>
      </c>
      <c r="AEE20" s="34">
        <f>'5 - Project Outputs'!U724</f>
        <v>0</v>
      </c>
      <c r="AEF20" s="34">
        <f>'5 - Project Outputs'!V724</f>
        <v>0</v>
      </c>
      <c r="AEG20" s="34">
        <f>'5 - Project Outputs'!W724</f>
        <v>0</v>
      </c>
      <c r="AEH20" s="34">
        <f>'5 - Project Outputs'!X724</f>
        <v>0</v>
      </c>
      <c r="AEI20" s="34">
        <f>'5 - Project Outputs'!Y724</f>
        <v>0</v>
      </c>
      <c r="AEJ20" s="34" t="str">
        <f>'5 - Project Outputs'!C725</f>
        <v>&lt; Select &gt;</v>
      </c>
      <c r="AEK20" s="34" t="str">
        <f>'5 - Project Outputs'!D725</f>
        <v>N/A</v>
      </c>
      <c r="AEL20" s="34">
        <f>'5 - Project Outputs'!E725</f>
        <v>0</v>
      </c>
      <c r="AEM20" s="34">
        <f>'5 - Project Outputs'!F725</f>
        <v>0</v>
      </c>
      <c r="AEN20" s="34">
        <f>'5 - Project Outputs'!G725</f>
        <v>0</v>
      </c>
      <c r="AEO20" s="34">
        <f>'5 - Project Outputs'!H725</f>
        <v>0</v>
      </c>
      <c r="AEP20" s="34">
        <f>'5 - Project Outputs'!I725</f>
        <v>0</v>
      </c>
      <c r="AEQ20" s="34">
        <f>'5 - Project Outputs'!J725</f>
        <v>0</v>
      </c>
      <c r="AER20" s="34">
        <f>'5 - Project Outputs'!K725</f>
        <v>0</v>
      </c>
      <c r="AES20" s="34">
        <f>'5 - Project Outputs'!L725</f>
        <v>0</v>
      </c>
      <c r="AET20" s="34">
        <f>'5 - Project Outputs'!M725</f>
        <v>0</v>
      </c>
      <c r="AEU20" s="34">
        <f>'5 - Project Outputs'!N725</f>
        <v>0</v>
      </c>
      <c r="AEV20" s="34">
        <f>'5 - Project Outputs'!O725</f>
        <v>0</v>
      </c>
      <c r="AEW20" s="34">
        <f>'5 - Project Outputs'!P725</f>
        <v>0</v>
      </c>
      <c r="AEX20" s="34">
        <f>'5 - Project Outputs'!Q725</f>
        <v>0</v>
      </c>
      <c r="AEY20" s="34">
        <f>'5 - Project Outputs'!R725</f>
        <v>0</v>
      </c>
      <c r="AEZ20" s="34">
        <f>'5 - Project Outputs'!S725</f>
        <v>0</v>
      </c>
      <c r="AFA20" s="34">
        <f>'5 - Project Outputs'!T725</f>
        <v>0</v>
      </c>
      <c r="AFB20" s="34">
        <f>'5 - Project Outputs'!U725</f>
        <v>0</v>
      </c>
      <c r="AFC20" s="34">
        <f>'5 - Project Outputs'!V725</f>
        <v>0</v>
      </c>
      <c r="AFD20" s="34">
        <f>'5 - Project Outputs'!W725</f>
        <v>0</v>
      </c>
      <c r="AFE20" s="34">
        <f>'5 - Project Outputs'!X725</f>
        <v>0</v>
      </c>
      <c r="AFF20" s="34">
        <f>'5 - Project Outputs'!Y725</f>
        <v>0</v>
      </c>
      <c r="AFG20" s="34" t="str">
        <f>'5 - Project Outputs'!C726</f>
        <v>&lt; Select &gt;</v>
      </c>
      <c r="AFH20" s="34" t="str">
        <f>'5 - Project Outputs'!D726</f>
        <v>N/A</v>
      </c>
      <c r="AFI20" s="34">
        <f>'5 - Project Outputs'!E726</f>
        <v>0</v>
      </c>
      <c r="AFJ20" s="34">
        <f>'5 - Project Outputs'!F726</f>
        <v>0</v>
      </c>
      <c r="AFK20" s="34">
        <f>'5 - Project Outputs'!G726</f>
        <v>0</v>
      </c>
      <c r="AFL20" s="34">
        <f>'5 - Project Outputs'!H726</f>
        <v>0</v>
      </c>
      <c r="AFM20" s="34">
        <f>'5 - Project Outputs'!I726</f>
        <v>0</v>
      </c>
      <c r="AFN20" s="34">
        <f>'5 - Project Outputs'!J726</f>
        <v>0</v>
      </c>
      <c r="AFO20" s="34">
        <f>'5 - Project Outputs'!K726</f>
        <v>0</v>
      </c>
      <c r="AFP20" s="34">
        <f>'5 - Project Outputs'!L726</f>
        <v>0</v>
      </c>
      <c r="AFQ20" s="34">
        <f>'5 - Project Outputs'!M726</f>
        <v>0</v>
      </c>
      <c r="AFR20" s="34">
        <f>'5 - Project Outputs'!N726</f>
        <v>0</v>
      </c>
      <c r="AFS20" s="34">
        <f>'5 - Project Outputs'!O726</f>
        <v>0</v>
      </c>
      <c r="AFT20" s="34">
        <f>'5 - Project Outputs'!P726</f>
        <v>0</v>
      </c>
      <c r="AFU20" s="34">
        <f>'5 - Project Outputs'!Q726</f>
        <v>0</v>
      </c>
      <c r="AFV20" s="34">
        <f>'5 - Project Outputs'!R726</f>
        <v>0</v>
      </c>
      <c r="AFW20" s="34">
        <f>'5 - Project Outputs'!S726</f>
        <v>0</v>
      </c>
      <c r="AFX20" s="34">
        <f>'5 - Project Outputs'!T726</f>
        <v>0</v>
      </c>
      <c r="AFY20" s="34">
        <f>'5 - Project Outputs'!U726</f>
        <v>0</v>
      </c>
      <c r="AFZ20" s="34">
        <f>'5 - Project Outputs'!V726</f>
        <v>0</v>
      </c>
      <c r="AGA20" s="34">
        <f>'5 - Project Outputs'!W726</f>
        <v>0</v>
      </c>
      <c r="AGB20" s="34">
        <f>'5 - Project Outputs'!X726</f>
        <v>0</v>
      </c>
      <c r="AGC20" s="34">
        <f>'5 - Project Outputs'!Y726</f>
        <v>0</v>
      </c>
      <c r="AGD20" s="34">
        <f>'5 - Project Outputs'!C728</f>
        <v>0</v>
      </c>
      <c r="AGE20" s="34">
        <f>'5 - Project Outputs'!D728</f>
        <v>0</v>
      </c>
      <c r="AGF20" s="34">
        <f>'5 - Project Outputs'!E728</f>
        <v>0</v>
      </c>
      <c r="AGG20" s="34">
        <f>'5 - Project Outputs'!F728</f>
        <v>0</v>
      </c>
      <c r="AGH20" s="34">
        <f>'5 - Project Outputs'!G728</f>
        <v>0</v>
      </c>
      <c r="AGI20" s="34">
        <f>'5 - Project Outputs'!H728</f>
        <v>0</v>
      </c>
      <c r="AGJ20" s="34">
        <f>'5 - Project Outputs'!I728</f>
        <v>0</v>
      </c>
      <c r="AGK20" s="34">
        <f>'5 - Project Outputs'!J728</f>
        <v>0</v>
      </c>
      <c r="AGL20" s="34">
        <f>'5 - Project Outputs'!K728</f>
        <v>0</v>
      </c>
      <c r="AGM20" s="34">
        <f>'5 - Project Outputs'!L728</f>
        <v>0</v>
      </c>
      <c r="AGN20" s="34">
        <f>'5 - Project Outputs'!M728</f>
        <v>0</v>
      </c>
      <c r="AGO20" s="34">
        <f>'5 - Project Outputs'!N728</f>
        <v>0</v>
      </c>
      <c r="AGP20" s="34">
        <f>'5 - Project Outputs'!O728</f>
        <v>0</v>
      </c>
      <c r="AGQ20" s="34">
        <f>'5 - Project Outputs'!P728</f>
        <v>0</v>
      </c>
      <c r="AGR20" s="34">
        <f>'5 - Project Outputs'!Q728</f>
        <v>0</v>
      </c>
      <c r="AGS20" s="34">
        <f>'5 - Project Outputs'!R728</f>
        <v>0</v>
      </c>
      <c r="AGT20" s="34">
        <f>'5 - Project Outputs'!S728</f>
        <v>0</v>
      </c>
      <c r="AGU20" s="34">
        <f>'5 - Project Outputs'!T728</f>
        <v>0</v>
      </c>
      <c r="AGV20" s="34">
        <f>'5 - Project Outputs'!U728</f>
        <v>0</v>
      </c>
      <c r="AGW20" s="34">
        <f>'5 - Project Outputs'!V728</f>
        <v>0</v>
      </c>
      <c r="AGX20" s="34">
        <f>'5 - Project Outputs'!W728</f>
        <v>0</v>
      </c>
      <c r="AGY20" s="34">
        <f>'5 - Project Outputs'!X728</f>
        <v>0</v>
      </c>
      <c r="AGZ20" s="34">
        <f>'5 - Project Outputs'!C729</f>
        <v>0</v>
      </c>
      <c r="AHA20" s="34">
        <f>'5 - Project Outputs'!D729</f>
        <v>0</v>
      </c>
      <c r="AHB20" s="34">
        <f>'5 - Project Outputs'!E729</f>
        <v>0</v>
      </c>
      <c r="AHC20" s="34">
        <f>'5 - Project Outputs'!F729</f>
        <v>0</v>
      </c>
      <c r="AHD20" s="34">
        <f>'5 - Project Outputs'!G729</f>
        <v>0</v>
      </c>
      <c r="AHE20" s="34">
        <f>'5 - Project Outputs'!H729</f>
        <v>0</v>
      </c>
      <c r="AHF20" s="34">
        <f>'5 - Project Outputs'!I729</f>
        <v>0</v>
      </c>
      <c r="AHG20" s="34">
        <f>'5 - Project Outputs'!J729</f>
        <v>0</v>
      </c>
      <c r="AHH20" s="34">
        <f>'5 - Project Outputs'!K729</f>
        <v>0</v>
      </c>
      <c r="AHI20" s="34">
        <f>'5 - Project Outputs'!L729</f>
        <v>0</v>
      </c>
      <c r="AHJ20" s="34">
        <f>'5 - Project Outputs'!M729</f>
        <v>0</v>
      </c>
      <c r="AHK20" s="34">
        <f>'5 - Project Outputs'!N729</f>
        <v>0</v>
      </c>
      <c r="AHL20" s="34">
        <f>'5 - Project Outputs'!O729</f>
        <v>0</v>
      </c>
      <c r="AHM20" s="34">
        <f>'5 - Project Outputs'!P729</f>
        <v>0</v>
      </c>
      <c r="AHN20" s="34">
        <f>'5 - Project Outputs'!Q729</f>
        <v>0</v>
      </c>
      <c r="AHO20" s="34">
        <f>'5 - Project Outputs'!R729</f>
        <v>0</v>
      </c>
      <c r="AHP20" s="34">
        <f>'5 - Project Outputs'!S729</f>
        <v>0</v>
      </c>
      <c r="AHQ20" s="34">
        <f>'5 - Project Outputs'!T729</f>
        <v>0</v>
      </c>
      <c r="AHR20" s="34">
        <f>'5 - Project Outputs'!U729</f>
        <v>0</v>
      </c>
      <c r="AHS20" s="34">
        <f>'5 - Project Outputs'!V729</f>
        <v>0</v>
      </c>
      <c r="AHT20" s="34">
        <f>'5 - Project Outputs'!W729</f>
        <v>0</v>
      </c>
      <c r="AHU20" s="34">
        <f>'5 - Project Outputs'!X729</f>
        <v>0</v>
      </c>
      <c r="AHV20" s="34">
        <f>'5 - Project Outputs'!C730</f>
        <v>0</v>
      </c>
      <c r="AHW20" s="34">
        <f>'5 - Project Outputs'!D730</f>
        <v>0</v>
      </c>
      <c r="AHX20" s="34">
        <f>'5 - Project Outputs'!E730</f>
        <v>0</v>
      </c>
      <c r="AHY20" s="34">
        <f>'5 - Project Outputs'!F730</f>
        <v>0</v>
      </c>
      <c r="AHZ20" s="34">
        <f>'5 - Project Outputs'!G730</f>
        <v>0</v>
      </c>
      <c r="AIA20" s="34">
        <f>'5 - Project Outputs'!H730</f>
        <v>0</v>
      </c>
      <c r="AIB20" s="34">
        <f>'5 - Project Outputs'!I730</f>
        <v>0</v>
      </c>
      <c r="AIC20" s="34">
        <f>'5 - Project Outputs'!J730</f>
        <v>0</v>
      </c>
      <c r="AID20" s="34">
        <f>'5 - Project Outputs'!K730</f>
        <v>0</v>
      </c>
      <c r="AIE20" s="34">
        <f>'5 - Project Outputs'!L730</f>
        <v>0</v>
      </c>
      <c r="AIF20" s="34">
        <f>'5 - Project Outputs'!M730</f>
        <v>0</v>
      </c>
      <c r="AIG20" s="34">
        <f>'5 - Project Outputs'!N730</f>
        <v>0</v>
      </c>
      <c r="AIH20" s="34">
        <f>'5 - Project Outputs'!O730</f>
        <v>0</v>
      </c>
      <c r="AII20" s="34">
        <f>'5 - Project Outputs'!P730</f>
        <v>0</v>
      </c>
      <c r="AIJ20" s="34">
        <f>'5 - Project Outputs'!Q730</f>
        <v>0</v>
      </c>
      <c r="AIK20" s="34">
        <f>'5 - Project Outputs'!R730</f>
        <v>0</v>
      </c>
      <c r="AIL20" s="34">
        <f>'5 - Project Outputs'!S730</f>
        <v>0</v>
      </c>
      <c r="AIM20" s="34">
        <f>'5 - Project Outputs'!T730</f>
        <v>0</v>
      </c>
      <c r="AIN20" s="34">
        <f>'5 - Project Outputs'!U730</f>
        <v>0</v>
      </c>
      <c r="AIO20" s="34">
        <f>'5 - Project Outputs'!V730</f>
        <v>0</v>
      </c>
      <c r="AIP20" s="34">
        <f>'5 - Project Outputs'!W730</f>
        <v>0</v>
      </c>
      <c r="AIQ20" s="34">
        <f>'5 - Project Outputs'!X730</f>
        <v>0</v>
      </c>
      <c r="AIR20" s="34">
        <f>'5 - Project Outputs'!C731</f>
        <v>0</v>
      </c>
      <c r="AIS20" s="34">
        <f>'5 - Project Outputs'!D731</f>
        <v>0</v>
      </c>
      <c r="AIT20" s="34">
        <f>'5 - Project Outputs'!E731</f>
        <v>0</v>
      </c>
      <c r="AIU20" s="34">
        <f>'5 - Project Outputs'!F731</f>
        <v>0</v>
      </c>
      <c r="AIV20" s="34">
        <f>'5 - Project Outputs'!G731</f>
        <v>0</v>
      </c>
      <c r="AIW20" s="34">
        <f>'5 - Project Outputs'!H731</f>
        <v>0</v>
      </c>
      <c r="AIX20" s="34">
        <f>'5 - Project Outputs'!I731</f>
        <v>0</v>
      </c>
      <c r="AIY20" s="34">
        <f>'5 - Project Outputs'!J731</f>
        <v>0</v>
      </c>
      <c r="AIZ20" s="34">
        <f>'5 - Project Outputs'!K731</f>
        <v>0</v>
      </c>
      <c r="AJA20" s="34">
        <f>'5 - Project Outputs'!L731</f>
        <v>0</v>
      </c>
      <c r="AJB20" s="34">
        <f>'5 - Project Outputs'!M731</f>
        <v>0</v>
      </c>
      <c r="AJC20" s="34">
        <f>'5 - Project Outputs'!N731</f>
        <v>0</v>
      </c>
      <c r="AJD20" s="34">
        <f>'5 - Project Outputs'!O731</f>
        <v>0</v>
      </c>
      <c r="AJE20" s="34">
        <f>'5 - Project Outputs'!P731</f>
        <v>0</v>
      </c>
      <c r="AJF20" s="34">
        <f>'5 - Project Outputs'!Q731</f>
        <v>0</v>
      </c>
      <c r="AJG20" s="34">
        <f>'5 - Project Outputs'!R731</f>
        <v>0</v>
      </c>
      <c r="AJH20" s="34">
        <f>'5 - Project Outputs'!S731</f>
        <v>0</v>
      </c>
      <c r="AJI20" s="34">
        <f>'5 - Project Outputs'!T731</f>
        <v>0</v>
      </c>
      <c r="AJJ20" s="34">
        <f>'5 - Project Outputs'!U731</f>
        <v>0</v>
      </c>
      <c r="AJK20" s="34">
        <f>'5 - Project Outputs'!V731</f>
        <v>0</v>
      </c>
      <c r="AJL20" s="34">
        <f>'5 - Project Outputs'!W731</f>
        <v>0</v>
      </c>
      <c r="AJM20" s="34">
        <f>'5 - Project Outputs'!X731</f>
        <v>0</v>
      </c>
      <c r="AJN20" s="34">
        <f>'5 - Project Outputs'!C732</f>
        <v>0</v>
      </c>
      <c r="AJO20" s="34">
        <f>'5 - Project Outputs'!D732</f>
        <v>0</v>
      </c>
      <c r="AJP20" s="34">
        <f>'5 - Project Outputs'!E732</f>
        <v>0</v>
      </c>
      <c r="AJQ20" s="34">
        <f>'5 - Project Outputs'!F732</f>
        <v>0</v>
      </c>
      <c r="AJR20" s="34">
        <f>'5 - Project Outputs'!G732</f>
        <v>0</v>
      </c>
      <c r="AJS20" s="34">
        <f>'5 - Project Outputs'!H732</f>
        <v>0</v>
      </c>
      <c r="AJT20" s="34">
        <f>'5 - Project Outputs'!I732</f>
        <v>0</v>
      </c>
      <c r="AJU20" s="34">
        <f>'5 - Project Outputs'!J732</f>
        <v>0</v>
      </c>
      <c r="AJV20" s="34">
        <f>'5 - Project Outputs'!K732</f>
        <v>0</v>
      </c>
      <c r="AJW20" s="34">
        <f>'5 - Project Outputs'!L732</f>
        <v>0</v>
      </c>
      <c r="AJX20" s="34">
        <f>'5 - Project Outputs'!M732</f>
        <v>0</v>
      </c>
      <c r="AJY20" s="34">
        <f>'5 - Project Outputs'!N732</f>
        <v>0</v>
      </c>
      <c r="AJZ20" s="34">
        <f>'5 - Project Outputs'!O732</f>
        <v>0</v>
      </c>
      <c r="AKA20" s="34">
        <f>'5 - Project Outputs'!P732</f>
        <v>0</v>
      </c>
      <c r="AKB20" s="34">
        <f>'5 - Project Outputs'!Q732</f>
        <v>0</v>
      </c>
      <c r="AKC20" s="34">
        <f>'5 - Project Outputs'!R732</f>
        <v>0</v>
      </c>
      <c r="AKD20" s="34">
        <f>'5 - Project Outputs'!S732</f>
        <v>0</v>
      </c>
      <c r="AKE20" s="34">
        <f>'5 - Project Outputs'!T732</f>
        <v>0</v>
      </c>
      <c r="AKF20" s="34">
        <f>'5 - Project Outputs'!U732</f>
        <v>0</v>
      </c>
      <c r="AKG20" s="34">
        <f>'5 - Project Outputs'!V732</f>
        <v>0</v>
      </c>
      <c r="AKH20" s="34">
        <f>'5 - Project Outputs'!W732</f>
        <v>0</v>
      </c>
      <c r="AKI20" s="34">
        <f>'5 - Project Outputs'!X732</f>
        <v>0</v>
      </c>
      <c r="AKJ20" s="34">
        <f>'5 - Project Outputs'!C733</f>
        <v>0</v>
      </c>
      <c r="AKK20" s="34">
        <f>'5 - Project Outputs'!D733</f>
        <v>0</v>
      </c>
      <c r="AKL20" s="34">
        <f>'5 - Project Outputs'!E733</f>
        <v>0</v>
      </c>
      <c r="AKM20" s="34">
        <f>'5 - Project Outputs'!F733</f>
        <v>0</v>
      </c>
      <c r="AKN20" s="34">
        <f>'5 - Project Outputs'!G733</f>
        <v>0</v>
      </c>
      <c r="AKO20" s="34">
        <f>'5 - Project Outputs'!H733</f>
        <v>0</v>
      </c>
      <c r="AKP20" s="34">
        <f>'5 - Project Outputs'!I733</f>
        <v>0</v>
      </c>
      <c r="AKQ20" s="34">
        <f>'5 - Project Outputs'!J733</f>
        <v>0</v>
      </c>
      <c r="AKR20" s="34">
        <f>'5 - Project Outputs'!K733</f>
        <v>0</v>
      </c>
      <c r="AKS20" s="34">
        <f>'5 - Project Outputs'!L733</f>
        <v>0</v>
      </c>
      <c r="AKT20" s="34">
        <f>'5 - Project Outputs'!M733</f>
        <v>0</v>
      </c>
      <c r="AKU20" s="34">
        <f>'5 - Project Outputs'!N733</f>
        <v>0</v>
      </c>
      <c r="AKV20" s="34">
        <f>'5 - Project Outputs'!O733</f>
        <v>0</v>
      </c>
      <c r="AKW20" s="34">
        <f>'5 - Project Outputs'!P733</f>
        <v>0</v>
      </c>
      <c r="AKX20" s="34">
        <f>'5 - Project Outputs'!Q733</f>
        <v>0</v>
      </c>
      <c r="AKY20" s="34">
        <f>'5 - Project Outputs'!R733</f>
        <v>0</v>
      </c>
      <c r="AKZ20" s="34">
        <f>'5 - Project Outputs'!S733</f>
        <v>0</v>
      </c>
      <c r="ALA20" s="34">
        <f>'5 - Project Outputs'!T733</f>
        <v>0</v>
      </c>
      <c r="ALB20" s="34">
        <f>'5 - Project Outputs'!U733</f>
        <v>0</v>
      </c>
      <c r="ALC20" s="34">
        <f>'5 - Project Outputs'!V733</f>
        <v>0</v>
      </c>
      <c r="ALD20" s="34">
        <f>'5 - Project Outputs'!W733</f>
        <v>0</v>
      </c>
      <c r="ALE20" s="34">
        <f>'5 - Project Outputs'!X733</f>
        <v>0</v>
      </c>
      <c r="ALF20" s="34">
        <f>'5 - Project Outputs'!C734</f>
        <v>0</v>
      </c>
      <c r="ALG20" s="34">
        <f>'5 - Project Outputs'!D734</f>
        <v>0</v>
      </c>
      <c r="ALH20" s="34">
        <f>'5 - Project Outputs'!E734</f>
        <v>0</v>
      </c>
      <c r="ALI20" s="34">
        <f>'5 - Project Outputs'!F734</f>
        <v>0</v>
      </c>
      <c r="ALJ20" s="34">
        <f>'5 - Project Outputs'!G734</f>
        <v>0</v>
      </c>
      <c r="ALK20" s="34">
        <f>'5 - Project Outputs'!H734</f>
        <v>0</v>
      </c>
      <c r="ALL20" s="34">
        <f>'5 - Project Outputs'!I734</f>
        <v>0</v>
      </c>
      <c r="ALM20" s="34">
        <f>'5 - Project Outputs'!J734</f>
        <v>0</v>
      </c>
      <c r="ALN20" s="34">
        <f>'5 - Project Outputs'!K734</f>
        <v>0</v>
      </c>
      <c r="ALO20" s="34">
        <f>'5 - Project Outputs'!L734</f>
        <v>0</v>
      </c>
      <c r="ALP20" s="34">
        <f>'5 - Project Outputs'!M734</f>
        <v>0</v>
      </c>
      <c r="ALQ20" s="34">
        <f>'5 - Project Outputs'!N734</f>
        <v>0</v>
      </c>
      <c r="ALR20" s="34">
        <f>'5 - Project Outputs'!O734</f>
        <v>0</v>
      </c>
      <c r="ALS20" s="34">
        <f>'5 - Project Outputs'!P734</f>
        <v>0</v>
      </c>
      <c r="ALT20" s="34">
        <f>'5 - Project Outputs'!Q734</f>
        <v>0</v>
      </c>
      <c r="ALU20" s="34">
        <f>'5 - Project Outputs'!R734</f>
        <v>0</v>
      </c>
      <c r="ALV20" s="34">
        <f>'5 - Project Outputs'!S734</f>
        <v>0</v>
      </c>
      <c r="ALW20" s="34">
        <f>'5 - Project Outputs'!T734</f>
        <v>0</v>
      </c>
      <c r="ALX20" s="34">
        <f>'5 - Project Outputs'!U734</f>
        <v>0</v>
      </c>
      <c r="ALY20" s="34">
        <f>'5 - Project Outputs'!V734</f>
        <v>0</v>
      </c>
      <c r="ALZ20" s="34">
        <f>'5 - Project Outputs'!W734</f>
        <v>0</v>
      </c>
      <c r="AMA20" s="34">
        <f>'5 - Project Outputs'!X734</f>
        <v>0</v>
      </c>
      <c r="AMB20" s="34">
        <f>'5 - Project Outputs'!C735</f>
        <v>0</v>
      </c>
      <c r="AMC20" s="34">
        <f>'5 - Project Outputs'!D735</f>
        <v>0</v>
      </c>
      <c r="AMD20" s="34">
        <f>'5 - Project Outputs'!E735</f>
        <v>0</v>
      </c>
      <c r="AME20" s="34">
        <f>'5 - Project Outputs'!F735</f>
        <v>0</v>
      </c>
      <c r="AMF20" s="34">
        <f>'5 - Project Outputs'!G735</f>
        <v>0</v>
      </c>
      <c r="AMG20" s="34">
        <f>'5 - Project Outputs'!H735</f>
        <v>0</v>
      </c>
      <c r="AMH20" s="34">
        <f>'5 - Project Outputs'!I735</f>
        <v>0</v>
      </c>
      <c r="AMI20" s="34">
        <f>'5 - Project Outputs'!J735</f>
        <v>0</v>
      </c>
      <c r="AMJ20" s="34">
        <f>'5 - Project Outputs'!K735</f>
        <v>0</v>
      </c>
      <c r="AMK20" s="34">
        <f>'5 - Project Outputs'!L735</f>
        <v>0</v>
      </c>
      <c r="AML20" s="34">
        <f>'5 - Project Outputs'!M735</f>
        <v>0</v>
      </c>
      <c r="AMM20" s="34">
        <f>'5 - Project Outputs'!N735</f>
        <v>0</v>
      </c>
      <c r="AMN20" s="34">
        <f>'5 - Project Outputs'!O735</f>
        <v>0</v>
      </c>
      <c r="AMO20" s="34">
        <f>'5 - Project Outputs'!P735</f>
        <v>0</v>
      </c>
      <c r="AMP20" s="34">
        <f>'5 - Project Outputs'!Q735</f>
        <v>0</v>
      </c>
      <c r="AMQ20" s="34">
        <f>'5 - Project Outputs'!R735</f>
        <v>0</v>
      </c>
      <c r="AMR20" s="34">
        <f>'5 - Project Outputs'!S735</f>
        <v>0</v>
      </c>
      <c r="AMS20" s="34">
        <f>'5 - Project Outputs'!T735</f>
        <v>0</v>
      </c>
      <c r="AMT20" s="34">
        <f>'5 - Project Outputs'!U735</f>
        <v>0</v>
      </c>
      <c r="AMU20" s="34">
        <f>'5 - Project Outputs'!V735</f>
        <v>0</v>
      </c>
      <c r="AMV20" s="34">
        <f>'5 - Project Outputs'!W735</f>
        <v>0</v>
      </c>
      <c r="AMW20" s="34">
        <f>'5 - Project Outputs'!X735</f>
        <v>0</v>
      </c>
      <c r="AMX20" s="34">
        <f>'5 - Project Outputs'!C736</f>
        <v>0</v>
      </c>
      <c r="AMY20" s="34">
        <f>'5 - Project Outputs'!D736</f>
        <v>0</v>
      </c>
      <c r="AMZ20" s="34">
        <f>'5 - Project Outputs'!E736</f>
        <v>0</v>
      </c>
      <c r="ANA20" s="34">
        <f>'5 - Project Outputs'!F736</f>
        <v>0</v>
      </c>
      <c r="ANB20" s="34">
        <f>'5 - Project Outputs'!G736</f>
        <v>0</v>
      </c>
      <c r="ANC20" s="34">
        <f>'5 - Project Outputs'!H736</f>
        <v>0</v>
      </c>
      <c r="AND20" s="34">
        <f>'5 - Project Outputs'!I736</f>
        <v>0</v>
      </c>
      <c r="ANE20" s="34">
        <f>'5 - Project Outputs'!J736</f>
        <v>0</v>
      </c>
      <c r="ANF20" s="34">
        <f>'5 - Project Outputs'!K736</f>
        <v>0</v>
      </c>
      <c r="ANG20" s="34">
        <f>'5 - Project Outputs'!L736</f>
        <v>0</v>
      </c>
      <c r="ANH20" s="34">
        <f>'5 - Project Outputs'!M736</f>
        <v>0</v>
      </c>
      <c r="ANI20" s="34">
        <f>'5 - Project Outputs'!N736</f>
        <v>0</v>
      </c>
      <c r="ANJ20" s="34">
        <f>'5 - Project Outputs'!O736</f>
        <v>0</v>
      </c>
      <c r="ANK20" s="34">
        <f>'5 - Project Outputs'!P736</f>
        <v>0</v>
      </c>
      <c r="ANL20" s="34">
        <f>'5 - Project Outputs'!Q736</f>
        <v>0</v>
      </c>
      <c r="ANM20" s="34">
        <f>'5 - Project Outputs'!R736</f>
        <v>0</v>
      </c>
      <c r="ANN20" s="34">
        <f>'5 - Project Outputs'!S736</f>
        <v>0</v>
      </c>
      <c r="ANO20" s="34">
        <f>'5 - Project Outputs'!T736</f>
        <v>0</v>
      </c>
      <c r="ANP20" s="34">
        <f>'5 - Project Outputs'!U736</f>
        <v>0</v>
      </c>
      <c r="ANQ20" s="34">
        <f>'5 - Project Outputs'!V736</f>
        <v>0</v>
      </c>
      <c r="ANR20" s="34">
        <f>'5 - Project Outputs'!W736</f>
        <v>0</v>
      </c>
      <c r="ANS20" s="34">
        <f>'5 - Project Outputs'!X736</f>
        <v>0</v>
      </c>
      <c r="ANT20" s="34">
        <f>'5 - Project Outputs'!C737</f>
        <v>0</v>
      </c>
      <c r="ANU20" s="34">
        <f>'5 - Project Outputs'!D737</f>
        <v>0</v>
      </c>
      <c r="ANV20" s="34">
        <f>'5 - Project Outputs'!E737</f>
        <v>0</v>
      </c>
      <c r="ANW20" s="34">
        <f>'5 - Project Outputs'!F737</f>
        <v>0</v>
      </c>
      <c r="ANX20" s="34">
        <f>'5 - Project Outputs'!G737</f>
        <v>0</v>
      </c>
      <c r="ANY20" s="34">
        <f>'5 - Project Outputs'!H737</f>
        <v>0</v>
      </c>
      <c r="ANZ20" s="34">
        <f>'5 - Project Outputs'!I737</f>
        <v>0</v>
      </c>
      <c r="AOA20" s="34">
        <f>'5 - Project Outputs'!J737</f>
        <v>0</v>
      </c>
      <c r="AOB20" s="34">
        <f>'5 - Project Outputs'!K737</f>
        <v>0</v>
      </c>
      <c r="AOC20" s="34">
        <f>'5 - Project Outputs'!L737</f>
        <v>0</v>
      </c>
      <c r="AOD20" s="34">
        <f>'5 - Project Outputs'!M737</f>
        <v>0</v>
      </c>
      <c r="AOE20" s="34">
        <f>'5 - Project Outputs'!N737</f>
        <v>0</v>
      </c>
      <c r="AOF20" s="34">
        <f>'5 - Project Outputs'!O737</f>
        <v>0</v>
      </c>
      <c r="AOG20" s="34">
        <f>'5 - Project Outputs'!P737</f>
        <v>0</v>
      </c>
      <c r="AOH20" s="34">
        <f>'5 - Project Outputs'!Q737</f>
        <v>0</v>
      </c>
      <c r="AOI20" s="34">
        <f>'5 - Project Outputs'!R737</f>
        <v>0</v>
      </c>
      <c r="AOJ20" s="34">
        <f>'5 - Project Outputs'!S737</f>
        <v>0</v>
      </c>
      <c r="AOK20" s="34">
        <f>'5 - Project Outputs'!T737</f>
        <v>0</v>
      </c>
      <c r="AOL20" s="34">
        <f>'5 - Project Outputs'!U737</f>
        <v>0</v>
      </c>
      <c r="AOM20" s="34">
        <f>'5 - Project Outputs'!V737</f>
        <v>0</v>
      </c>
      <c r="AON20" s="34">
        <f>'5 - Project Outputs'!W737</f>
        <v>0</v>
      </c>
      <c r="AOO20" s="34">
        <f>'5 - Project Outputs'!X737</f>
        <v>0</v>
      </c>
      <c r="CZK20" s="34">
        <f>'7 - Risk Register'!C168</f>
        <v>0</v>
      </c>
      <c r="CZL20" s="34">
        <f>'7 - Risk Register'!D168</f>
        <v>0</v>
      </c>
      <c r="CZM20" s="34">
        <f>'7 - Risk Register'!E168</f>
        <v>0</v>
      </c>
      <c r="CZN20" s="34">
        <f>'7 - Risk Register'!F168</f>
        <v>0</v>
      </c>
      <c r="CZO20" s="34">
        <f>'7 - Risk Register'!G168</f>
        <v>0</v>
      </c>
      <c r="CZP20" s="34">
        <f>'7 - Risk Register'!H168</f>
        <v>0</v>
      </c>
      <c r="CZQ20" s="34">
        <f>'7 - Risk Register'!I168</f>
        <v>0</v>
      </c>
      <c r="CZR20" s="34" t="str">
        <f>'7 - Risk Register'!J168</f>
        <v/>
      </c>
      <c r="CZS20" s="34">
        <f>'7 - Risk Register'!K168</f>
        <v>0</v>
      </c>
      <c r="CZT20" s="34">
        <f>'7 - Risk Register'!L168</f>
        <v>0</v>
      </c>
      <c r="CZU20" s="34">
        <f>'7 - Risk Register'!M168</f>
        <v>0</v>
      </c>
      <c r="CZV20" s="34" t="str">
        <f>'7 - Risk Register'!N168</f>
        <v/>
      </c>
      <c r="CZW20" s="34">
        <f>'7 - Risk Register'!O168</f>
        <v>0</v>
      </c>
      <c r="CZX20" s="34">
        <f>'7 - Risk Register'!P168</f>
        <v>0</v>
      </c>
      <c r="CZY20" s="34">
        <f>'7 - Risk Register'!C169</f>
        <v>0</v>
      </c>
      <c r="CZZ20" s="34">
        <f>'7 - Risk Register'!D169</f>
        <v>0</v>
      </c>
      <c r="DAA20" s="34">
        <f>'7 - Risk Register'!E169</f>
        <v>0</v>
      </c>
      <c r="DAB20" s="34">
        <f>'7 - Risk Register'!F169</f>
        <v>0</v>
      </c>
      <c r="DAC20" s="34">
        <f>'7 - Risk Register'!G169</f>
        <v>0</v>
      </c>
      <c r="DAD20" s="34">
        <f>'7 - Risk Register'!H169</f>
        <v>0</v>
      </c>
      <c r="DAE20" s="34">
        <f>'7 - Risk Register'!I169</f>
        <v>0</v>
      </c>
      <c r="DAF20" s="34" t="str">
        <f>'7 - Risk Register'!J169</f>
        <v/>
      </c>
      <c r="DAG20" s="34">
        <f>'7 - Risk Register'!K169</f>
        <v>0</v>
      </c>
      <c r="DAH20" s="34">
        <f>'7 - Risk Register'!L169</f>
        <v>0</v>
      </c>
      <c r="DAI20" s="34">
        <f>'7 - Risk Register'!M169</f>
        <v>0</v>
      </c>
      <c r="DAJ20" s="34" t="str">
        <f>'7 - Risk Register'!N169</f>
        <v/>
      </c>
      <c r="DAK20" s="34">
        <f>'7 - Risk Register'!O169</f>
        <v>0</v>
      </c>
      <c r="DAL20" s="34">
        <f>'7 - Risk Register'!P169</f>
        <v>0</v>
      </c>
      <c r="DAM20" s="34">
        <f>'7 - Risk Register'!C170</f>
        <v>0</v>
      </c>
      <c r="DAN20" s="34">
        <f>'7 - Risk Register'!D170</f>
        <v>0</v>
      </c>
      <c r="DAO20" s="34">
        <f>'7 - Risk Register'!E170</f>
        <v>0</v>
      </c>
      <c r="DAP20" s="34">
        <f>'7 - Risk Register'!F170</f>
        <v>0</v>
      </c>
      <c r="DAQ20" s="34">
        <f>'7 - Risk Register'!G170</f>
        <v>0</v>
      </c>
      <c r="DAR20" s="34">
        <f>'7 - Risk Register'!H170</f>
        <v>0</v>
      </c>
      <c r="DAS20" s="34">
        <f>'7 - Risk Register'!I170</f>
        <v>0</v>
      </c>
      <c r="DAT20" s="34" t="str">
        <f>'7 - Risk Register'!J170</f>
        <v/>
      </c>
      <c r="DAU20" s="34">
        <f>'7 - Risk Register'!K170</f>
        <v>0</v>
      </c>
      <c r="DAV20" s="34">
        <f>'7 - Risk Register'!L170</f>
        <v>0</v>
      </c>
      <c r="DAW20" s="34">
        <f>'7 - Risk Register'!M170</f>
        <v>0</v>
      </c>
      <c r="DAX20" s="34" t="str">
        <f>'7 - Risk Register'!N170</f>
        <v/>
      </c>
      <c r="DAY20" s="34">
        <f>'7 - Risk Register'!O170</f>
        <v>0</v>
      </c>
      <c r="DAZ20" s="34">
        <f>'7 - Risk Register'!P170</f>
        <v>0</v>
      </c>
    </row>
    <row r="21" spans="1:2762" s="34" customFormat="1">
      <c r="A21" s="460" t="s">
        <v>3538</v>
      </c>
      <c r="R21" s="466" t="str">
        <f>'Project Lookup'!$C$22</f>
        <v/>
      </c>
      <c r="S21" s="34" t="str">
        <f>'Project Lookup'!$E$22</f>
        <v/>
      </c>
      <c r="T21" s="34" t="str">
        <f>'2 - Project Admin'!F46</f>
        <v>&lt; Select &gt;</v>
      </c>
      <c r="U21" s="34" t="str">
        <f>'2 - Project Admin'!G46</f>
        <v>&lt; Select &gt;</v>
      </c>
      <c r="V21" s="34">
        <f>'2 - Project Admin'!H46</f>
        <v>0</v>
      </c>
      <c r="W21" s="34">
        <f>'2 - Project Admin'!I46</f>
        <v>0</v>
      </c>
      <c r="X21" s="34" t="str">
        <f>'2 - Project Admin'!J46</f>
        <v>&lt; Select &gt;</v>
      </c>
      <c r="Y21" s="34">
        <f>'2 - Project Admin'!K46</f>
        <v>0</v>
      </c>
      <c r="Z21" s="34">
        <f>'2 - Project Admin'!L46</f>
        <v>0</v>
      </c>
      <c r="AJ21" s="468">
        <f>'3 - Programme Progress'!D39</f>
        <v>0</v>
      </c>
      <c r="AK21" s="34">
        <f>'3 - Programme Progress'!E39</f>
        <v>0</v>
      </c>
      <c r="AL21" s="34" t="e">
        <f>'3 - Programme Progress'!#REF!</f>
        <v>#REF!</v>
      </c>
      <c r="AM21" s="34" t="str">
        <f>'3 - Programme Progress'!F39</f>
        <v>&lt; Select &gt;</v>
      </c>
      <c r="AN21" s="34" t="str">
        <f>'3 - Programme Progress'!J39</f>
        <v>&lt; Select &gt;</v>
      </c>
      <c r="AO21" s="34" t="str">
        <f>'3 - Programme Progress'!K39</f>
        <v>&lt; Select &gt;</v>
      </c>
      <c r="AP21" s="34" t="str">
        <f>'3 - Programme Progress'!L39</f>
        <v>&lt; Select &gt;</v>
      </c>
      <c r="AQ21" s="34">
        <f>'3 - Programme Progress'!M39</f>
        <v>0</v>
      </c>
      <c r="AR21" s="34">
        <f>'3 - Programme Progress'!N39</f>
        <v>0</v>
      </c>
      <c r="AS21" s="34">
        <f>'3 - Programme Progress'!O39</f>
        <v>0</v>
      </c>
      <c r="AU21" s="469"/>
      <c r="AV21" s="469"/>
      <c r="AW21" s="469"/>
      <c r="AX21" s="469"/>
      <c r="AY21" s="469"/>
      <c r="AZ21" s="469"/>
      <c r="BA21" s="469"/>
      <c r="BB21" s="469"/>
      <c r="BC21" s="469"/>
      <c r="BD21" s="469"/>
      <c r="BE21" s="469"/>
      <c r="BF21" s="469"/>
      <c r="BG21" s="469"/>
      <c r="BH21" s="469"/>
      <c r="BI21" s="469"/>
      <c r="BJ21" s="469"/>
      <c r="BK21" s="469"/>
      <c r="BS21" s="34">
        <f>'4a - Funding Profiles'!F570</f>
        <v>0</v>
      </c>
      <c r="BT21" s="34">
        <f>'4a - Funding Profiles'!G570</f>
        <v>0</v>
      </c>
      <c r="BU21" s="34">
        <f>'4a - Funding Profiles'!H570</f>
        <v>0</v>
      </c>
      <c r="BV21" s="34">
        <f>'4a - Funding Profiles'!I570</f>
        <v>0</v>
      </c>
      <c r="BW21" s="34">
        <f>'4a - Funding Profiles'!J570</f>
        <v>0</v>
      </c>
      <c r="BX21" s="34">
        <f>'4a - Funding Profiles'!K570</f>
        <v>0</v>
      </c>
      <c r="BY21" s="34">
        <f>'4a - Funding Profiles'!L570</f>
        <v>0</v>
      </c>
      <c r="BZ21" s="34">
        <f>'4a - Funding Profiles'!M570</f>
        <v>0</v>
      </c>
      <c r="CA21" s="34">
        <f>'4a - Funding Profiles'!N570</f>
        <v>0</v>
      </c>
      <c r="CB21" s="34">
        <f>'4a - Funding Profiles'!O570</f>
        <v>0</v>
      </c>
      <c r="CC21" s="34">
        <f>'4a - Funding Profiles'!P570</f>
        <v>0</v>
      </c>
      <c r="CD21" s="34">
        <f>'4a - Funding Profiles'!Q570</f>
        <v>0</v>
      </c>
      <c r="CE21" s="34">
        <f>'4a - Funding Profiles'!R570</f>
        <v>0</v>
      </c>
      <c r="CF21" s="34">
        <f>'4a - Funding Profiles'!S570</f>
        <v>0</v>
      </c>
      <c r="CG21" s="34">
        <f>'4a - Funding Profiles'!T570</f>
        <v>0</v>
      </c>
      <c r="CH21" s="34">
        <f>'4a - Funding Profiles'!U570</f>
        <v>0</v>
      </c>
      <c r="CI21" s="34">
        <f>'4a - Funding Profiles'!V570</f>
        <v>0</v>
      </c>
      <c r="CJ21" s="34">
        <f>'4a - Funding Profiles'!W570</f>
        <v>0</v>
      </c>
      <c r="CK21" s="34">
        <f>'4a - Funding Profiles'!X570</f>
        <v>0</v>
      </c>
      <c r="CL21" s="34">
        <f>'4a - Funding Profiles'!Y570</f>
        <v>0</v>
      </c>
      <c r="CM21" s="34">
        <f>'4a - Funding Profiles'!Z570</f>
        <v>0</v>
      </c>
      <c r="CN21" s="34">
        <f>'4a - Funding Profiles'!F571</f>
        <v>0</v>
      </c>
      <c r="CO21" s="34">
        <f>'4a - Funding Profiles'!G571</f>
        <v>0</v>
      </c>
      <c r="CP21" s="34">
        <f>'4a - Funding Profiles'!H571</f>
        <v>0</v>
      </c>
      <c r="CQ21" s="34">
        <f>'4a - Funding Profiles'!I571</f>
        <v>0</v>
      </c>
      <c r="CR21" s="34">
        <f>'4a - Funding Profiles'!J571</f>
        <v>0</v>
      </c>
      <c r="CS21" s="34">
        <f>'4a - Funding Profiles'!K571</f>
        <v>0</v>
      </c>
      <c r="CT21" s="34">
        <f>'4a - Funding Profiles'!L571</f>
        <v>0</v>
      </c>
      <c r="CU21" s="34">
        <f>'4a - Funding Profiles'!M571</f>
        <v>0</v>
      </c>
      <c r="CV21" s="34">
        <f>'4a - Funding Profiles'!N571</f>
        <v>0</v>
      </c>
      <c r="CW21" s="34">
        <f>'4a - Funding Profiles'!O571</f>
        <v>0</v>
      </c>
      <c r="CX21" s="34">
        <f>'4a - Funding Profiles'!P571</f>
        <v>0</v>
      </c>
      <c r="CY21" s="34">
        <f>'4a - Funding Profiles'!Q571</f>
        <v>0</v>
      </c>
      <c r="CZ21" s="34">
        <f>'4a - Funding Profiles'!R571</f>
        <v>0</v>
      </c>
      <c r="DA21" s="34">
        <f>'4a - Funding Profiles'!S571</f>
        <v>0</v>
      </c>
      <c r="DB21" s="34">
        <f>'4a - Funding Profiles'!T571</f>
        <v>0</v>
      </c>
      <c r="DC21" s="34">
        <f>'4a - Funding Profiles'!U571</f>
        <v>0</v>
      </c>
      <c r="DD21" s="34">
        <f>'4a - Funding Profiles'!V571</f>
        <v>0</v>
      </c>
      <c r="DE21" s="34">
        <f>'4a - Funding Profiles'!W571</f>
        <v>0</v>
      </c>
      <c r="DF21" s="34">
        <f>'4a - Funding Profiles'!X571</f>
        <v>0</v>
      </c>
      <c r="DG21" s="34">
        <f>'4a - Funding Profiles'!Y571</f>
        <v>0</v>
      </c>
      <c r="DH21" s="34">
        <f>'4a - Funding Profiles'!Z571</f>
        <v>0</v>
      </c>
      <c r="DI21" s="34">
        <f>'4a - Funding Profiles'!F572</f>
        <v>0</v>
      </c>
      <c r="DJ21" s="34">
        <f>'4a - Funding Profiles'!G572</f>
        <v>0</v>
      </c>
      <c r="DK21" s="34">
        <f>'4a - Funding Profiles'!H572</f>
        <v>0</v>
      </c>
      <c r="DL21" s="34">
        <f>'4a - Funding Profiles'!I572</f>
        <v>0</v>
      </c>
      <c r="DM21" s="34">
        <f>'4a - Funding Profiles'!J572</f>
        <v>0</v>
      </c>
      <c r="DN21" s="34">
        <f>'4a - Funding Profiles'!K572</f>
        <v>0</v>
      </c>
      <c r="DO21" s="34">
        <f>'4a - Funding Profiles'!L572</f>
        <v>0</v>
      </c>
      <c r="DP21" s="34">
        <f>'4a - Funding Profiles'!M572</f>
        <v>0</v>
      </c>
      <c r="DQ21" s="34">
        <f>'4a - Funding Profiles'!N572</f>
        <v>0</v>
      </c>
      <c r="DR21" s="34">
        <f>'4a - Funding Profiles'!O572</f>
        <v>0</v>
      </c>
      <c r="DS21" s="34">
        <f>'4a - Funding Profiles'!P572</f>
        <v>0</v>
      </c>
      <c r="DT21" s="34">
        <f>'4a - Funding Profiles'!Q572</f>
        <v>0</v>
      </c>
      <c r="DU21" s="34">
        <f>'4a - Funding Profiles'!R572</f>
        <v>0</v>
      </c>
      <c r="DV21" s="34">
        <f>'4a - Funding Profiles'!S572</f>
        <v>0</v>
      </c>
      <c r="DW21" s="34">
        <f>'4a - Funding Profiles'!T572</f>
        <v>0</v>
      </c>
      <c r="DX21" s="34">
        <f>'4a - Funding Profiles'!U572</f>
        <v>0</v>
      </c>
      <c r="DY21" s="34">
        <f>'4a - Funding Profiles'!V572</f>
        <v>0</v>
      </c>
      <c r="DZ21" s="34">
        <f>'4a - Funding Profiles'!W572</f>
        <v>0</v>
      </c>
      <c r="EA21" s="34">
        <f>'4a - Funding Profiles'!X572</f>
        <v>0</v>
      </c>
      <c r="EB21" s="34">
        <f>'4a - Funding Profiles'!Y572</f>
        <v>0</v>
      </c>
      <c r="EC21" s="34">
        <f>'4a - Funding Profiles'!Z572</f>
        <v>0</v>
      </c>
      <c r="ED21" s="34">
        <f>'4a - Funding Profiles'!F573</f>
        <v>0</v>
      </c>
      <c r="EE21" s="34">
        <f>'4a - Funding Profiles'!G573</f>
        <v>0</v>
      </c>
      <c r="EF21" s="34">
        <f>'4a - Funding Profiles'!H573</f>
        <v>0</v>
      </c>
      <c r="EG21" s="34">
        <f>'4a - Funding Profiles'!I573</f>
        <v>0</v>
      </c>
      <c r="EH21" s="34">
        <f>'4a - Funding Profiles'!J573</f>
        <v>0</v>
      </c>
      <c r="EI21" s="34">
        <f>'4a - Funding Profiles'!K573</f>
        <v>0</v>
      </c>
      <c r="EJ21" s="34">
        <f>'4a - Funding Profiles'!L573</f>
        <v>0</v>
      </c>
      <c r="EK21" s="34">
        <f>'4a - Funding Profiles'!M573</f>
        <v>0</v>
      </c>
      <c r="EL21" s="34">
        <f>'4a - Funding Profiles'!N573</f>
        <v>0</v>
      </c>
      <c r="EM21" s="34">
        <f>'4a - Funding Profiles'!O573</f>
        <v>0</v>
      </c>
      <c r="EN21" s="34">
        <f>'4a - Funding Profiles'!P573</f>
        <v>0</v>
      </c>
      <c r="EO21" s="34">
        <f>'4a - Funding Profiles'!Q573</f>
        <v>0</v>
      </c>
      <c r="EP21" s="34">
        <f>'4a - Funding Profiles'!R573</f>
        <v>0</v>
      </c>
      <c r="EQ21" s="34">
        <f>'4a - Funding Profiles'!S573</f>
        <v>0</v>
      </c>
      <c r="ER21" s="34">
        <f>'4a - Funding Profiles'!T573</f>
        <v>0</v>
      </c>
      <c r="ES21" s="34">
        <f>'4a - Funding Profiles'!U573</f>
        <v>0</v>
      </c>
      <c r="ET21" s="34">
        <f>'4a - Funding Profiles'!V573</f>
        <v>0</v>
      </c>
      <c r="EU21" s="34">
        <f>'4a - Funding Profiles'!W573</f>
        <v>0</v>
      </c>
      <c r="EV21" s="34">
        <f>'4a - Funding Profiles'!X573</f>
        <v>0</v>
      </c>
      <c r="EW21" s="34">
        <f>'4a - Funding Profiles'!Y573</f>
        <v>0</v>
      </c>
      <c r="EX21" s="34">
        <f>'4a - Funding Profiles'!Z573</f>
        <v>0</v>
      </c>
      <c r="EY21" s="34">
        <f>'4a - Funding Profiles'!F574</f>
        <v>0</v>
      </c>
      <c r="EZ21" s="34">
        <f>'4a - Funding Profiles'!G574</f>
        <v>0</v>
      </c>
      <c r="FA21" s="34">
        <f>'4a - Funding Profiles'!H574</f>
        <v>0</v>
      </c>
      <c r="FB21" s="34">
        <f>'4a - Funding Profiles'!I574</f>
        <v>0</v>
      </c>
      <c r="FC21" s="34">
        <f>'4a - Funding Profiles'!J574</f>
        <v>0</v>
      </c>
      <c r="FD21" s="34">
        <f>'4a - Funding Profiles'!K574</f>
        <v>0</v>
      </c>
      <c r="FE21" s="34">
        <f>'4a - Funding Profiles'!L574</f>
        <v>0</v>
      </c>
      <c r="FF21" s="34">
        <f>'4a - Funding Profiles'!M574</f>
        <v>0</v>
      </c>
      <c r="FG21" s="34">
        <f>'4a - Funding Profiles'!N574</f>
        <v>0</v>
      </c>
      <c r="FH21" s="34">
        <f>'4a - Funding Profiles'!O574</f>
        <v>0</v>
      </c>
      <c r="FI21" s="34">
        <f>'4a - Funding Profiles'!P574</f>
        <v>0</v>
      </c>
      <c r="FJ21" s="34">
        <f>'4a - Funding Profiles'!Q574</f>
        <v>0</v>
      </c>
      <c r="FK21" s="34">
        <f>'4a - Funding Profiles'!R574</f>
        <v>0</v>
      </c>
      <c r="FL21" s="34">
        <f>'4a - Funding Profiles'!S574</f>
        <v>0</v>
      </c>
      <c r="FM21" s="34">
        <f>'4a - Funding Profiles'!T574</f>
        <v>0</v>
      </c>
      <c r="FN21" s="34">
        <f>'4a - Funding Profiles'!U574</f>
        <v>0</v>
      </c>
      <c r="FO21" s="34">
        <f>'4a - Funding Profiles'!V574</f>
        <v>0</v>
      </c>
      <c r="FP21" s="34">
        <f>'4a - Funding Profiles'!W574</f>
        <v>0</v>
      </c>
      <c r="FQ21" s="34">
        <f>'4a - Funding Profiles'!X574</f>
        <v>0</v>
      </c>
      <c r="FR21" s="34">
        <f>'4a - Funding Profiles'!Y574</f>
        <v>0</v>
      </c>
      <c r="FS21" s="34">
        <f>'4a - Funding Profiles'!Z574</f>
        <v>0</v>
      </c>
      <c r="FT21" s="34">
        <f>'4a - Funding Profiles'!F575</f>
        <v>0</v>
      </c>
      <c r="FU21" s="34">
        <f>'4a - Funding Profiles'!G575</f>
        <v>0</v>
      </c>
      <c r="FV21" s="34">
        <f>'4a - Funding Profiles'!H575</f>
        <v>0</v>
      </c>
      <c r="FW21" s="34">
        <f>'4a - Funding Profiles'!I575</f>
        <v>0</v>
      </c>
      <c r="FX21" s="34">
        <f>'4a - Funding Profiles'!J575</f>
        <v>0</v>
      </c>
      <c r="FY21" s="34">
        <f>'4a - Funding Profiles'!K575</f>
        <v>0</v>
      </c>
      <c r="FZ21" s="34">
        <f>'4a - Funding Profiles'!L575</f>
        <v>0</v>
      </c>
      <c r="GA21" s="34">
        <f>'4a - Funding Profiles'!M575</f>
        <v>0</v>
      </c>
      <c r="GB21" s="34">
        <f>'4a - Funding Profiles'!N575</f>
        <v>0</v>
      </c>
      <c r="GC21" s="34">
        <f>'4a - Funding Profiles'!O575</f>
        <v>0</v>
      </c>
      <c r="GD21" s="34">
        <f>'4a - Funding Profiles'!P575</f>
        <v>0</v>
      </c>
      <c r="GE21" s="34">
        <f>'4a - Funding Profiles'!Q575</f>
        <v>0</v>
      </c>
      <c r="GF21" s="34">
        <f>'4a - Funding Profiles'!R575</f>
        <v>0</v>
      </c>
      <c r="GG21" s="34">
        <f>'4a - Funding Profiles'!S575</f>
        <v>0</v>
      </c>
      <c r="GH21" s="34">
        <f>'4a - Funding Profiles'!T575</f>
        <v>0</v>
      </c>
      <c r="GI21" s="34">
        <f>'4a - Funding Profiles'!U575</f>
        <v>0</v>
      </c>
      <c r="GJ21" s="34">
        <f>'4a - Funding Profiles'!V575</f>
        <v>0</v>
      </c>
      <c r="GK21" s="34">
        <f>'4a - Funding Profiles'!W575</f>
        <v>0</v>
      </c>
      <c r="GL21" s="34">
        <f>'4a - Funding Profiles'!X575</f>
        <v>0</v>
      </c>
      <c r="GM21" s="34">
        <f>'4a - Funding Profiles'!Y575</f>
        <v>0</v>
      </c>
      <c r="GN21" s="34">
        <f>'4a - Funding Profiles'!Z575</f>
        <v>0</v>
      </c>
      <c r="GO21" s="34">
        <f>'4a - Funding Profiles'!F576</f>
        <v>0</v>
      </c>
      <c r="GP21" s="34">
        <f>'4a - Funding Profiles'!G576</f>
        <v>0</v>
      </c>
      <c r="GQ21" s="34">
        <f>'4a - Funding Profiles'!H576</f>
        <v>0</v>
      </c>
      <c r="GR21" s="34">
        <f>'4a - Funding Profiles'!I576</f>
        <v>0</v>
      </c>
      <c r="GS21" s="34">
        <f>'4a - Funding Profiles'!J576</f>
        <v>0</v>
      </c>
      <c r="GT21" s="34">
        <f>'4a - Funding Profiles'!K576</f>
        <v>0</v>
      </c>
      <c r="GU21" s="34">
        <f>'4a - Funding Profiles'!L576</f>
        <v>0</v>
      </c>
      <c r="GV21" s="34">
        <f>'4a - Funding Profiles'!M576</f>
        <v>0</v>
      </c>
      <c r="GW21" s="34">
        <f>'4a - Funding Profiles'!N576</f>
        <v>0</v>
      </c>
      <c r="GX21" s="34">
        <f>'4a - Funding Profiles'!O576</f>
        <v>0</v>
      </c>
      <c r="GY21" s="34">
        <f>'4a - Funding Profiles'!P576</f>
        <v>0</v>
      </c>
      <c r="GZ21" s="34">
        <f>'4a - Funding Profiles'!Q576</f>
        <v>0</v>
      </c>
      <c r="HA21" s="34">
        <f>'4a - Funding Profiles'!R576</f>
        <v>0</v>
      </c>
      <c r="HB21" s="34">
        <f>'4a - Funding Profiles'!S576</f>
        <v>0</v>
      </c>
      <c r="HC21" s="34">
        <f>'4a - Funding Profiles'!T576</f>
        <v>0</v>
      </c>
      <c r="HD21" s="34">
        <f>'4a - Funding Profiles'!U576</f>
        <v>0</v>
      </c>
      <c r="HE21" s="34">
        <f>'4a - Funding Profiles'!V576</f>
        <v>0</v>
      </c>
      <c r="HF21" s="34">
        <f>'4a - Funding Profiles'!W576</f>
        <v>0</v>
      </c>
      <c r="HG21" s="34">
        <f>'4a - Funding Profiles'!X576</f>
        <v>0</v>
      </c>
      <c r="HH21" s="34">
        <f>'4a - Funding Profiles'!Y576</f>
        <v>0</v>
      </c>
      <c r="HI21" s="34">
        <f>'4a - Funding Profiles'!Z576</f>
        <v>0</v>
      </c>
      <c r="HJ21" s="34">
        <f>'4a - Funding Profiles'!F577</f>
        <v>0</v>
      </c>
      <c r="HK21" s="34">
        <f>'4a - Funding Profiles'!G577</f>
        <v>0</v>
      </c>
      <c r="HL21" s="34">
        <f>'4a - Funding Profiles'!H577</f>
        <v>0</v>
      </c>
      <c r="HM21" s="34">
        <f>'4a - Funding Profiles'!I577</f>
        <v>0</v>
      </c>
      <c r="HN21" s="34">
        <f>'4a - Funding Profiles'!J577</f>
        <v>0</v>
      </c>
      <c r="HO21" s="34">
        <f>'4a - Funding Profiles'!K577</f>
        <v>0</v>
      </c>
      <c r="HP21" s="34">
        <f>'4a - Funding Profiles'!L577</f>
        <v>0</v>
      </c>
      <c r="HQ21" s="34">
        <f>'4a - Funding Profiles'!M577</f>
        <v>0</v>
      </c>
      <c r="HR21" s="34">
        <f>'4a - Funding Profiles'!N577</f>
        <v>0</v>
      </c>
      <c r="HS21" s="34">
        <f>'4a - Funding Profiles'!O577</f>
        <v>0</v>
      </c>
      <c r="HT21" s="34">
        <f>'4a - Funding Profiles'!P577</f>
        <v>0</v>
      </c>
      <c r="HU21" s="34">
        <f>'4a - Funding Profiles'!Q577</f>
        <v>0</v>
      </c>
      <c r="HV21" s="34">
        <f>'4a - Funding Profiles'!R577</f>
        <v>0</v>
      </c>
      <c r="HW21" s="34">
        <f>'4a - Funding Profiles'!S577</f>
        <v>0</v>
      </c>
      <c r="HX21" s="34">
        <f>'4a - Funding Profiles'!T577</f>
        <v>0</v>
      </c>
      <c r="HY21" s="34">
        <f>'4a - Funding Profiles'!U577</f>
        <v>0</v>
      </c>
      <c r="HZ21" s="34">
        <f>'4a - Funding Profiles'!V577</f>
        <v>0</v>
      </c>
      <c r="IA21" s="34">
        <f>'4a - Funding Profiles'!W577</f>
        <v>0</v>
      </c>
      <c r="IB21" s="34">
        <f>'4a - Funding Profiles'!X577</f>
        <v>0</v>
      </c>
      <c r="IC21" s="34">
        <f>'4a - Funding Profiles'!Y577</f>
        <v>0</v>
      </c>
      <c r="ID21" s="34">
        <f>'4a - Funding Profiles'!Z577</f>
        <v>0</v>
      </c>
      <c r="KP21" s="34">
        <f>'4a - Funding Profiles'!C582</f>
        <v>0</v>
      </c>
      <c r="KQ21" s="34">
        <f>'4a - Funding Profiles'!D582</f>
        <v>0</v>
      </c>
      <c r="KR21" s="34">
        <f>'4a - Funding Profiles'!E582</f>
        <v>0</v>
      </c>
      <c r="KS21" s="34">
        <f>'4a - Funding Profiles'!F582</f>
        <v>0</v>
      </c>
      <c r="KT21" s="34">
        <f>'4a - Funding Profiles'!G582</f>
        <v>0</v>
      </c>
      <c r="KU21" s="34">
        <f>'4a - Funding Profiles'!H582</f>
        <v>0</v>
      </c>
      <c r="KV21" s="34">
        <f>'4a - Funding Profiles'!I582</f>
        <v>0</v>
      </c>
      <c r="KW21" s="34">
        <f>'4a - Funding Profiles'!J582</f>
        <v>0</v>
      </c>
      <c r="KX21" s="34">
        <f>'4a - Funding Profiles'!K582</f>
        <v>0</v>
      </c>
      <c r="KY21" s="34">
        <f>'4a - Funding Profiles'!L582</f>
        <v>0</v>
      </c>
      <c r="KZ21" s="34">
        <f>'4a - Funding Profiles'!M582</f>
        <v>0</v>
      </c>
      <c r="LA21" s="34">
        <f>'4a - Funding Profiles'!N582</f>
        <v>0</v>
      </c>
      <c r="LB21" s="34">
        <f>'4a - Funding Profiles'!O582</f>
        <v>0</v>
      </c>
      <c r="LC21" s="34">
        <f>'4a - Funding Profiles'!P582</f>
        <v>0</v>
      </c>
      <c r="LD21" s="34">
        <f>'4a - Funding Profiles'!Q582</f>
        <v>0</v>
      </c>
      <c r="LE21" s="34">
        <f>'4a - Funding Profiles'!R582</f>
        <v>0</v>
      </c>
      <c r="LF21" s="34">
        <f>'4a - Funding Profiles'!S582</f>
        <v>0</v>
      </c>
      <c r="LG21" s="34">
        <f>'4a - Funding Profiles'!T582</f>
        <v>0</v>
      </c>
      <c r="LH21" s="34">
        <f>'4a - Funding Profiles'!U582</f>
        <v>0</v>
      </c>
      <c r="LI21" s="34">
        <f>'4a - Funding Profiles'!V582</f>
        <v>0</v>
      </c>
      <c r="LJ21" s="34">
        <f>'4a - Funding Profiles'!W582</f>
        <v>0</v>
      </c>
      <c r="LK21" s="34">
        <f>'4a - Funding Profiles'!X582</f>
        <v>0</v>
      </c>
      <c r="LL21" s="34">
        <f>'4a - Funding Profiles'!Y582</f>
        <v>0</v>
      </c>
      <c r="LM21" s="34">
        <f>'4a - Funding Profiles'!Z582</f>
        <v>0</v>
      </c>
      <c r="LN21" s="34">
        <f>'4a - Funding Profiles'!C583</f>
        <v>0</v>
      </c>
      <c r="LO21" s="34">
        <f>'4a - Funding Profiles'!D583</f>
        <v>0</v>
      </c>
      <c r="LP21" s="34">
        <f>'4a - Funding Profiles'!E583</f>
        <v>0</v>
      </c>
      <c r="LQ21" s="34">
        <f>'4a - Funding Profiles'!F583</f>
        <v>0</v>
      </c>
      <c r="LR21" s="34">
        <f>'4a - Funding Profiles'!G583</f>
        <v>0</v>
      </c>
      <c r="LS21" s="34">
        <f>'4a - Funding Profiles'!H583</f>
        <v>0</v>
      </c>
      <c r="LT21" s="34">
        <f>'4a - Funding Profiles'!I583</f>
        <v>0</v>
      </c>
      <c r="LU21" s="34">
        <f>'4a - Funding Profiles'!J583</f>
        <v>0</v>
      </c>
      <c r="LV21" s="34">
        <f>'4a - Funding Profiles'!K583</f>
        <v>0</v>
      </c>
      <c r="LW21" s="34">
        <f>'4a - Funding Profiles'!L583</f>
        <v>0</v>
      </c>
      <c r="LX21" s="34">
        <f>'4a - Funding Profiles'!M583</f>
        <v>0</v>
      </c>
      <c r="LY21" s="34">
        <f>'4a - Funding Profiles'!N583</f>
        <v>0</v>
      </c>
      <c r="LZ21" s="34">
        <f>'4a - Funding Profiles'!O583</f>
        <v>0</v>
      </c>
      <c r="MA21" s="34">
        <f>'4a - Funding Profiles'!P583</f>
        <v>0</v>
      </c>
      <c r="MB21" s="34">
        <f>'4a - Funding Profiles'!Q583</f>
        <v>0</v>
      </c>
      <c r="MC21" s="34">
        <f>'4a - Funding Profiles'!R583</f>
        <v>0</v>
      </c>
      <c r="MD21" s="34">
        <f>'4a - Funding Profiles'!S583</f>
        <v>0</v>
      </c>
      <c r="ME21" s="34">
        <f>'4a - Funding Profiles'!T583</f>
        <v>0</v>
      </c>
      <c r="MF21" s="34">
        <f>'4a - Funding Profiles'!U583</f>
        <v>0</v>
      </c>
      <c r="MG21" s="34">
        <f>'4a - Funding Profiles'!V583</f>
        <v>0</v>
      </c>
      <c r="MH21" s="34">
        <f>'4a - Funding Profiles'!W583</f>
        <v>0</v>
      </c>
      <c r="MI21" s="34">
        <f>'4a - Funding Profiles'!X583</f>
        <v>0</v>
      </c>
      <c r="MJ21" s="34">
        <f>'4a - Funding Profiles'!Y583</f>
        <v>0</v>
      </c>
      <c r="MK21" s="34">
        <f>'4a - Funding Profiles'!Z583</f>
        <v>0</v>
      </c>
      <c r="ML21" s="34">
        <f>'4a - Funding Profiles'!C584</f>
        <v>0</v>
      </c>
      <c r="MM21" s="34">
        <f>'4a - Funding Profiles'!D584</f>
        <v>0</v>
      </c>
      <c r="MN21" s="34">
        <f>'4a - Funding Profiles'!E584</f>
        <v>0</v>
      </c>
      <c r="MO21" s="34">
        <f>'4a - Funding Profiles'!F584</f>
        <v>0</v>
      </c>
      <c r="MP21" s="34">
        <f>'4a - Funding Profiles'!G584</f>
        <v>0</v>
      </c>
      <c r="MQ21" s="34">
        <f>'4a - Funding Profiles'!H584</f>
        <v>0</v>
      </c>
      <c r="MR21" s="34">
        <f>'4a - Funding Profiles'!I584</f>
        <v>0</v>
      </c>
      <c r="MS21" s="34">
        <f>'4a - Funding Profiles'!J584</f>
        <v>0</v>
      </c>
      <c r="MT21" s="34">
        <f>'4a - Funding Profiles'!K584</f>
        <v>0</v>
      </c>
      <c r="MU21" s="34">
        <f>'4a - Funding Profiles'!L584</f>
        <v>0</v>
      </c>
      <c r="MV21" s="34">
        <f>'4a - Funding Profiles'!M584</f>
        <v>0</v>
      </c>
      <c r="MW21" s="34">
        <f>'4a - Funding Profiles'!N584</f>
        <v>0</v>
      </c>
      <c r="MX21" s="34">
        <f>'4a - Funding Profiles'!O584</f>
        <v>0</v>
      </c>
      <c r="MY21" s="34">
        <f>'4a - Funding Profiles'!P584</f>
        <v>0</v>
      </c>
      <c r="MZ21" s="34">
        <f>'4a - Funding Profiles'!Q584</f>
        <v>0</v>
      </c>
      <c r="NA21" s="34">
        <f>'4a - Funding Profiles'!R584</f>
        <v>0</v>
      </c>
      <c r="NB21" s="34">
        <f>'4a - Funding Profiles'!S584</f>
        <v>0</v>
      </c>
      <c r="NC21" s="34">
        <f>'4a - Funding Profiles'!T584</f>
        <v>0</v>
      </c>
      <c r="ND21" s="34">
        <f>'4a - Funding Profiles'!U584</f>
        <v>0</v>
      </c>
      <c r="NE21" s="34">
        <f>'4a - Funding Profiles'!V584</f>
        <v>0</v>
      </c>
      <c r="NF21" s="34">
        <f>'4a - Funding Profiles'!W584</f>
        <v>0</v>
      </c>
      <c r="NG21" s="34">
        <f>'4a - Funding Profiles'!X584</f>
        <v>0</v>
      </c>
      <c r="NH21" s="34">
        <f>'4a - Funding Profiles'!Y584</f>
        <v>0</v>
      </c>
      <c r="NI21" s="34">
        <f>'4a - Funding Profiles'!Z584</f>
        <v>0</v>
      </c>
      <c r="NJ21" s="34">
        <f>'4a - Funding Profiles'!C585</f>
        <v>0</v>
      </c>
      <c r="NK21" s="34">
        <f>'4a - Funding Profiles'!D585</f>
        <v>0</v>
      </c>
      <c r="NL21" s="34">
        <f>'4a - Funding Profiles'!E585</f>
        <v>0</v>
      </c>
      <c r="NM21" s="34">
        <f>'4a - Funding Profiles'!F585</f>
        <v>0</v>
      </c>
      <c r="NN21" s="34">
        <f>'4a - Funding Profiles'!G585</f>
        <v>0</v>
      </c>
      <c r="NO21" s="34">
        <f>'4a - Funding Profiles'!H585</f>
        <v>0</v>
      </c>
      <c r="NP21" s="34">
        <f>'4a - Funding Profiles'!I585</f>
        <v>0</v>
      </c>
      <c r="NQ21" s="34">
        <f>'4a - Funding Profiles'!J585</f>
        <v>0</v>
      </c>
      <c r="NR21" s="34">
        <f>'4a - Funding Profiles'!K585</f>
        <v>0</v>
      </c>
      <c r="NS21" s="34">
        <f>'4a - Funding Profiles'!L585</f>
        <v>0</v>
      </c>
      <c r="NT21" s="34">
        <f>'4a - Funding Profiles'!M585</f>
        <v>0</v>
      </c>
      <c r="NU21" s="34">
        <f>'4a - Funding Profiles'!N585</f>
        <v>0</v>
      </c>
      <c r="NV21" s="34">
        <f>'4a - Funding Profiles'!O585</f>
        <v>0</v>
      </c>
      <c r="NW21" s="34">
        <f>'4a - Funding Profiles'!P585</f>
        <v>0</v>
      </c>
      <c r="NX21" s="34">
        <f>'4a - Funding Profiles'!Q585</f>
        <v>0</v>
      </c>
      <c r="NY21" s="34">
        <f>'4a - Funding Profiles'!R585</f>
        <v>0</v>
      </c>
      <c r="NZ21" s="34">
        <f>'4a - Funding Profiles'!S585</f>
        <v>0</v>
      </c>
      <c r="OA21" s="34">
        <f>'4a - Funding Profiles'!T585</f>
        <v>0</v>
      </c>
      <c r="OB21" s="34">
        <f>'4a - Funding Profiles'!U585</f>
        <v>0</v>
      </c>
      <c r="OC21" s="34">
        <f>'4a - Funding Profiles'!V585</f>
        <v>0</v>
      </c>
      <c r="OD21" s="34">
        <f>'4a - Funding Profiles'!W585</f>
        <v>0</v>
      </c>
      <c r="OE21" s="34">
        <f>'4a - Funding Profiles'!X585</f>
        <v>0</v>
      </c>
      <c r="OF21" s="34">
        <f>'4a - Funding Profiles'!Y585</f>
        <v>0</v>
      </c>
      <c r="OG21" s="34">
        <f>'4a - Funding Profiles'!Z585</f>
        <v>0</v>
      </c>
      <c r="OH21" s="34">
        <f>'4a - Funding Profiles'!C586</f>
        <v>0</v>
      </c>
      <c r="OI21" s="34">
        <f>'4a - Funding Profiles'!D586</f>
        <v>0</v>
      </c>
      <c r="OJ21" s="34">
        <f>'4a - Funding Profiles'!E586</f>
        <v>0</v>
      </c>
      <c r="OK21" s="34">
        <f>'4a - Funding Profiles'!F586</f>
        <v>0</v>
      </c>
      <c r="OL21" s="34">
        <f>'4a - Funding Profiles'!G586</f>
        <v>0</v>
      </c>
      <c r="OM21" s="34">
        <f>'4a - Funding Profiles'!H586</f>
        <v>0</v>
      </c>
      <c r="ON21" s="34">
        <f>'4a - Funding Profiles'!I586</f>
        <v>0</v>
      </c>
      <c r="OO21" s="34">
        <f>'4a - Funding Profiles'!J586</f>
        <v>0</v>
      </c>
      <c r="OP21" s="34">
        <f>'4a - Funding Profiles'!K586</f>
        <v>0</v>
      </c>
      <c r="OQ21" s="34">
        <f>'4a - Funding Profiles'!L586</f>
        <v>0</v>
      </c>
      <c r="OR21" s="34">
        <f>'4a - Funding Profiles'!M586</f>
        <v>0</v>
      </c>
      <c r="OS21" s="34">
        <f>'4a - Funding Profiles'!N586</f>
        <v>0</v>
      </c>
      <c r="OT21" s="34">
        <f>'4a - Funding Profiles'!O586</f>
        <v>0</v>
      </c>
      <c r="OU21" s="34">
        <f>'4a - Funding Profiles'!P586</f>
        <v>0</v>
      </c>
      <c r="OV21" s="34">
        <f>'4a - Funding Profiles'!Q586</f>
        <v>0</v>
      </c>
      <c r="OW21" s="34">
        <f>'4a - Funding Profiles'!R586</f>
        <v>0</v>
      </c>
      <c r="OX21" s="34">
        <f>'4a - Funding Profiles'!S586</f>
        <v>0</v>
      </c>
      <c r="OY21" s="34">
        <f>'4a - Funding Profiles'!T586</f>
        <v>0</v>
      </c>
      <c r="OZ21" s="34">
        <f>'4a - Funding Profiles'!U586</f>
        <v>0</v>
      </c>
      <c r="PA21" s="34">
        <f>'4a - Funding Profiles'!V586</f>
        <v>0</v>
      </c>
      <c r="PB21" s="34">
        <f>'4a - Funding Profiles'!W586</f>
        <v>0</v>
      </c>
      <c r="PC21" s="34">
        <f>'4a - Funding Profiles'!X586</f>
        <v>0</v>
      </c>
      <c r="PD21" s="34">
        <f>'4a - Funding Profiles'!Y586</f>
        <v>0</v>
      </c>
      <c r="PE21" s="34">
        <f>'4a - Funding Profiles'!Z586</f>
        <v>0</v>
      </c>
      <c r="PF21" s="34">
        <f>'4a - Funding Profiles'!F587</f>
        <v>0</v>
      </c>
      <c r="QA21" s="34">
        <f>'4a - Funding Profiles'!C591</f>
        <v>0</v>
      </c>
      <c r="QB21" s="34">
        <f>'4b - PSI'!E32</f>
        <v>0</v>
      </c>
      <c r="QC21" s="34">
        <f>'4b - PSI'!F32</f>
        <v>0</v>
      </c>
      <c r="QD21" s="34">
        <f>'4b - PSI'!G32</f>
        <v>0</v>
      </c>
      <c r="QE21" s="34">
        <f>'4b - PSI'!H32</f>
        <v>0</v>
      </c>
      <c r="QF21" s="34">
        <f>'4b - PSI'!I32</f>
        <v>0</v>
      </c>
      <c r="QG21" s="34">
        <f>'4b - PSI'!J32</f>
        <v>0</v>
      </c>
      <c r="QH21" s="34" t="str">
        <f>'5 - Project Outputs'!C739</f>
        <v>Project 20: Not Applicable</v>
      </c>
      <c r="QI21" s="34" t="str">
        <f>'5 - Project Outputs'!C746</f>
        <v># of temporary FT jobs supported</v>
      </c>
      <c r="QJ21" s="34" t="str">
        <f>'5 - Project Outputs'!D746</f>
        <v>Number</v>
      </c>
      <c r="QK21" s="34">
        <f>'5 - Project Outputs'!E746</f>
        <v>0</v>
      </c>
      <c r="QL21" s="34">
        <f>'5 - Project Outputs'!F746</f>
        <v>0</v>
      </c>
      <c r="QM21" s="34">
        <f>'5 - Project Outputs'!G746</f>
        <v>0</v>
      </c>
      <c r="QN21" s="34">
        <f>'5 - Project Outputs'!H746</f>
        <v>0</v>
      </c>
      <c r="QO21" s="34">
        <f>'5 - Project Outputs'!I746</f>
        <v>0</v>
      </c>
      <c r="QP21" s="34">
        <f>'5 - Project Outputs'!J746</f>
        <v>0</v>
      </c>
      <c r="QQ21" s="34">
        <f>'5 - Project Outputs'!K746</f>
        <v>0</v>
      </c>
      <c r="QR21" s="34">
        <f>'5 - Project Outputs'!L746</f>
        <v>0</v>
      </c>
      <c r="QS21" s="34">
        <f>'5 - Project Outputs'!M746</f>
        <v>0</v>
      </c>
      <c r="QT21" s="34">
        <f>'5 - Project Outputs'!N746</f>
        <v>0</v>
      </c>
      <c r="QU21" s="34">
        <f>'5 - Project Outputs'!O746</f>
        <v>0</v>
      </c>
      <c r="QV21" s="34">
        <f>'5 - Project Outputs'!P746</f>
        <v>0</v>
      </c>
      <c r="QW21" s="34">
        <f>'5 - Project Outputs'!Q746</f>
        <v>0</v>
      </c>
      <c r="QX21" s="34">
        <f>'5 - Project Outputs'!R746</f>
        <v>0</v>
      </c>
      <c r="QY21" s="34">
        <f>'5 - Project Outputs'!S746</f>
        <v>0</v>
      </c>
      <c r="QZ21" s="34">
        <f>'5 - Project Outputs'!T746</f>
        <v>0</v>
      </c>
      <c r="RA21" s="34">
        <f>'5 - Project Outputs'!U746</f>
        <v>0</v>
      </c>
      <c r="RB21" s="34">
        <f>'5 - Project Outputs'!V746</f>
        <v>0</v>
      </c>
      <c r="RC21" s="34">
        <f>'5 - Project Outputs'!W746</f>
        <v>0</v>
      </c>
      <c r="RD21" s="34">
        <f>'5 - Project Outputs'!X746</f>
        <v>0</v>
      </c>
      <c r="RE21" s="34" t="str">
        <f>'5 - Project Outputs'!C747</f>
        <v># of full-time equivalent (FTE) permanent jobs created through the project</v>
      </c>
      <c r="RF21" s="34" t="str">
        <f>'5 - Project Outputs'!D747</f>
        <v>Number of FTE jobs</v>
      </c>
      <c r="RG21" s="34">
        <f>'5 - Project Outputs'!E747</f>
        <v>0</v>
      </c>
      <c r="RH21" s="34">
        <f>'5 - Project Outputs'!F747</f>
        <v>0</v>
      </c>
      <c r="RI21" s="34">
        <f>'5 - Project Outputs'!G747</f>
        <v>0</v>
      </c>
      <c r="RJ21" s="34">
        <f>'5 - Project Outputs'!H747</f>
        <v>0</v>
      </c>
      <c r="RK21" s="34">
        <f>'5 - Project Outputs'!I747</f>
        <v>0</v>
      </c>
      <c r="RL21" s="34">
        <f>'5 - Project Outputs'!J747</f>
        <v>0</v>
      </c>
      <c r="RM21" s="34">
        <f>'5 - Project Outputs'!K747</f>
        <v>0</v>
      </c>
      <c r="RN21" s="34">
        <f>'5 - Project Outputs'!L747</f>
        <v>0</v>
      </c>
      <c r="RO21" s="34">
        <f>'5 - Project Outputs'!M747</f>
        <v>0</v>
      </c>
      <c r="RP21" s="34">
        <f>'5 - Project Outputs'!N747</f>
        <v>0</v>
      </c>
      <c r="RQ21" s="34">
        <f>'5 - Project Outputs'!O747</f>
        <v>0</v>
      </c>
      <c r="RR21" s="34">
        <f>'5 - Project Outputs'!P747</f>
        <v>0</v>
      </c>
      <c r="RS21" s="34">
        <f>'5 - Project Outputs'!Q747</f>
        <v>0</v>
      </c>
      <c r="RT21" s="34">
        <f>'5 - Project Outputs'!R747</f>
        <v>0</v>
      </c>
      <c r="RU21" s="34">
        <f>'5 - Project Outputs'!S747</f>
        <v>0</v>
      </c>
      <c r="RV21" s="34">
        <f>'5 - Project Outputs'!T747</f>
        <v>0</v>
      </c>
      <c r="RW21" s="34">
        <f>'5 - Project Outputs'!U747</f>
        <v>0</v>
      </c>
      <c r="RX21" s="34">
        <f>'5 - Project Outputs'!V747</f>
        <v>0</v>
      </c>
      <c r="RY21" s="34">
        <f>'5 - Project Outputs'!W747</f>
        <v>0</v>
      </c>
      <c r="RZ21" s="34">
        <f>'5 - Project Outputs'!X747</f>
        <v>0</v>
      </c>
      <c r="SA21" s="34" t="str">
        <f>'5 - Project Outputs'!C748</f>
        <v># of full-time equivalent (FTE) permanent jobs safeguarded through the project</v>
      </c>
      <c r="SB21" s="34" t="str">
        <f>'5 - Project Outputs'!D748</f>
        <v>Number of FTE jobs</v>
      </c>
      <c r="SC21" s="34">
        <f>'5 - Project Outputs'!E748</f>
        <v>0</v>
      </c>
      <c r="SD21" s="34">
        <f>'5 - Project Outputs'!F748</f>
        <v>0</v>
      </c>
      <c r="SE21" s="34">
        <f>'5 - Project Outputs'!G748</f>
        <v>0</v>
      </c>
      <c r="SF21" s="34">
        <f>'5 - Project Outputs'!H748</f>
        <v>0</v>
      </c>
      <c r="SG21" s="34">
        <f>'5 - Project Outputs'!I748</f>
        <v>0</v>
      </c>
      <c r="SH21" s="34">
        <f>'5 - Project Outputs'!J748</f>
        <v>0</v>
      </c>
      <c r="SI21" s="34">
        <f>'5 - Project Outputs'!K748</f>
        <v>0</v>
      </c>
      <c r="SJ21" s="34">
        <f>'5 - Project Outputs'!L748</f>
        <v>0</v>
      </c>
      <c r="SK21" s="34">
        <f>'5 - Project Outputs'!M748</f>
        <v>0</v>
      </c>
      <c r="SL21" s="34">
        <f>'5 - Project Outputs'!N748</f>
        <v>0</v>
      </c>
      <c r="SM21" s="34">
        <f>'5 - Project Outputs'!O748</f>
        <v>0</v>
      </c>
      <c r="SN21" s="34">
        <f>'5 - Project Outputs'!P748</f>
        <v>0</v>
      </c>
      <c r="SO21" s="34">
        <f>'5 - Project Outputs'!Q748</f>
        <v>0</v>
      </c>
      <c r="SP21" s="34">
        <f>'5 - Project Outputs'!R748</f>
        <v>0</v>
      </c>
      <c r="SQ21" s="34">
        <f>'5 - Project Outputs'!S748</f>
        <v>0</v>
      </c>
      <c r="SR21" s="34">
        <f>'5 - Project Outputs'!T748</f>
        <v>0</v>
      </c>
      <c r="SS21" s="34">
        <f>'5 - Project Outputs'!U748</f>
        <v>0</v>
      </c>
      <c r="ST21" s="34">
        <f>'5 - Project Outputs'!V748</f>
        <v>0</v>
      </c>
      <c r="SU21" s="34">
        <f>'5 - Project Outputs'!W748</f>
        <v>0</v>
      </c>
      <c r="SV21" s="34">
        <f>'5 - Project Outputs'!X748</f>
        <v>0</v>
      </c>
      <c r="SW21" s="34" t="str">
        <f>'5 - Project Outputs'!C750</f>
        <v>&lt; Select &gt;</v>
      </c>
      <c r="SX21" s="34" t="str">
        <f>'5 - Project Outputs'!D750</f>
        <v>N/A</v>
      </c>
      <c r="SY21" s="34">
        <f>'5 - Project Outputs'!E750</f>
        <v>0</v>
      </c>
      <c r="SZ21" s="34">
        <f>'5 - Project Outputs'!F750</f>
        <v>0</v>
      </c>
      <c r="TA21" s="34">
        <f>'5 - Project Outputs'!G750</f>
        <v>0</v>
      </c>
      <c r="TB21" s="34">
        <f>'5 - Project Outputs'!H750</f>
        <v>0</v>
      </c>
      <c r="TC21" s="34">
        <f>'5 - Project Outputs'!I750</f>
        <v>0</v>
      </c>
      <c r="TD21" s="34">
        <f>'5 - Project Outputs'!J750</f>
        <v>0</v>
      </c>
      <c r="TE21" s="34">
        <f>'5 - Project Outputs'!K750</f>
        <v>0</v>
      </c>
      <c r="TF21" s="34">
        <f>'5 - Project Outputs'!L750</f>
        <v>0</v>
      </c>
      <c r="TG21" s="34">
        <f>'5 - Project Outputs'!M750</f>
        <v>0</v>
      </c>
      <c r="TH21" s="34">
        <f>'5 - Project Outputs'!N750</f>
        <v>0</v>
      </c>
      <c r="TI21" s="34">
        <f>'5 - Project Outputs'!O750</f>
        <v>0</v>
      </c>
      <c r="TJ21" s="34">
        <f>'5 - Project Outputs'!P750</f>
        <v>0</v>
      </c>
      <c r="TK21" s="34">
        <f>'5 - Project Outputs'!Q750</f>
        <v>0</v>
      </c>
      <c r="TL21" s="34">
        <f>'5 - Project Outputs'!R750</f>
        <v>0</v>
      </c>
      <c r="TM21" s="34">
        <f>'5 - Project Outputs'!S750</f>
        <v>0</v>
      </c>
      <c r="TN21" s="34">
        <f>'5 - Project Outputs'!T750</f>
        <v>0</v>
      </c>
      <c r="TO21" s="34">
        <f>'5 - Project Outputs'!U750</f>
        <v>0</v>
      </c>
      <c r="TP21" s="34">
        <f>'5 - Project Outputs'!V750</f>
        <v>0</v>
      </c>
      <c r="TQ21" s="34">
        <f>'5 - Project Outputs'!W750</f>
        <v>0</v>
      </c>
      <c r="TR21" s="34">
        <f>'5 - Project Outputs'!X750</f>
        <v>0</v>
      </c>
      <c r="TS21" s="34">
        <f>'5 - Project Outputs'!Y750</f>
        <v>0</v>
      </c>
      <c r="TT21" s="34" t="str">
        <f>'5 - Project Outputs'!C751</f>
        <v>&lt; Select &gt;</v>
      </c>
      <c r="TU21" s="34" t="str">
        <f>'5 - Project Outputs'!D751</f>
        <v>N/A</v>
      </c>
      <c r="TV21" s="34">
        <f>'5 - Project Outputs'!E751</f>
        <v>0</v>
      </c>
      <c r="TW21" s="34">
        <f>'5 - Project Outputs'!F751</f>
        <v>0</v>
      </c>
      <c r="TX21" s="34">
        <f>'5 - Project Outputs'!G751</f>
        <v>0</v>
      </c>
      <c r="TY21" s="34">
        <f>'5 - Project Outputs'!H751</f>
        <v>0</v>
      </c>
      <c r="TZ21" s="34">
        <f>'5 - Project Outputs'!I751</f>
        <v>0</v>
      </c>
      <c r="UA21" s="34">
        <f>'5 - Project Outputs'!J751</f>
        <v>0</v>
      </c>
      <c r="UB21" s="34">
        <f>'5 - Project Outputs'!K751</f>
        <v>0</v>
      </c>
      <c r="UC21" s="34">
        <f>'5 - Project Outputs'!L751</f>
        <v>0</v>
      </c>
      <c r="UD21" s="34">
        <f>'5 - Project Outputs'!M751</f>
        <v>0</v>
      </c>
      <c r="UE21" s="34">
        <f>'5 - Project Outputs'!N751</f>
        <v>0</v>
      </c>
      <c r="UF21" s="34">
        <f>'5 - Project Outputs'!O751</f>
        <v>0</v>
      </c>
      <c r="UG21" s="34">
        <f>'5 - Project Outputs'!P751</f>
        <v>0</v>
      </c>
      <c r="UH21" s="34">
        <f>'5 - Project Outputs'!Q751</f>
        <v>0</v>
      </c>
      <c r="UI21" s="34">
        <f>'5 - Project Outputs'!R751</f>
        <v>0</v>
      </c>
      <c r="UJ21" s="34">
        <f>'5 - Project Outputs'!S751</f>
        <v>0</v>
      </c>
      <c r="UK21" s="34">
        <f>'5 - Project Outputs'!T751</f>
        <v>0</v>
      </c>
      <c r="UL21" s="34">
        <f>'5 - Project Outputs'!U751</f>
        <v>0</v>
      </c>
      <c r="UM21" s="34">
        <f>'5 - Project Outputs'!V751</f>
        <v>0</v>
      </c>
      <c r="UN21" s="34">
        <f>'5 - Project Outputs'!W751</f>
        <v>0</v>
      </c>
      <c r="UO21" s="34">
        <f>'5 - Project Outputs'!X751</f>
        <v>0</v>
      </c>
      <c r="UP21" s="34">
        <f>'5 - Project Outputs'!Y751</f>
        <v>0</v>
      </c>
      <c r="UQ21" s="34" t="str">
        <f>'5 - Project Outputs'!C752</f>
        <v>&lt; Select &gt;</v>
      </c>
      <c r="UR21" s="34" t="str">
        <f>'5 - Project Outputs'!D752</f>
        <v>N/A</v>
      </c>
      <c r="US21" s="34">
        <f>'5 - Project Outputs'!E752</f>
        <v>0</v>
      </c>
      <c r="UT21" s="34">
        <f>'5 - Project Outputs'!F752</f>
        <v>0</v>
      </c>
      <c r="UU21" s="34">
        <f>'5 - Project Outputs'!G752</f>
        <v>0</v>
      </c>
      <c r="UV21" s="34">
        <f>'5 - Project Outputs'!H752</f>
        <v>0</v>
      </c>
      <c r="UW21" s="34">
        <f>'5 - Project Outputs'!I752</f>
        <v>0</v>
      </c>
      <c r="UX21" s="34">
        <f>'5 - Project Outputs'!J752</f>
        <v>0</v>
      </c>
      <c r="UY21" s="34">
        <f>'5 - Project Outputs'!K752</f>
        <v>0</v>
      </c>
      <c r="UZ21" s="34">
        <f>'5 - Project Outputs'!L752</f>
        <v>0</v>
      </c>
      <c r="VA21" s="34">
        <f>'5 - Project Outputs'!M752</f>
        <v>0</v>
      </c>
      <c r="VB21" s="34">
        <f>'5 - Project Outputs'!N752</f>
        <v>0</v>
      </c>
      <c r="VC21" s="34">
        <f>'5 - Project Outputs'!O752</f>
        <v>0</v>
      </c>
      <c r="VD21" s="34">
        <f>'5 - Project Outputs'!P752</f>
        <v>0</v>
      </c>
      <c r="VE21" s="34">
        <f>'5 - Project Outputs'!Q752</f>
        <v>0</v>
      </c>
      <c r="VF21" s="34">
        <f>'5 - Project Outputs'!R752</f>
        <v>0</v>
      </c>
      <c r="VG21" s="34">
        <f>'5 - Project Outputs'!S752</f>
        <v>0</v>
      </c>
      <c r="VH21" s="34">
        <f>'5 - Project Outputs'!T752</f>
        <v>0</v>
      </c>
      <c r="VI21" s="34">
        <f>'5 - Project Outputs'!U752</f>
        <v>0</v>
      </c>
      <c r="VJ21" s="34">
        <f>'5 - Project Outputs'!V752</f>
        <v>0</v>
      </c>
      <c r="VK21" s="34">
        <f>'5 - Project Outputs'!W752</f>
        <v>0</v>
      </c>
      <c r="VL21" s="34">
        <f>'5 - Project Outputs'!X752</f>
        <v>0</v>
      </c>
      <c r="VM21" s="34">
        <f>'5 - Project Outputs'!Y752</f>
        <v>0</v>
      </c>
      <c r="VN21" s="34" t="str">
        <f>'5 - Project Outputs'!C753</f>
        <v>&lt; Select &gt;</v>
      </c>
      <c r="VO21" s="34" t="str">
        <f>'5 - Project Outputs'!D753</f>
        <v>N/A</v>
      </c>
      <c r="VP21" s="34">
        <f>'5 - Project Outputs'!E753</f>
        <v>0</v>
      </c>
      <c r="VQ21" s="34">
        <f>'5 - Project Outputs'!F753</f>
        <v>0</v>
      </c>
      <c r="VR21" s="34">
        <f>'5 - Project Outputs'!G753</f>
        <v>0</v>
      </c>
      <c r="VS21" s="34">
        <f>'5 - Project Outputs'!H753</f>
        <v>0</v>
      </c>
      <c r="VT21" s="34">
        <f>'5 - Project Outputs'!I753</f>
        <v>0</v>
      </c>
      <c r="VU21" s="34">
        <f>'5 - Project Outputs'!J753</f>
        <v>0</v>
      </c>
      <c r="VV21" s="34">
        <f>'5 - Project Outputs'!K753</f>
        <v>0</v>
      </c>
      <c r="VW21" s="34">
        <f>'5 - Project Outputs'!L753</f>
        <v>0</v>
      </c>
      <c r="VX21" s="34">
        <f>'5 - Project Outputs'!M753</f>
        <v>0</v>
      </c>
      <c r="VY21" s="34">
        <f>'5 - Project Outputs'!N753</f>
        <v>0</v>
      </c>
      <c r="VZ21" s="34">
        <f>'5 - Project Outputs'!O753</f>
        <v>0</v>
      </c>
      <c r="WA21" s="34">
        <f>'5 - Project Outputs'!P753</f>
        <v>0</v>
      </c>
      <c r="WB21" s="34">
        <f>'5 - Project Outputs'!Q753</f>
        <v>0</v>
      </c>
      <c r="WC21" s="34">
        <f>'5 - Project Outputs'!R753</f>
        <v>0</v>
      </c>
      <c r="WD21" s="34">
        <f>'5 - Project Outputs'!S753</f>
        <v>0</v>
      </c>
      <c r="WE21" s="34">
        <f>'5 - Project Outputs'!T753</f>
        <v>0</v>
      </c>
      <c r="WF21" s="34">
        <f>'5 - Project Outputs'!U753</f>
        <v>0</v>
      </c>
      <c r="WG21" s="34">
        <f>'5 - Project Outputs'!V753</f>
        <v>0</v>
      </c>
      <c r="WH21" s="34">
        <f>'5 - Project Outputs'!W753</f>
        <v>0</v>
      </c>
      <c r="WI21" s="34">
        <f>'5 - Project Outputs'!X753</f>
        <v>0</v>
      </c>
      <c r="WJ21" s="34">
        <f>'5 - Project Outputs'!Y753</f>
        <v>0</v>
      </c>
      <c r="WK21" s="34" t="str">
        <f>'5 - Project Outputs'!C754</f>
        <v>&lt; Select &gt;</v>
      </c>
      <c r="WL21" s="34" t="str">
        <f>'5 - Project Outputs'!D754</f>
        <v>N/A</v>
      </c>
      <c r="WM21" s="34">
        <f>'5 - Project Outputs'!E754</f>
        <v>0</v>
      </c>
      <c r="WN21" s="34">
        <f>'5 - Project Outputs'!F754</f>
        <v>0</v>
      </c>
      <c r="WO21" s="34">
        <f>'5 - Project Outputs'!G754</f>
        <v>0</v>
      </c>
      <c r="WP21" s="34">
        <f>'5 - Project Outputs'!H754</f>
        <v>0</v>
      </c>
      <c r="WQ21" s="34">
        <f>'5 - Project Outputs'!I754</f>
        <v>0</v>
      </c>
      <c r="WR21" s="34">
        <f>'5 - Project Outputs'!J754</f>
        <v>0</v>
      </c>
      <c r="WS21" s="34">
        <f>'5 - Project Outputs'!K754</f>
        <v>0</v>
      </c>
      <c r="WT21" s="34">
        <f>'5 - Project Outputs'!L754</f>
        <v>0</v>
      </c>
      <c r="WU21" s="34">
        <f>'5 - Project Outputs'!M754</f>
        <v>0</v>
      </c>
      <c r="WV21" s="34">
        <f>'5 - Project Outputs'!N754</f>
        <v>0</v>
      </c>
      <c r="WW21" s="34">
        <f>'5 - Project Outputs'!O754</f>
        <v>0</v>
      </c>
      <c r="WX21" s="34">
        <f>'5 - Project Outputs'!P754</f>
        <v>0</v>
      </c>
      <c r="WY21" s="34">
        <f>'5 - Project Outputs'!Q754</f>
        <v>0</v>
      </c>
      <c r="WZ21" s="34">
        <f>'5 - Project Outputs'!R754</f>
        <v>0</v>
      </c>
      <c r="XA21" s="34">
        <f>'5 - Project Outputs'!S754</f>
        <v>0</v>
      </c>
      <c r="XB21" s="34">
        <f>'5 - Project Outputs'!T754</f>
        <v>0</v>
      </c>
      <c r="XC21" s="34">
        <f>'5 - Project Outputs'!U754</f>
        <v>0</v>
      </c>
      <c r="XD21" s="34">
        <f>'5 - Project Outputs'!V754</f>
        <v>0</v>
      </c>
      <c r="XE21" s="34">
        <f>'5 - Project Outputs'!W754</f>
        <v>0</v>
      </c>
      <c r="XF21" s="34">
        <f>'5 - Project Outputs'!X754</f>
        <v>0</v>
      </c>
      <c r="XG21" s="34">
        <f>'5 - Project Outputs'!Y754</f>
        <v>0</v>
      </c>
      <c r="XH21" s="34" t="str">
        <f>'5 - Project Outputs'!C755</f>
        <v>&lt; Select &gt;</v>
      </c>
      <c r="XI21" s="34" t="str">
        <f>'5 - Project Outputs'!D755</f>
        <v>N/A</v>
      </c>
      <c r="XJ21" s="34">
        <f>'5 - Project Outputs'!E755</f>
        <v>0</v>
      </c>
      <c r="XK21" s="34">
        <f>'5 - Project Outputs'!F755</f>
        <v>0</v>
      </c>
      <c r="XL21" s="34">
        <f>'5 - Project Outputs'!G755</f>
        <v>0</v>
      </c>
      <c r="XM21" s="34">
        <f>'5 - Project Outputs'!H755</f>
        <v>0</v>
      </c>
      <c r="XN21" s="34">
        <f>'5 - Project Outputs'!I755</f>
        <v>0</v>
      </c>
      <c r="XO21" s="34">
        <f>'5 - Project Outputs'!J755</f>
        <v>0</v>
      </c>
      <c r="XP21" s="34">
        <f>'5 - Project Outputs'!K755</f>
        <v>0</v>
      </c>
      <c r="XQ21" s="34">
        <f>'5 - Project Outputs'!L755</f>
        <v>0</v>
      </c>
      <c r="XR21" s="34">
        <f>'5 - Project Outputs'!M755</f>
        <v>0</v>
      </c>
      <c r="XS21" s="34">
        <f>'5 - Project Outputs'!N755</f>
        <v>0</v>
      </c>
      <c r="XT21" s="34">
        <f>'5 - Project Outputs'!O755</f>
        <v>0</v>
      </c>
      <c r="XU21" s="34">
        <f>'5 - Project Outputs'!P755</f>
        <v>0</v>
      </c>
      <c r="XV21" s="34">
        <f>'5 - Project Outputs'!Q755</f>
        <v>0</v>
      </c>
      <c r="XW21" s="34">
        <f>'5 - Project Outputs'!R755</f>
        <v>0</v>
      </c>
      <c r="XX21" s="34">
        <f>'5 - Project Outputs'!S755</f>
        <v>0</v>
      </c>
      <c r="XY21" s="34">
        <f>'5 - Project Outputs'!T755</f>
        <v>0</v>
      </c>
      <c r="XZ21" s="34">
        <f>'5 - Project Outputs'!U755</f>
        <v>0</v>
      </c>
      <c r="YA21" s="34">
        <f>'5 - Project Outputs'!V755</f>
        <v>0</v>
      </c>
      <c r="YB21" s="34">
        <f>'5 - Project Outputs'!W755</f>
        <v>0</v>
      </c>
      <c r="YC21" s="34">
        <f>'5 - Project Outputs'!X755</f>
        <v>0</v>
      </c>
      <c r="YD21" s="34">
        <f>'5 - Project Outputs'!Y755</f>
        <v>0</v>
      </c>
      <c r="YE21" s="34" t="str">
        <f>'5 - Project Outputs'!C756</f>
        <v>&lt; Select &gt;</v>
      </c>
      <c r="YF21" s="34" t="str">
        <f>'5 - Project Outputs'!D756</f>
        <v>N/A</v>
      </c>
      <c r="YG21" s="34">
        <f>'5 - Project Outputs'!E756</f>
        <v>0</v>
      </c>
      <c r="YH21" s="34">
        <f>'5 - Project Outputs'!F756</f>
        <v>0</v>
      </c>
      <c r="YI21" s="34">
        <f>'5 - Project Outputs'!G756</f>
        <v>0</v>
      </c>
      <c r="YJ21" s="34">
        <f>'5 - Project Outputs'!H756</f>
        <v>0</v>
      </c>
      <c r="YK21" s="34">
        <f>'5 - Project Outputs'!I756</f>
        <v>0</v>
      </c>
      <c r="YL21" s="34">
        <f>'5 - Project Outputs'!J756</f>
        <v>0</v>
      </c>
      <c r="YM21" s="34">
        <f>'5 - Project Outputs'!K756</f>
        <v>0</v>
      </c>
      <c r="YN21" s="34">
        <f>'5 - Project Outputs'!L756</f>
        <v>0</v>
      </c>
      <c r="YO21" s="34">
        <f>'5 - Project Outputs'!M756</f>
        <v>0</v>
      </c>
      <c r="YP21" s="34">
        <f>'5 - Project Outputs'!N756</f>
        <v>0</v>
      </c>
      <c r="YQ21" s="34">
        <f>'5 - Project Outputs'!O756</f>
        <v>0</v>
      </c>
      <c r="YR21" s="34">
        <f>'5 - Project Outputs'!P756</f>
        <v>0</v>
      </c>
      <c r="YS21" s="34">
        <f>'5 - Project Outputs'!Q756</f>
        <v>0</v>
      </c>
      <c r="YT21" s="34">
        <f>'5 - Project Outputs'!R756</f>
        <v>0</v>
      </c>
      <c r="YU21" s="34">
        <f>'5 - Project Outputs'!S756</f>
        <v>0</v>
      </c>
      <c r="YV21" s="34">
        <f>'5 - Project Outputs'!T756</f>
        <v>0</v>
      </c>
      <c r="YW21" s="34">
        <f>'5 - Project Outputs'!U756</f>
        <v>0</v>
      </c>
      <c r="YX21" s="34">
        <f>'5 - Project Outputs'!V756</f>
        <v>0</v>
      </c>
      <c r="YY21" s="34">
        <f>'5 - Project Outputs'!W756</f>
        <v>0</v>
      </c>
      <c r="YZ21" s="34">
        <f>'5 - Project Outputs'!X756</f>
        <v>0</v>
      </c>
      <c r="ZA21" s="34">
        <f>'5 - Project Outputs'!Y756</f>
        <v>0</v>
      </c>
      <c r="ZB21" s="34" t="str">
        <f>'5 - Project Outputs'!C757</f>
        <v>&lt; Select &gt;</v>
      </c>
      <c r="ZC21" s="34" t="str">
        <f>'5 - Project Outputs'!D757</f>
        <v>N/A</v>
      </c>
      <c r="ZD21" s="34">
        <f>'5 - Project Outputs'!E757</f>
        <v>0</v>
      </c>
      <c r="ZE21" s="34">
        <f>'5 - Project Outputs'!F757</f>
        <v>0</v>
      </c>
      <c r="ZF21" s="34">
        <f>'5 - Project Outputs'!G757</f>
        <v>0</v>
      </c>
      <c r="ZG21" s="34">
        <f>'5 - Project Outputs'!H757</f>
        <v>0</v>
      </c>
      <c r="ZH21" s="34">
        <f>'5 - Project Outputs'!I757</f>
        <v>0</v>
      </c>
      <c r="ZI21" s="34">
        <f>'5 - Project Outputs'!J757</f>
        <v>0</v>
      </c>
      <c r="ZJ21" s="34">
        <f>'5 - Project Outputs'!K757</f>
        <v>0</v>
      </c>
      <c r="ZK21" s="34">
        <f>'5 - Project Outputs'!L757</f>
        <v>0</v>
      </c>
      <c r="ZL21" s="34">
        <f>'5 - Project Outputs'!M757</f>
        <v>0</v>
      </c>
      <c r="ZM21" s="34">
        <f>'5 - Project Outputs'!N757</f>
        <v>0</v>
      </c>
      <c r="ZN21" s="34">
        <f>'5 - Project Outputs'!O757</f>
        <v>0</v>
      </c>
      <c r="ZO21" s="34">
        <f>'5 - Project Outputs'!P757</f>
        <v>0</v>
      </c>
      <c r="ZP21" s="34">
        <f>'5 - Project Outputs'!Q757</f>
        <v>0</v>
      </c>
      <c r="ZQ21" s="34">
        <f>'5 - Project Outputs'!R757</f>
        <v>0</v>
      </c>
      <c r="ZR21" s="34">
        <f>'5 - Project Outputs'!S757</f>
        <v>0</v>
      </c>
      <c r="ZS21" s="34">
        <f>'5 - Project Outputs'!T757</f>
        <v>0</v>
      </c>
      <c r="ZT21" s="34">
        <f>'5 - Project Outputs'!U757</f>
        <v>0</v>
      </c>
      <c r="ZU21" s="34">
        <f>'5 - Project Outputs'!V757</f>
        <v>0</v>
      </c>
      <c r="ZV21" s="34">
        <f>'5 - Project Outputs'!W757</f>
        <v>0</v>
      </c>
      <c r="ZW21" s="34">
        <f>'5 - Project Outputs'!X757</f>
        <v>0</v>
      </c>
      <c r="ZX21" s="34">
        <f>'5 - Project Outputs'!Y757</f>
        <v>0</v>
      </c>
      <c r="ZY21" s="34" t="str">
        <f>'5 - Project Outputs'!C758</f>
        <v>&lt; Select &gt;</v>
      </c>
      <c r="ZZ21" s="34" t="str">
        <f>'5 - Project Outputs'!D758</f>
        <v>N/A</v>
      </c>
      <c r="AAA21" s="34">
        <f>'5 - Project Outputs'!E758</f>
        <v>0</v>
      </c>
      <c r="AAB21" s="34">
        <f>'5 - Project Outputs'!F758</f>
        <v>0</v>
      </c>
      <c r="AAC21" s="34">
        <f>'5 - Project Outputs'!G758</f>
        <v>0</v>
      </c>
      <c r="AAD21" s="34">
        <f>'5 - Project Outputs'!H758</f>
        <v>0</v>
      </c>
      <c r="AAE21" s="34">
        <f>'5 - Project Outputs'!I758</f>
        <v>0</v>
      </c>
      <c r="AAF21" s="34">
        <f>'5 - Project Outputs'!J758</f>
        <v>0</v>
      </c>
      <c r="AAG21" s="34">
        <f>'5 - Project Outputs'!K758</f>
        <v>0</v>
      </c>
      <c r="AAH21" s="34">
        <f>'5 - Project Outputs'!L758</f>
        <v>0</v>
      </c>
      <c r="AAI21" s="34">
        <f>'5 - Project Outputs'!M758</f>
        <v>0</v>
      </c>
      <c r="AAJ21" s="34">
        <f>'5 - Project Outputs'!N758</f>
        <v>0</v>
      </c>
      <c r="AAK21" s="34">
        <f>'5 - Project Outputs'!O758</f>
        <v>0</v>
      </c>
      <c r="AAL21" s="34">
        <f>'5 - Project Outputs'!P758</f>
        <v>0</v>
      </c>
      <c r="AAM21" s="34">
        <f>'5 - Project Outputs'!Q758</f>
        <v>0</v>
      </c>
      <c r="AAN21" s="34">
        <f>'5 - Project Outputs'!R758</f>
        <v>0</v>
      </c>
      <c r="AAO21" s="34">
        <f>'5 - Project Outputs'!S758</f>
        <v>0</v>
      </c>
      <c r="AAP21" s="34">
        <f>'5 - Project Outputs'!T758</f>
        <v>0</v>
      </c>
      <c r="AAQ21" s="34">
        <f>'5 - Project Outputs'!U758</f>
        <v>0</v>
      </c>
      <c r="AAR21" s="34">
        <f>'5 - Project Outputs'!V758</f>
        <v>0</v>
      </c>
      <c r="AAS21" s="34">
        <f>'5 - Project Outputs'!W758</f>
        <v>0</v>
      </c>
      <c r="AAT21" s="34">
        <f>'5 - Project Outputs'!X758</f>
        <v>0</v>
      </c>
      <c r="AAU21" s="34">
        <f>'5 - Project Outputs'!Y758</f>
        <v>0</v>
      </c>
      <c r="AAV21" s="34" t="str">
        <f>'5 - Project Outputs'!C759</f>
        <v>&lt; Select &gt;</v>
      </c>
      <c r="AAW21" s="34" t="str">
        <f>'5 - Project Outputs'!D759</f>
        <v>N/A</v>
      </c>
      <c r="AAX21" s="34">
        <f>'5 - Project Outputs'!E759</f>
        <v>0</v>
      </c>
      <c r="AAY21" s="34">
        <f>'5 - Project Outputs'!F759</f>
        <v>0</v>
      </c>
      <c r="AAZ21" s="34">
        <f>'5 - Project Outputs'!G759</f>
        <v>0</v>
      </c>
      <c r="ABA21" s="34">
        <f>'5 - Project Outputs'!H759</f>
        <v>0</v>
      </c>
      <c r="ABB21" s="34">
        <f>'5 - Project Outputs'!I759</f>
        <v>0</v>
      </c>
      <c r="ABC21" s="34">
        <f>'5 - Project Outputs'!J759</f>
        <v>0</v>
      </c>
      <c r="ABD21" s="34">
        <f>'5 - Project Outputs'!K759</f>
        <v>0</v>
      </c>
      <c r="ABE21" s="34">
        <f>'5 - Project Outputs'!L759</f>
        <v>0</v>
      </c>
      <c r="ABF21" s="34">
        <f>'5 - Project Outputs'!M759</f>
        <v>0</v>
      </c>
      <c r="ABG21" s="34">
        <f>'5 - Project Outputs'!N759</f>
        <v>0</v>
      </c>
      <c r="ABH21" s="34">
        <f>'5 - Project Outputs'!O759</f>
        <v>0</v>
      </c>
      <c r="ABI21" s="34">
        <f>'5 - Project Outputs'!P759</f>
        <v>0</v>
      </c>
      <c r="ABJ21" s="34">
        <f>'5 - Project Outputs'!Q759</f>
        <v>0</v>
      </c>
      <c r="ABK21" s="34">
        <f>'5 - Project Outputs'!R759</f>
        <v>0</v>
      </c>
      <c r="ABL21" s="34">
        <f>'5 - Project Outputs'!S759</f>
        <v>0</v>
      </c>
      <c r="ABM21" s="34">
        <f>'5 - Project Outputs'!T759</f>
        <v>0</v>
      </c>
      <c r="ABN21" s="34">
        <f>'5 - Project Outputs'!U759</f>
        <v>0</v>
      </c>
      <c r="ABO21" s="34">
        <f>'5 - Project Outputs'!V759</f>
        <v>0</v>
      </c>
      <c r="ABP21" s="34">
        <f>'5 - Project Outputs'!W759</f>
        <v>0</v>
      </c>
      <c r="ABQ21" s="34">
        <f>'5 - Project Outputs'!X759</f>
        <v>0</v>
      </c>
      <c r="ABR21" s="34">
        <f>'5 - Project Outputs'!Y759</f>
        <v>0</v>
      </c>
      <c r="ABS21" s="34" t="str">
        <f>'5 - Project Outputs'!C760</f>
        <v>&lt; Select &gt;</v>
      </c>
      <c r="ABT21" s="34" t="str">
        <f>'5 - Project Outputs'!D760</f>
        <v>N/A</v>
      </c>
      <c r="ABU21" s="34">
        <f>'5 - Project Outputs'!E760</f>
        <v>0</v>
      </c>
      <c r="ABV21" s="34">
        <f>'5 - Project Outputs'!F760</f>
        <v>0</v>
      </c>
      <c r="ABW21" s="34">
        <f>'5 - Project Outputs'!G760</f>
        <v>0</v>
      </c>
      <c r="ABX21" s="34">
        <f>'5 - Project Outputs'!H760</f>
        <v>0</v>
      </c>
      <c r="ABY21" s="34">
        <f>'5 - Project Outputs'!I760</f>
        <v>0</v>
      </c>
      <c r="ABZ21" s="34">
        <f>'5 - Project Outputs'!J760</f>
        <v>0</v>
      </c>
      <c r="ACA21" s="34">
        <f>'5 - Project Outputs'!K760</f>
        <v>0</v>
      </c>
      <c r="ACB21" s="34">
        <f>'5 - Project Outputs'!L760</f>
        <v>0</v>
      </c>
      <c r="ACC21" s="34">
        <f>'5 - Project Outputs'!M760</f>
        <v>0</v>
      </c>
      <c r="ACD21" s="34">
        <f>'5 - Project Outputs'!N760</f>
        <v>0</v>
      </c>
      <c r="ACE21" s="34">
        <f>'5 - Project Outputs'!O760</f>
        <v>0</v>
      </c>
      <c r="ACF21" s="34">
        <f>'5 - Project Outputs'!P760</f>
        <v>0</v>
      </c>
      <c r="ACG21" s="34">
        <f>'5 - Project Outputs'!Q760</f>
        <v>0</v>
      </c>
      <c r="ACH21" s="34">
        <f>'5 - Project Outputs'!R760</f>
        <v>0</v>
      </c>
      <c r="ACI21" s="34">
        <f>'5 - Project Outputs'!S760</f>
        <v>0</v>
      </c>
      <c r="ACJ21" s="34">
        <f>'5 - Project Outputs'!T760</f>
        <v>0</v>
      </c>
      <c r="ACK21" s="34">
        <f>'5 - Project Outputs'!U760</f>
        <v>0</v>
      </c>
      <c r="ACL21" s="34">
        <f>'5 - Project Outputs'!V760</f>
        <v>0</v>
      </c>
      <c r="ACM21" s="34">
        <f>'5 - Project Outputs'!W760</f>
        <v>0</v>
      </c>
      <c r="ACN21" s="34">
        <f>'5 - Project Outputs'!X760</f>
        <v>0</v>
      </c>
      <c r="ACO21" s="34">
        <f>'5 - Project Outputs'!Y760</f>
        <v>0</v>
      </c>
      <c r="ACP21" s="34" t="str">
        <f>'5 - Project Outputs'!C761</f>
        <v>&lt; Select &gt;</v>
      </c>
      <c r="ACQ21" s="34" t="str">
        <f>'5 - Project Outputs'!D761</f>
        <v>N/A</v>
      </c>
      <c r="ACR21" s="34">
        <f>'5 - Project Outputs'!E761</f>
        <v>0</v>
      </c>
      <c r="ACS21" s="34">
        <f>'5 - Project Outputs'!F761</f>
        <v>0</v>
      </c>
      <c r="ACT21" s="34">
        <f>'5 - Project Outputs'!G761</f>
        <v>0</v>
      </c>
      <c r="ACU21" s="34">
        <f>'5 - Project Outputs'!H761</f>
        <v>0</v>
      </c>
      <c r="ACV21" s="34">
        <f>'5 - Project Outputs'!I761</f>
        <v>0</v>
      </c>
      <c r="ACW21" s="34">
        <f>'5 - Project Outputs'!J761</f>
        <v>0</v>
      </c>
      <c r="ACX21" s="34">
        <f>'5 - Project Outputs'!K761</f>
        <v>0</v>
      </c>
      <c r="ACY21" s="34">
        <f>'5 - Project Outputs'!L761</f>
        <v>0</v>
      </c>
      <c r="ACZ21" s="34">
        <f>'5 - Project Outputs'!M761</f>
        <v>0</v>
      </c>
      <c r="ADA21" s="34">
        <f>'5 - Project Outputs'!N761</f>
        <v>0</v>
      </c>
      <c r="ADB21" s="34">
        <f>'5 - Project Outputs'!O761</f>
        <v>0</v>
      </c>
      <c r="ADC21" s="34">
        <f>'5 - Project Outputs'!P761</f>
        <v>0</v>
      </c>
      <c r="ADD21" s="34">
        <f>'5 - Project Outputs'!Q761</f>
        <v>0</v>
      </c>
      <c r="ADE21" s="34">
        <f>'5 - Project Outputs'!R761</f>
        <v>0</v>
      </c>
      <c r="ADF21" s="34">
        <f>'5 - Project Outputs'!S761</f>
        <v>0</v>
      </c>
      <c r="ADG21" s="34">
        <f>'5 - Project Outputs'!T761</f>
        <v>0</v>
      </c>
      <c r="ADH21" s="34">
        <f>'5 - Project Outputs'!U761</f>
        <v>0</v>
      </c>
      <c r="ADI21" s="34">
        <f>'5 - Project Outputs'!V761</f>
        <v>0</v>
      </c>
      <c r="ADJ21" s="34">
        <f>'5 - Project Outputs'!W761</f>
        <v>0</v>
      </c>
      <c r="ADK21" s="34">
        <f>'5 - Project Outputs'!X761</f>
        <v>0</v>
      </c>
      <c r="ADL21" s="34">
        <f>'5 - Project Outputs'!Y761</f>
        <v>0</v>
      </c>
      <c r="ADM21" s="34" t="str">
        <f>'5 - Project Outputs'!C762</f>
        <v>&lt; Select &gt;</v>
      </c>
      <c r="ADN21" s="34" t="str">
        <f>'5 - Project Outputs'!D762</f>
        <v>N/A</v>
      </c>
      <c r="ADO21" s="34">
        <f>'5 - Project Outputs'!E762</f>
        <v>0</v>
      </c>
      <c r="ADP21" s="34">
        <f>'5 - Project Outputs'!F762</f>
        <v>0</v>
      </c>
      <c r="ADQ21" s="34">
        <f>'5 - Project Outputs'!G762</f>
        <v>0</v>
      </c>
      <c r="ADR21" s="34">
        <f>'5 - Project Outputs'!H762</f>
        <v>0</v>
      </c>
      <c r="ADS21" s="34">
        <f>'5 - Project Outputs'!I762</f>
        <v>0</v>
      </c>
      <c r="ADT21" s="34">
        <f>'5 - Project Outputs'!J762</f>
        <v>0</v>
      </c>
      <c r="ADU21" s="34">
        <f>'5 - Project Outputs'!K762</f>
        <v>0</v>
      </c>
      <c r="ADV21" s="34">
        <f>'5 - Project Outputs'!L762</f>
        <v>0</v>
      </c>
      <c r="ADW21" s="34">
        <f>'5 - Project Outputs'!M762</f>
        <v>0</v>
      </c>
      <c r="ADX21" s="34">
        <f>'5 - Project Outputs'!N762</f>
        <v>0</v>
      </c>
      <c r="ADY21" s="34">
        <f>'5 - Project Outputs'!O762</f>
        <v>0</v>
      </c>
      <c r="ADZ21" s="34">
        <f>'5 - Project Outputs'!P762</f>
        <v>0</v>
      </c>
      <c r="AEA21" s="34">
        <f>'5 - Project Outputs'!Q762</f>
        <v>0</v>
      </c>
      <c r="AEB21" s="34">
        <f>'5 - Project Outputs'!R762</f>
        <v>0</v>
      </c>
      <c r="AEC21" s="34">
        <f>'5 - Project Outputs'!S762</f>
        <v>0</v>
      </c>
      <c r="AED21" s="34">
        <f>'5 - Project Outputs'!T762</f>
        <v>0</v>
      </c>
      <c r="AEE21" s="34">
        <f>'5 - Project Outputs'!U762</f>
        <v>0</v>
      </c>
      <c r="AEF21" s="34">
        <f>'5 - Project Outputs'!V762</f>
        <v>0</v>
      </c>
      <c r="AEG21" s="34">
        <f>'5 - Project Outputs'!W762</f>
        <v>0</v>
      </c>
      <c r="AEH21" s="34">
        <f>'5 - Project Outputs'!X762</f>
        <v>0</v>
      </c>
      <c r="AEI21" s="34">
        <f>'5 - Project Outputs'!Y762</f>
        <v>0</v>
      </c>
      <c r="AEJ21" s="34" t="str">
        <f>'5 - Project Outputs'!C763</f>
        <v>&lt; Select &gt;</v>
      </c>
      <c r="AEK21" s="34" t="str">
        <f>'5 - Project Outputs'!D763</f>
        <v>N/A</v>
      </c>
      <c r="AEL21" s="34">
        <f>'5 - Project Outputs'!E763</f>
        <v>0</v>
      </c>
      <c r="AEM21" s="34">
        <f>'5 - Project Outputs'!F763</f>
        <v>0</v>
      </c>
      <c r="AEN21" s="34">
        <f>'5 - Project Outputs'!G763</f>
        <v>0</v>
      </c>
      <c r="AEO21" s="34">
        <f>'5 - Project Outputs'!H763</f>
        <v>0</v>
      </c>
      <c r="AEP21" s="34">
        <f>'5 - Project Outputs'!I763</f>
        <v>0</v>
      </c>
      <c r="AEQ21" s="34">
        <f>'5 - Project Outputs'!J763</f>
        <v>0</v>
      </c>
      <c r="AER21" s="34">
        <f>'5 - Project Outputs'!K763</f>
        <v>0</v>
      </c>
      <c r="AES21" s="34">
        <f>'5 - Project Outputs'!L763</f>
        <v>0</v>
      </c>
      <c r="AET21" s="34">
        <f>'5 - Project Outputs'!M763</f>
        <v>0</v>
      </c>
      <c r="AEU21" s="34">
        <f>'5 - Project Outputs'!N763</f>
        <v>0</v>
      </c>
      <c r="AEV21" s="34">
        <f>'5 - Project Outputs'!O763</f>
        <v>0</v>
      </c>
      <c r="AEW21" s="34">
        <f>'5 - Project Outputs'!P763</f>
        <v>0</v>
      </c>
      <c r="AEX21" s="34">
        <f>'5 - Project Outputs'!Q763</f>
        <v>0</v>
      </c>
      <c r="AEY21" s="34">
        <f>'5 - Project Outputs'!R763</f>
        <v>0</v>
      </c>
      <c r="AEZ21" s="34">
        <f>'5 - Project Outputs'!S763</f>
        <v>0</v>
      </c>
      <c r="AFA21" s="34">
        <f>'5 - Project Outputs'!T763</f>
        <v>0</v>
      </c>
      <c r="AFB21" s="34">
        <f>'5 - Project Outputs'!U763</f>
        <v>0</v>
      </c>
      <c r="AFC21" s="34">
        <f>'5 - Project Outputs'!V763</f>
        <v>0</v>
      </c>
      <c r="AFD21" s="34">
        <f>'5 - Project Outputs'!W763</f>
        <v>0</v>
      </c>
      <c r="AFE21" s="34">
        <f>'5 - Project Outputs'!X763</f>
        <v>0</v>
      </c>
      <c r="AFF21" s="34">
        <f>'5 - Project Outputs'!Y763</f>
        <v>0</v>
      </c>
      <c r="AFG21" s="34" t="str">
        <f>'5 - Project Outputs'!C764</f>
        <v>&lt; Select &gt;</v>
      </c>
      <c r="AFH21" s="34" t="str">
        <f>'5 - Project Outputs'!D764</f>
        <v>N/A</v>
      </c>
      <c r="AFI21" s="34">
        <f>'5 - Project Outputs'!E764</f>
        <v>0</v>
      </c>
      <c r="AFJ21" s="34">
        <f>'5 - Project Outputs'!F764</f>
        <v>0</v>
      </c>
      <c r="AFK21" s="34">
        <f>'5 - Project Outputs'!G764</f>
        <v>0</v>
      </c>
      <c r="AFL21" s="34">
        <f>'5 - Project Outputs'!H764</f>
        <v>0</v>
      </c>
      <c r="AFM21" s="34">
        <f>'5 - Project Outputs'!I764</f>
        <v>0</v>
      </c>
      <c r="AFN21" s="34">
        <f>'5 - Project Outputs'!J764</f>
        <v>0</v>
      </c>
      <c r="AFO21" s="34">
        <f>'5 - Project Outputs'!K764</f>
        <v>0</v>
      </c>
      <c r="AFP21" s="34">
        <f>'5 - Project Outputs'!L764</f>
        <v>0</v>
      </c>
      <c r="AFQ21" s="34">
        <f>'5 - Project Outputs'!M764</f>
        <v>0</v>
      </c>
      <c r="AFR21" s="34">
        <f>'5 - Project Outputs'!N764</f>
        <v>0</v>
      </c>
      <c r="AFS21" s="34">
        <f>'5 - Project Outputs'!O764</f>
        <v>0</v>
      </c>
      <c r="AFT21" s="34">
        <f>'5 - Project Outputs'!P764</f>
        <v>0</v>
      </c>
      <c r="AFU21" s="34">
        <f>'5 - Project Outputs'!Q764</f>
        <v>0</v>
      </c>
      <c r="AFV21" s="34">
        <f>'5 - Project Outputs'!R764</f>
        <v>0</v>
      </c>
      <c r="AFW21" s="34">
        <f>'5 - Project Outputs'!S764</f>
        <v>0</v>
      </c>
      <c r="AFX21" s="34">
        <f>'5 - Project Outputs'!T764</f>
        <v>0</v>
      </c>
      <c r="AFY21" s="34">
        <f>'5 - Project Outputs'!U764</f>
        <v>0</v>
      </c>
      <c r="AFZ21" s="34">
        <f>'5 - Project Outputs'!V764</f>
        <v>0</v>
      </c>
      <c r="AGA21" s="34">
        <f>'5 - Project Outputs'!W764</f>
        <v>0</v>
      </c>
      <c r="AGB21" s="34">
        <f>'5 - Project Outputs'!X764</f>
        <v>0</v>
      </c>
      <c r="AGC21" s="34">
        <f>'5 - Project Outputs'!Y764</f>
        <v>0</v>
      </c>
      <c r="AGD21" s="34">
        <f>'5 - Project Outputs'!C766</f>
        <v>0</v>
      </c>
      <c r="AGE21" s="34">
        <f>'5 - Project Outputs'!D766</f>
        <v>0</v>
      </c>
      <c r="AGF21" s="34">
        <f>'5 - Project Outputs'!E766</f>
        <v>0</v>
      </c>
      <c r="AGG21" s="34">
        <f>'5 - Project Outputs'!F766</f>
        <v>0</v>
      </c>
      <c r="AGH21" s="34">
        <f>'5 - Project Outputs'!G766</f>
        <v>0</v>
      </c>
      <c r="AGI21" s="34">
        <f>'5 - Project Outputs'!H766</f>
        <v>0</v>
      </c>
      <c r="AGJ21" s="34">
        <f>'5 - Project Outputs'!I766</f>
        <v>0</v>
      </c>
      <c r="AGK21" s="34">
        <f>'5 - Project Outputs'!J766</f>
        <v>0</v>
      </c>
      <c r="AGL21" s="34">
        <f>'5 - Project Outputs'!K766</f>
        <v>0</v>
      </c>
      <c r="AGM21" s="34">
        <f>'5 - Project Outputs'!L766</f>
        <v>0</v>
      </c>
      <c r="AGN21" s="34">
        <f>'5 - Project Outputs'!M766</f>
        <v>0</v>
      </c>
      <c r="AGO21" s="34">
        <f>'5 - Project Outputs'!N766</f>
        <v>0</v>
      </c>
      <c r="AGP21" s="34">
        <f>'5 - Project Outputs'!O766</f>
        <v>0</v>
      </c>
      <c r="AGQ21" s="34">
        <f>'5 - Project Outputs'!P766</f>
        <v>0</v>
      </c>
      <c r="AGR21" s="34">
        <f>'5 - Project Outputs'!Q766</f>
        <v>0</v>
      </c>
      <c r="AGS21" s="34">
        <f>'5 - Project Outputs'!R766</f>
        <v>0</v>
      </c>
      <c r="AGT21" s="34">
        <f>'5 - Project Outputs'!S766</f>
        <v>0</v>
      </c>
      <c r="AGU21" s="34">
        <f>'5 - Project Outputs'!T766</f>
        <v>0</v>
      </c>
      <c r="AGV21" s="34">
        <f>'5 - Project Outputs'!U766</f>
        <v>0</v>
      </c>
      <c r="AGW21" s="34">
        <f>'5 - Project Outputs'!V766</f>
        <v>0</v>
      </c>
      <c r="AGX21" s="34">
        <f>'5 - Project Outputs'!W766</f>
        <v>0</v>
      </c>
      <c r="AGY21" s="34">
        <f>'5 - Project Outputs'!X766</f>
        <v>0</v>
      </c>
      <c r="AGZ21" s="34">
        <f>'5 - Project Outputs'!C767</f>
        <v>0</v>
      </c>
      <c r="AHA21" s="34">
        <f>'5 - Project Outputs'!D767</f>
        <v>0</v>
      </c>
      <c r="AHB21" s="34">
        <f>'5 - Project Outputs'!E767</f>
        <v>0</v>
      </c>
      <c r="AHC21" s="34">
        <f>'5 - Project Outputs'!F767</f>
        <v>0</v>
      </c>
      <c r="AHD21" s="34">
        <f>'5 - Project Outputs'!G767</f>
        <v>0</v>
      </c>
      <c r="AHE21" s="34">
        <f>'5 - Project Outputs'!H767</f>
        <v>0</v>
      </c>
      <c r="AHF21" s="34">
        <f>'5 - Project Outputs'!I767</f>
        <v>0</v>
      </c>
      <c r="AHG21" s="34">
        <f>'5 - Project Outputs'!J767</f>
        <v>0</v>
      </c>
      <c r="AHH21" s="34">
        <f>'5 - Project Outputs'!K767</f>
        <v>0</v>
      </c>
      <c r="AHI21" s="34">
        <f>'5 - Project Outputs'!L767</f>
        <v>0</v>
      </c>
      <c r="AHJ21" s="34">
        <f>'5 - Project Outputs'!M767</f>
        <v>0</v>
      </c>
      <c r="AHK21" s="34">
        <f>'5 - Project Outputs'!N767</f>
        <v>0</v>
      </c>
      <c r="AHL21" s="34">
        <f>'5 - Project Outputs'!O767</f>
        <v>0</v>
      </c>
      <c r="AHM21" s="34">
        <f>'5 - Project Outputs'!P767</f>
        <v>0</v>
      </c>
      <c r="AHN21" s="34">
        <f>'5 - Project Outputs'!Q767</f>
        <v>0</v>
      </c>
      <c r="AHO21" s="34">
        <f>'5 - Project Outputs'!R767</f>
        <v>0</v>
      </c>
      <c r="AHP21" s="34">
        <f>'5 - Project Outputs'!S767</f>
        <v>0</v>
      </c>
      <c r="AHQ21" s="34">
        <f>'5 - Project Outputs'!T767</f>
        <v>0</v>
      </c>
      <c r="AHR21" s="34">
        <f>'5 - Project Outputs'!U767</f>
        <v>0</v>
      </c>
      <c r="AHS21" s="34">
        <f>'5 - Project Outputs'!V767</f>
        <v>0</v>
      </c>
      <c r="AHT21" s="34">
        <f>'5 - Project Outputs'!W767</f>
        <v>0</v>
      </c>
      <c r="AHU21" s="34">
        <f>'5 - Project Outputs'!X767</f>
        <v>0</v>
      </c>
      <c r="AHV21" s="34">
        <f>'5 - Project Outputs'!C768</f>
        <v>0</v>
      </c>
      <c r="AHW21" s="34">
        <f>'5 - Project Outputs'!D768</f>
        <v>0</v>
      </c>
      <c r="AHX21" s="34">
        <f>'5 - Project Outputs'!E768</f>
        <v>0</v>
      </c>
      <c r="AHY21" s="34">
        <f>'5 - Project Outputs'!F768</f>
        <v>0</v>
      </c>
      <c r="AHZ21" s="34">
        <f>'5 - Project Outputs'!G768</f>
        <v>0</v>
      </c>
      <c r="AIA21" s="34">
        <f>'5 - Project Outputs'!H768</f>
        <v>0</v>
      </c>
      <c r="AIB21" s="34">
        <f>'5 - Project Outputs'!I768</f>
        <v>0</v>
      </c>
      <c r="AIC21" s="34">
        <f>'5 - Project Outputs'!J768</f>
        <v>0</v>
      </c>
      <c r="AID21" s="34">
        <f>'5 - Project Outputs'!K768</f>
        <v>0</v>
      </c>
      <c r="AIE21" s="34">
        <f>'5 - Project Outputs'!L768</f>
        <v>0</v>
      </c>
      <c r="AIF21" s="34">
        <f>'5 - Project Outputs'!M768</f>
        <v>0</v>
      </c>
      <c r="AIG21" s="34">
        <f>'5 - Project Outputs'!N768</f>
        <v>0</v>
      </c>
      <c r="AIH21" s="34">
        <f>'5 - Project Outputs'!O768</f>
        <v>0</v>
      </c>
      <c r="AII21" s="34">
        <f>'5 - Project Outputs'!P768</f>
        <v>0</v>
      </c>
      <c r="AIJ21" s="34">
        <f>'5 - Project Outputs'!Q768</f>
        <v>0</v>
      </c>
      <c r="AIK21" s="34">
        <f>'5 - Project Outputs'!R768</f>
        <v>0</v>
      </c>
      <c r="AIL21" s="34">
        <f>'5 - Project Outputs'!S768</f>
        <v>0</v>
      </c>
      <c r="AIM21" s="34">
        <f>'5 - Project Outputs'!T768</f>
        <v>0</v>
      </c>
      <c r="AIN21" s="34">
        <f>'5 - Project Outputs'!U768</f>
        <v>0</v>
      </c>
      <c r="AIO21" s="34">
        <f>'5 - Project Outputs'!V768</f>
        <v>0</v>
      </c>
      <c r="AIP21" s="34">
        <f>'5 - Project Outputs'!W768</f>
        <v>0</v>
      </c>
      <c r="AIQ21" s="34">
        <f>'5 - Project Outputs'!X768</f>
        <v>0</v>
      </c>
      <c r="AIR21" s="34">
        <f>'5 - Project Outputs'!C769</f>
        <v>0</v>
      </c>
      <c r="AIS21" s="34">
        <f>'5 - Project Outputs'!D769</f>
        <v>0</v>
      </c>
      <c r="AIT21" s="34">
        <f>'5 - Project Outputs'!E769</f>
        <v>0</v>
      </c>
      <c r="AIU21" s="34">
        <f>'5 - Project Outputs'!F769</f>
        <v>0</v>
      </c>
      <c r="AIV21" s="34">
        <f>'5 - Project Outputs'!G769</f>
        <v>0</v>
      </c>
      <c r="AIW21" s="34">
        <f>'5 - Project Outputs'!H769</f>
        <v>0</v>
      </c>
      <c r="AIX21" s="34">
        <f>'5 - Project Outputs'!I769</f>
        <v>0</v>
      </c>
      <c r="AIY21" s="34">
        <f>'5 - Project Outputs'!J769</f>
        <v>0</v>
      </c>
      <c r="AIZ21" s="34">
        <f>'5 - Project Outputs'!K769</f>
        <v>0</v>
      </c>
      <c r="AJA21" s="34">
        <f>'5 - Project Outputs'!L769</f>
        <v>0</v>
      </c>
      <c r="AJB21" s="34">
        <f>'5 - Project Outputs'!M769</f>
        <v>0</v>
      </c>
      <c r="AJC21" s="34">
        <f>'5 - Project Outputs'!N769</f>
        <v>0</v>
      </c>
      <c r="AJD21" s="34">
        <f>'5 - Project Outputs'!O769</f>
        <v>0</v>
      </c>
      <c r="AJE21" s="34">
        <f>'5 - Project Outputs'!P769</f>
        <v>0</v>
      </c>
      <c r="AJF21" s="34">
        <f>'5 - Project Outputs'!Q769</f>
        <v>0</v>
      </c>
      <c r="AJG21" s="34">
        <f>'5 - Project Outputs'!R769</f>
        <v>0</v>
      </c>
      <c r="AJH21" s="34">
        <f>'5 - Project Outputs'!S769</f>
        <v>0</v>
      </c>
      <c r="AJI21" s="34">
        <f>'5 - Project Outputs'!T769</f>
        <v>0</v>
      </c>
      <c r="AJJ21" s="34">
        <f>'5 - Project Outputs'!U769</f>
        <v>0</v>
      </c>
      <c r="AJK21" s="34">
        <f>'5 - Project Outputs'!V769</f>
        <v>0</v>
      </c>
      <c r="AJL21" s="34">
        <f>'5 - Project Outputs'!W769</f>
        <v>0</v>
      </c>
      <c r="AJM21" s="34">
        <f>'5 - Project Outputs'!X769</f>
        <v>0</v>
      </c>
      <c r="AJN21" s="34">
        <f>'5 - Project Outputs'!C770</f>
        <v>0</v>
      </c>
      <c r="AJO21" s="34">
        <f>'5 - Project Outputs'!D770</f>
        <v>0</v>
      </c>
      <c r="AJP21" s="34">
        <f>'5 - Project Outputs'!E770</f>
        <v>0</v>
      </c>
      <c r="AJQ21" s="34">
        <f>'5 - Project Outputs'!F770</f>
        <v>0</v>
      </c>
      <c r="AJR21" s="34">
        <f>'5 - Project Outputs'!G770</f>
        <v>0</v>
      </c>
      <c r="AJS21" s="34">
        <f>'5 - Project Outputs'!H770</f>
        <v>0</v>
      </c>
      <c r="AJT21" s="34">
        <f>'5 - Project Outputs'!I770</f>
        <v>0</v>
      </c>
      <c r="AJU21" s="34">
        <f>'5 - Project Outputs'!J770</f>
        <v>0</v>
      </c>
      <c r="AJV21" s="34">
        <f>'5 - Project Outputs'!K770</f>
        <v>0</v>
      </c>
      <c r="AJW21" s="34">
        <f>'5 - Project Outputs'!L770</f>
        <v>0</v>
      </c>
      <c r="AJX21" s="34">
        <f>'5 - Project Outputs'!M770</f>
        <v>0</v>
      </c>
      <c r="AJY21" s="34">
        <f>'5 - Project Outputs'!N770</f>
        <v>0</v>
      </c>
      <c r="AJZ21" s="34">
        <f>'5 - Project Outputs'!O770</f>
        <v>0</v>
      </c>
      <c r="AKA21" s="34">
        <f>'5 - Project Outputs'!P770</f>
        <v>0</v>
      </c>
      <c r="AKB21" s="34">
        <f>'5 - Project Outputs'!Q770</f>
        <v>0</v>
      </c>
      <c r="AKC21" s="34">
        <f>'5 - Project Outputs'!R770</f>
        <v>0</v>
      </c>
      <c r="AKD21" s="34">
        <f>'5 - Project Outputs'!S770</f>
        <v>0</v>
      </c>
      <c r="AKE21" s="34">
        <f>'5 - Project Outputs'!T770</f>
        <v>0</v>
      </c>
      <c r="AKF21" s="34">
        <f>'5 - Project Outputs'!U770</f>
        <v>0</v>
      </c>
      <c r="AKG21" s="34">
        <f>'5 - Project Outputs'!V770</f>
        <v>0</v>
      </c>
      <c r="AKH21" s="34">
        <f>'5 - Project Outputs'!W770</f>
        <v>0</v>
      </c>
      <c r="AKI21" s="34">
        <f>'5 - Project Outputs'!X770</f>
        <v>0</v>
      </c>
      <c r="AKJ21" s="34">
        <f>'5 - Project Outputs'!C771</f>
        <v>0</v>
      </c>
      <c r="AKK21" s="34">
        <f>'5 - Project Outputs'!D771</f>
        <v>0</v>
      </c>
      <c r="AKL21" s="34">
        <f>'5 - Project Outputs'!E771</f>
        <v>0</v>
      </c>
      <c r="AKM21" s="34">
        <f>'5 - Project Outputs'!F771</f>
        <v>0</v>
      </c>
      <c r="AKN21" s="34">
        <f>'5 - Project Outputs'!G771</f>
        <v>0</v>
      </c>
      <c r="AKO21" s="34">
        <f>'5 - Project Outputs'!H771</f>
        <v>0</v>
      </c>
      <c r="AKP21" s="34">
        <f>'5 - Project Outputs'!I771</f>
        <v>0</v>
      </c>
      <c r="AKQ21" s="34">
        <f>'5 - Project Outputs'!J771</f>
        <v>0</v>
      </c>
      <c r="AKR21" s="34">
        <f>'5 - Project Outputs'!K771</f>
        <v>0</v>
      </c>
      <c r="AKS21" s="34">
        <f>'5 - Project Outputs'!L771</f>
        <v>0</v>
      </c>
      <c r="AKT21" s="34">
        <f>'5 - Project Outputs'!M771</f>
        <v>0</v>
      </c>
      <c r="AKU21" s="34">
        <f>'5 - Project Outputs'!N771</f>
        <v>0</v>
      </c>
      <c r="AKV21" s="34">
        <f>'5 - Project Outputs'!O771</f>
        <v>0</v>
      </c>
      <c r="AKW21" s="34">
        <f>'5 - Project Outputs'!P771</f>
        <v>0</v>
      </c>
      <c r="AKX21" s="34">
        <f>'5 - Project Outputs'!Q771</f>
        <v>0</v>
      </c>
      <c r="AKY21" s="34">
        <f>'5 - Project Outputs'!R771</f>
        <v>0</v>
      </c>
      <c r="AKZ21" s="34">
        <f>'5 - Project Outputs'!S771</f>
        <v>0</v>
      </c>
      <c r="ALA21" s="34">
        <f>'5 - Project Outputs'!T771</f>
        <v>0</v>
      </c>
      <c r="ALB21" s="34">
        <f>'5 - Project Outputs'!U771</f>
        <v>0</v>
      </c>
      <c r="ALC21" s="34">
        <f>'5 - Project Outputs'!V771</f>
        <v>0</v>
      </c>
      <c r="ALD21" s="34">
        <f>'5 - Project Outputs'!W771</f>
        <v>0</v>
      </c>
      <c r="ALE21" s="34">
        <f>'5 - Project Outputs'!X771</f>
        <v>0</v>
      </c>
      <c r="ALF21" s="34">
        <f>'5 - Project Outputs'!C772</f>
        <v>0</v>
      </c>
      <c r="ALG21" s="34">
        <f>'5 - Project Outputs'!D772</f>
        <v>0</v>
      </c>
      <c r="ALH21" s="34">
        <f>'5 - Project Outputs'!E772</f>
        <v>0</v>
      </c>
      <c r="ALI21" s="34">
        <f>'5 - Project Outputs'!F772</f>
        <v>0</v>
      </c>
      <c r="ALJ21" s="34">
        <f>'5 - Project Outputs'!G772</f>
        <v>0</v>
      </c>
      <c r="ALK21" s="34">
        <f>'5 - Project Outputs'!H772</f>
        <v>0</v>
      </c>
      <c r="ALL21" s="34">
        <f>'5 - Project Outputs'!I772</f>
        <v>0</v>
      </c>
      <c r="ALM21" s="34">
        <f>'5 - Project Outputs'!J772</f>
        <v>0</v>
      </c>
      <c r="ALN21" s="34">
        <f>'5 - Project Outputs'!K772</f>
        <v>0</v>
      </c>
      <c r="ALO21" s="34">
        <f>'5 - Project Outputs'!L772</f>
        <v>0</v>
      </c>
      <c r="ALP21" s="34">
        <f>'5 - Project Outputs'!M772</f>
        <v>0</v>
      </c>
      <c r="ALQ21" s="34">
        <f>'5 - Project Outputs'!N772</f>
        <v>0</v>
      </c>
      <c r="ALR21" s="34">
        <f>'5 - Project Outputs'!O772</f>
        <v>0</v>
      </c>
      <c r="ALS21" s="34">
        <f>'5 - Project Outputs'!P772</f>
        <v>0</v>
      </c>
      <c r="ALT21" s="34">
        <f>'5 - Project Outputs'!Q772</f>
        <v>0</v>
      </c>
      <c r="ALU21" s="34">
        <f>'5 - Project Outputs'!R772</f>
        <v>0</v>
      </c>
      <c r="ALV21" s="34">
        <f>'5 - Project Outputs'!S772</f>
        <v>0</v>
      </c>
      <c r="ALW21" s="34">
        <f>'5 - Project Outputs'!T772</f>
        <v>0</v>
      </c>
      <c r="ALX21" s="34">
        <f>'5 - Project Outputs'!U772</f>
        <v>0</v>
      </c>
      <c r="ALY21" s="34">
        <f>'5 - Project Outputs'!V772</f>
        <v>0</v>
      </c>
      <c r="ALZ21" s="34">
        <f>'5 - Project Outputs'!W772</f>
        <v>0</v>
      </c>
      <c r="AMA21" s="34">
        <f>'5 - Project Outputs'!X772</f>
        <v>0</v>
      </c>
      <c r="AMB21" s="34">
        <f>'5 - Project Outputs'!C773</f>
        <v>0</v>
      </c>
      <c r="AMC21" s="34">
        <f>'5 - Project Outputs'!D773</f>
        <v>0</v>
      </c>
      <c r="AMD21" s="34">
        <f>'5 - Project Outputs'!E773</f>
        <v>0</v>
      </c>
      <c r="AME21" s="34">
        <f>'5 - Project Outputs'!F773</f>
        <v>0</v>
      </c>
      <c r="AMF21" s="34">
        <f>'5 - Project Outputs'!G773</f>
        <v>0</v>
      </c>
      <c r="AMG21" s="34">
        <f>'5 - Project Outputs'!H773</f>
        <v>0</v>
      </c>
      <c r="AMH21" s="34">
        <f>'5 - Project Outputs'!I773</f>
        <v>0</v>
      </c>
      <c r="AMI21" s="34">
        <f>'5 - Project Outputs'!J773</f>
        <v>0</v>
      </c>
      <c r="AMJ21" s="34">
        <f>'5 - Project Outputs'!K773</f>
        <v>0</v>
      </c>
      <c r="AMK21" s="34">
        <f>'5 - Project Outputs'!L773</f>
        <v>0</v>
      </c>
      <c r="AML21" s="34">
        <f>'5 - Project Outputs'!M773</f>
        <v>0</v>
      </c>
      <c r="AMM21" s="34">
        <f>'5 - Project Outputs'!N773</f>
        <v>0</v>
      </c>
      <c r="AMN21" s="34">
        <f>'5 - Project Outputs'!O773</f>
        <v>0</v>
      </c>
      <c r="AMO21" s="34">
        <f>'5 - Project Outputs'!P773</f>
        <v>0</v>
      </c>
      <c r="AMP21" s="34">
        <f>'5 - Project Outputs'!Q773</f>
        <v>0</v>
      </c>
      <c r="AMQ21" s="34">
        <f>'5 - Project Outputs'!R773</f>
        <v>0</v>
      </c>
      <c r="AMR21" s="34">
        <f>'5 - Project Outputs'!S773</f>
        <v>0</v>
      </c>
      <c r="AMS21" s="34">
        <f>'5 - Project Outputs'!T773</f>
        <v>0</v>
      </c>
      <c r="AMT21" s="34">
        <f>'5 - Project Outputs'!U773</f>
        <v>0</v>
      </c>
      <c r="AMU21" s="34">
        <f>'5 - Project Outputs'!V773</f>
        <v>0</v>
      </c>
      <c r="AMV21" s="34">
        <f>'5 - Project Outputs'!W773</f>
        <v>0</v>
      </c>
      <c r="AMW21" s="34">
        <f>'5 - Project Outputs'!X773</f>
        <v>0</v>
      </c>
      <c r="AMX21" s="34">
        <f>'5 - Project Outputs'!C774</f>
        <v>0</v>
      </c>
      <c r="AMY21" s="34">
        <f>'5 - Project Outputs'!D774</f>
        <v>0</v>
      </c>
      <c r="AMZ21" s="34">
        <f>'5 - Project Outputs'!E774</f>
        <v>0</v>
      </c>
      <c r="ANA21" s="34">
        <f>'5 - Project Outputs'!F774</f>
        <v>0</v>
      </c>
      <c r="ANB21" s="34">
        <f>'5 - Project Outputs'!G774</f>
        <v>0</v>
      </c>
      <c r="ANC21" s="34">
        <f>'5 - Project Outputs'!H774</f>
        <v>0</v>
      </c>
      <c r="AND21" s="34">
        <f>'5 - Project Outputs'!I774</f>
        <v>0</v>
      </c>
      <c r="ANE21" s="34">
        <f>'5 - Project Outputs'!J774</f>
        <v>0</v>
      </c>
      <c r="ANF21" s="34">
        <f>'5 - Project Outputs'!K774</f>
        <v>0</v>
      </c>
      <c r="ANG21" s="34">
        <f>'5 - Project Outputs'!L774</f>
        <v>0</v>
      </c>
      <c r="ANH21" s="34">
        <f>'5 - Project Outputs'!M774</f>
        <v>0</v>
      </c>
      <c r="ANI21" s="34">
        <f>'5 - Project Outputs'!N774</f>
        <v>0</v>
      </c>
      <c r="ANJ21" s="34">
        <f>'5 - Project Outputs'!O774</f>
        <v>0</v>
      </c>
      <c r="ANK21" s="34">
        <f>'5 - Project Outputs'!P774</f>
        <v>0</v>
      </c>
      <c r="ANL21" s="34">
        <f>'5 - Project Outputs'!Q774</f>
        <v>0</v>
      </c>
      <c r="ANM21" s="34">
        <f>'5 - Project Outputs'!R774</f>
        <v>0</v>
      </c>
      <c r="ANN21" s="34">
        <f>'5 - Project Outputs'!S774</f>
        <v>0</v>
      </c>
      <c r="ANO21" s="34">
        <f>'5 - Project Outputs'!T774</f>
        <v>0</v>
      </c>
      <c r="ANP21" s="34">
        <f>'5 - Project Outputs'!U774</f>
        <v>0</v>
      </c>
      <c r="ANQ21" s="34">
        <f>'5 - Project Outputs'!V774</f>
        <v>0</v>
      </c>
      <c r="ANR21" s="34">
        <f>'5 - Project Outputs'!W774</f>
        <v>0</v>
      </c>
      <c r="ANS21" s="34">
        <f>'5 - Project Outputs'!X774</f>
        <v>0</v>
      </c>
      <c r="ANT21" s="34">
        <f>'5 - Project Outputs'!C775</f>
        <v>0</v>
      </c>
      <c r="ANU21" s="34">
        <f>'5 - Project Outputs'!D775</f>
        <v>0</v>
      </c>
      <c r="ANV21" s="34">
        <f>'5 - Project Outputs'!E775</f>
        <v>0</v>
      </c>
      <c r="ANW21" s="34">
        <f>'5 - Project Outputs'!F775</f>
        <v>0</v>
      </c>
      <c r="ANX21" s="34">
        <f>'5 - Project Outputs'!G775</f>
        <v>0</v>
      </c>
      <c r="ANY21" s="34">
        <f>'5 - Project Outputs'!H775</f>
        <v>0</v>
      </c>
      <c r="ANZ21" s="34">
        <f>'5 - Project Outputs'!I775</f>
        <v>0</v>
      </c>
      <c r="AOA21" s="34">
        <f>'5 - Project Outputs'!J775</f>
        <v>0</v>
      </c>
      <c r="AOB21" s="34">
        <f>'5 - Project Outputs'!K775</f>
        <v>0</v>
      </c>
      <c r="AOC21" s="34">
        <f>'5 - Project Outputs'!L775</f>
        <v>0</v>
      </c>
      <c r="AOD21" s="34">
        <f>'5 - Project Outputs'!M775</f>
        <v>0</v>
      </c>
      <c r="AOE21" s="34">
        <f>'5 - Project Outputs'!N775</f>
        <v>0</v>
      </c>
      <c r="AOF21" s="34">
        <f>'5 - Project Outputs'!O775</f>
        <v>0</v>
      </c>
      <c r="AOG21" s="34">
        <f>'5 - Project Outputs'!P775</f>
        <v>0</v>
      </c>
      <c r="AOH21" s="34">
        <f>'5 - Project Outputs'!Q775</f>
        <v>0</v>
      </c>
      <c r="AOI21" s="34">
        <f>'5 - Project Outputs'!R775</f>
        <v>0</v>
      </c>
      <c r="AOJ21" s="34">
        <f>'5 - Project Outputs'!S775</f>
        <v>0</v>
      </c>
      <c r="AOK21" s="34">
        <f>'5 - Project Outputs'!T775</f>
        <v>0</v>
      </c>
      <c r="AOL21" s="34">
        <f>'5 - Project Outputs'!U775</f>
        <v>0</v>
      </c>
      <c r="AOM21" s="34">
        <f>'5 - Project Outputs'!V775</f>
        <v>0</v>
      </c>
      <c r="AON21" s="34">
        <f>'5 - Project Outputs'!W775</f>
        <v>0</v>
      </c>
      <c r="AOO21" s="34">
        <f>'5 - Project Outputs'!X775</f>
        <v>0</v>
      </c>
      <c r="CZK21" s="34">
        <f>'7 - Risk Register'!C176</f>
        <v>0</v>
      </c>
      <c r="CZL21" s="34">
        <f>'7 - Risk Register'!D176</f>
        <v>0</v>
      </c>
      <c r="CZM21" s="34">
        <f>'7 - Risk Register'!E176</f>
        <v>0</v>
      </c>
      <c r="CZN21" s="34">
        <f>'7 - Risk Register'!F176</f>
        <v>0</v>
      </c>
      <c r="CZO21" s="34">
        <f>'7 - Risk Register'!G176</f>
        <v>0</v>
      </c>
      <c r="CZP21" s="34">
        <f>'7 - Risk Register'!H176</f>
        <v>0</v>
      </c>
      <c r="CZQ21" s="34">
        <f>'7 - Risk Register'!I176</f>
        <v>0</v>
      </c>
      <c r="CZR21" s="34" t="str">
        <f>'7 - Risk Register'!J176</f>
        <v/>
      </c>
      <c r="CZS21" s="34">
        <f>'7 - Risk Register'!K176</f>
        <v>0</v>
      </c>
      <c r="CZT21" s="34">
        <f>'7 - Risk Register'!L176</f>
        <v>0</v>
      </c>
      <c r="CZU21" s="34">
        <f>'7 - Risk Register'!M176</f>
        <v>0</v>
      </c>
      <c r="CZV21" s="34" t="str">
        <f>'7 - Risk Register'!N176</f>
        <v/>
      </c>
      <c r="CZW21" s="34">
        <f>'7 - Risk Register'!O176</f>
        <v>0</v>
      </c>
      <c r="CZX21" s="34">
        <f>'7 - Risk Register'!P176</f>
        <v>0</v>
      </c>
      <c r="CZY21" s="34">
        <f>'7 - Risk Register'!C177</f>
        <v>0</v>
      </c>
      <c r="CZZ21" s="34">
        <f>'7 - Risk Register'!D177</f>
        <v>0</v>
      </c>
      <c r="DAA21" s="34">
        <f>'7 - Risk Register'!E177</f>
        <v>0</v>
      </c>
      <c r="DAB21" s="34">
        <f>'7 - Risk Register'!F177</f>
        <v>0</v>
      </c>
      <c r="DAC21" s="34">
        <f>'7 - Risk Register'!G177</f>
        <v>0</v>
      </c>
      <c r="DAD21" s="34">
        <f>'7 - Risk Register'!H177</f>
        <v>0</v>
      </c>
      <c r="DAE21" s="34">
        <f>'7 - Risk Register'!I177</f>
        <v>0</v>
      </c>
      <c r="DAF21" s="34" t="str">
        <f>'7 - Risk Register'!J177</f>
        <v/>
      </c>
      <c r="DAG21" s="34">
        <f>'7 - Risk Register'!K177</f>
        <v>0</v>
      </c>
      <c r="DAH21" s="34">
        <f>'7 - Risk Register'!L177</f>
        <v>0</v>
      </c>
      <c r="DAI21" s="34">
        <f>'7 - Risk Register'!M177</f>
        <v>0</v>
      </c>
      <c r="DAJ21" s="34" t="str">
        <f>'7 - Risk Register'!N177</f>
        <v/>
      </c>
      <c r="DAK21" s="34">
        <f>'7 - Risk Register'!O177</f>
        <v>0</v>
      </c>
      <c r="DAL21" s="34">
        <f>'7 - Risk Register'!P177</f>
        <v>0</v>
      </c>
      <c r="DAM21" s="34">
        <f>'7 - Risk Register'!C178</f>
        <v>0</v>
      </c>
      <c r="DAN21" s="34">
        <f>'7 - Risk Register'!D178</f>
        <v>0</v>
      </c>
      <c r="DAO21" s="34">
        <f>'7 - Risk Register'!E178</f>
        <v>0</v>
      </c>
      <c r="DAP21" s="34">
        <f>'7 - Risk Register'!F178</f>
        <v>0</v>
      </c>
      <c r="DAQ21" s="34">
        <f>'7 - Risk Register'!G178</f>
        <v>0</v>
      </c>
      <c r="DAR21" s="34">
        <f>'7 - Risk Register'!H178</f>
        <v>0</v>
      </c>
      <c r="DAS21" s="34">
        <f>'7 - Risk Register'!I178</f>
        <v>0</v>
      </c>
      <c r="DAT21" s="34" t="str">
        <f>'7 - Risk Register'!J178</f>
        <v/>
      </c>
      <c r="DAU21" s="34">
        <f>'7 - Risk Register'!K178</f>
        <v>0</v>
      </c>
      <c r="DAV21" s="34">
        <f>'7 - Risk Register'!L178</f>
        <v>0</v>
      </c>
      <c r="DAW21" s="34">
        <f>'7 - Risk Register'!M178</f>
        <v>0</v>
      </c>
      <c r="DAX21" s="34" t="str">
        <f>'7 - Risk Register'!N178</f>
        <v/>
      </c>
      <c r="DAY21" s="34">
        <f>'7 - Risk Register'!O178</f>
        <v>0</v>
      </c>
      <c r="DAZ21" s="34">
        <f>'7 - Risk Register'!P178</f>
        <v>0</v>
      </c>
    </row>
    <row r="22" spans="1:2762" s="34" customFormat="1">
      <c r="A22" s="460"/>
      <c r="AU22" s="469"/>
      <c r="AV22" s="469"/>
      <c r="AW22" s="469"/>
      <c r="AX22" s="469"/>
      <c r="AY22" s="469"/>
      <c r="AZ22" s="469"/>
      <c r="BA22" s="469"/>
      <c r="BB22" s="469"/>
      <c r="BC22" s="469"/>
      <c r="BD22" s="469"/>
      <c r="BE22" s="469"/>
      <c r="BF22" s="469"/>
      <c r="BG22" s="469"/>
      <c r="BH22" s="469"/>
      <c r="BI22" s="469"/>
      <c r="BJ22" s="469"/>
      <c r="BK22" s="469"/>
      <c r="QK22" s="460"/>
      <c r="QL22" s="460"/>
      <c r="QM22" s="460"/>
      <c r="QN22" s="460"/>
      <c r="QO22" s="460"/>
      <c r="QP22" s="460"/>
      <c r="QQ22" s="460"/>
      <c r="QR22" s="460"/>
      <c r="QS22" s="460"/>
      <c r="QT22" s="460"/>
      <c r="QU22" s="460"/>
      <c r="QV22" s="460"/>
      <c r="QW22" s="460"/>
      <c r="QX22" s="460"/>
      <c r="QY22" s="460"/>
      <c r="QZ22" s="460"/>
      <c r="RA22" s="460"/>
      <c r="RB22" s="460"/>
      <c r="RC22" s="460"/>
      <c r="RD22" s="460"/>
      <c r="RG22" s="460"/>
      <c r="RH22" s="460"/>
      <c r="RI22" s="460"/>
      <c r="RJ22" s="460"/>
      <c r="RK22" s="460"/>
      <c r="RL22" s="460"/>
      <c r="RM22" s="460"/>
      <c r="RN22" s="460"/>
      <c r="RO22" s="460"/>
      <c r="RP22" s="460"/>
      <c r="RQ22" s="460"/>
      <c r="RR22" s="460"/>
      <c r="RS22" s="460"/>
      <c r="RT22" s="460"/>
      <c r="RU22" s="460"/>
      <c r="RV22" s="460"/>
      <c r="RW22" s="460"/>
      <c r="RX22" s="460"/>
      <c r="RY22" s="460"/>
      <c r="RZ22" s="460"/>
      <c r="SC22" s="460"/>
      <c r="SD22" s="460"/>
      <c r="SE22" s="460"/>
      <c r="SF22" s="460"/>
      <c r="SG22" s="460"/>
      <c r="SH22" s="460"/>
      <c r="SI22" s="460"/>
      <c r="SJ22" s="460"/>
      <c r="SK22" s="460"/>
      <c r="SL22" s="460"/>
      <c r="SM22" s="460"/>
      <c r="SN22" s="460"/>
      <c r="SO22" s="460"/>
      <c r="SP22" s="460"/>
      <c r="SQ22" s="460"/>
      <c r="SR22" s="460"/>
      <c r="SS22" s="460"/>
      <c r="ST22" s="460"/>
      <c r="SU22" s="460"/>
      <c r="SV22" s="460"/>
      <c r="DBC22" s="461"/>
      <c r="DBF22" s="461"/>
    </row>
    <row r="23" spans="1:2762" s="478" customFormat="1">
      <c r="AU23" s="479"/>
      <c r="AV23" s="479"/>
      <c r="AW23" s="479"/>
      <c r="AX23" s="479"/>
      <c r="AY23" s="479"/>
      <c r="AZ23" s="479"/>
      <c r="BA23" s="479"/>
      <c r="BB23" s="479"/>
      <c r="BC23" s="479"/>
      <c r="BD23" s="479"/>
      <c r="BE23" s="479"/>
      <c r="BF23" s="479"/>
      <c r="BG23" s="479"/>
      <c r="BH23" s="479"/>
      <c r="BI23" s="479"/>
      <c r="BJ23" s="479"/>
      <c r="BK23" s="479"/>
    </row>
    <row r="24" spans="1:2762" ht="39.6" customHeight="1">
      <c r="A24" s="11" t="s">
        <v>3539</v>
      </c>
      <c r="R24" s="477" t="s">
        <v>3540</v>
      </c>
      <c r="S24" s="477" t="s">
        <v>3540</v>
      </c>
    </row>
    <row r="25" spans="1:2762" s="38" customFormat="1">
      <c r="B25" s="347"/>
      <c r="C25" s="347"/>
      <c r="D25" s="347"/>
      <c r="E25" s="347"/>
      <c r="F25" s="347"/>
      <c r="G25" s="347"/>
      <c r="H25" s="347"/>
      <c r="I25" s="347"/>
      <c r="J25" s="347"/>
      <c r="K25" s="347"/>
      <c r="L25" s="347"/>
      <c r="M25" s="347"/>
      <c r="N25" s="347"/>
      <c r="O25" s="347"/>
      <c r="P25" s="347"/>
      <c r="Q25" s="347"/>
      <c r="R25" s="347"/>
      <c r="S25" s="347"/>
      <c r="T25" s="347"/>
      <c r="U25" s="347"/>
      <c r="V25" s="347"/>
      <c r="W25" s="347"/>
      <c r="X25" s="347"/>
      <c r="Y25" s="347"/>
      <c r="Z25" s="347"/>
      <c r="AA25" s="347"/>
      <c r="AB25" s="347"/>
      <c r="AC25" s="347"/>
      <c r="AD25" s="347"/>
      <c r="AE25" s="347"/>
      <c r="AF25" s="347"/>
      <c r="AG25" s="347"/>
      <c r="AH25" s="347"/>
      <c r="AI25" s="347"/>
      <c r="AJ25" s="347"/>
      <c r="AK25" s="347"/>
      <c r="AL25" s="347"/>
      <c r="AM25" s="347"/>
      <c r="AN25" s="347"/>
      <c r="AO25" s="347"/>
      <c r="AP25" s="347"/>
      <c r="AQ25" s="347"/>
      <c r="AR25" s="347"/>
      <c r="AS25" s="347"/>
      <c r="AT25" s="347"/>
      <c r="AU25" s="347"/>
      <c r="AV25" s="347"/>
      <c r="AW25" s="347"/>
      <c r="AX25" s="347"/>
      <c r="AY25" s="347"/>
      <c r="AZ25" s="347"/>
      <c r="BA25" s="347"/>
      <c r="BB25" s="347"/>
      <c r="BC25" s="347"/>
      <c r="BD25" s="347"/>
      <c r="BE25" s="347"/>
      <c r="BF25" s="347"/>
      <c r="BG25" s="347"/>
      <c r="BH25" s="347"/>
      <c r="BI25" s="347"/>
      <c r="BJ25" s="347"/>
      <c r="BK25" s="347"/>
      <c r="BL25" s="347"/>
      <c r="BM25" s="347"/>
      <c r="BN25" s="347"/>
      <c r="BO25" s="347"/>
      <c r="BP25" s="347"/>
      <c r="BQ25" s="347"/>
      <c r="BR25" s="347"/>
      <c r="BS25" s="347"/>
      <c r="BT25" s="347"/>
      <c r="BU25" s="347"/>
      <c r="BV25" s="347"/>
      <c r="BW25" s="347"/>
      <c r="BX25" s="347"/>
      <c r="BY25" s="347"/>
      <c r="BZ25" s="347"/>
      <c r="CA25" s="347"/>
      <c r="CB25" s="347"/>
      <c r="CC25" s="347"/>
      <c r="CD25" s="347"/>
      <c r="CE25" s="347"/>
      <c r="CF25" s="347"/>
      <c r="CG25" s="347"/>
      <c r="CH25" s="347"/>
      <c r="CI25" s="347"/>
      <c r="CJ25" s="347"/>
      <c r="CK25" s="347"/>
      <c r="CL25" s="347"/>
      <c r="CM25" s="347"/>
      <c r="CN25" s="347"/>
      <c r="CO25" s="347"/>
      <c r="CP25" s="347"/>
      <c r="CQ25" s="347"/>
      <c r="CR25" s="347"/>
      <c r="CS25" s="347"/>
      <c r="CT25" s="347"/>
      <c r="CU25" s="347"/>
      <c r="CV25" s="347"/>
      <c r="CW25" s="347"/>
      <c r="CX25" s="347"/>
      <c r="CY25" s="347"/>
      <c r="CZ25" s="347"/>
      <c r="DA25" s="347"/>
      <c r="DB25" s="347"/>
      <c r="DC25" s="347"/>
      <c r="DD25" s="347"/>
      <c r="DE25" s="347"/>
      <c r="DF25" s="347"/>
      <c r="DG25" s="347"/>
      <c r="DH25" s="347"/>
      <c r="DI25" s="347"/>
      <c r="DJ25" s="347"/>
      <c r="DK25" s="347"/>
      <c r="DL25" s="347"/>
      <c r="DM25" s="347"/>
      <c r="DN25" s="347"/>
      <c r="DO25" s="347"/>
      <c r="DP25" s="347"/>
      <c r="DQ25" s="347"/>
      <c r="DR25" s="347"/>
      <c r="DS25" s="347"/>
      <c r="DT25" s="347"/>
      <c r="DU25" s="347"/>
      <c r="DV25" s="347"/>
      <c r="DW25" s="347"/>
      <c r="DX25" s="347"/>
      <c r="DY25" s="347"/>
      <c r="DZ25" s="347"/>
      <c r="EA25" s="347"/>
      <c r="EB25" s="347"/>
      <c r="EC25" s="347"/>
      <c r="ED25" s="347"/>
      <c r="EE25" s="347"/>
      <c r="EF25" s="347"/>
      <c r="EG25" s="347"/>
      <c r="EH25" s="347"/>
      <c r="EI25" s="347"/>
      <c r="EJ25" s="347"/>
      <c r="EK25" s="347"/>
      <c r="EL25" s="347"/>
      <c r="EM25" s="347"/>
      <c r="EN25" s="347"/>
      <c r="EO25" s="347"/>
      <c r="EP25" s="347"/>
      <c r="EQ25" s="347"/>
      <c r="ER25" s="347"/>
      <c r="ES25" s="347"/>
      <c r="ET25" s="347"/>
      <c r="EU25" s="347"/>
      <c r="EV25" s="347"/>
      <c r="EW25" s="347"/>
      <c r="EX25" s="347"/>
      <c r="EY25" s="347"/>
      <c r="EZ25" s="347"/>
      <c r="FA25" s="347"/>
      <c r="FB25" s="347"/>
      <c r="FC25" s="347"/>
      <c r="FD25" s="347"/>
      <c r="FE25" s="347"/>
      <c r="FF25" s="347"/>
      <c r="FG25" s="347"/>
      <c r="FH25" s="347"/>
      <c r="FI25" s="347"/>
      <c r="FJ25" s="347"/>
      <c r="FK25" s="347"/>
      <c r="FL25" s="347"/>
      <c r="FM25" s="347"/>
      <c r="FN25" s="347"/>
      <c r="FO25" s="347"/>
      <c r="FP25" s="347"/>
      <c r="FQ25" s="347"/>
      <c r="FR25" s="347"/>
      <c r="FS25" s="347"/>
      <c r="FT25" s="347"/>
      <c r="FU25" s="347"/>
      <c r="FV25" s="347"/>
      <c r="FW25" s="347"/>
      <c r="FX25" s="347"/>
      <c r="FY25" s="347"/>
      <c r="FZ25" s="347"/>
      <c r="GA25" s="347"/>
      <c r="GB25" s="347"/>
      <c r="GC25" s="347"/>
      <c r="GD25" s="347"/>
      <c r="GE25" s="347"/>
      <c r="GF25" s="347"/>
      <c r="GG25" s="347"/>
      <c r="GH25" s="347"/>
      <c r="GI25" s="347"/>
      <c r="GJ25" s="347"/>
      <c r="GK25" s="347"/>
      <c r="GL25" s="347"/>
      <c r="GM25" s="347"/>
      <c r="GN25" s="347"/>
      <c r="GO25" s="347"/>
      <c r="GP25" s="347"/>
      <c r="GQ25" s="347"/>
      <c r="GR25" s="347"/>
      <c r="GS25" s="347"/>
      <c r="GT25" s="347"/>
      <c r="GU25" s="347"/>
      <c r="GV25" s="347"/>
      <c r="GW25" s="347"/>
      <c r="GX25" s="347"/>
      <c r="GY25" s="347"/>
      <c r="GZ25" s="347"/>
      <c r="HA25" s="347"/>
      <c r="HB25" s="347"/>
      <c r="HC25" s="347"/>
      <c r="HD25" s="347"/>
      <c r="HE25" s="347"/>
      <c r="HF25" s="347"/>
      <c r="HG25" s="347"/>
      <c r="HH25" s="347"/>
      <c r="HI25" s="347"/>
      <c r="HJ25" s="347"/>
      <c r="HK25" s="347"/>
      <c r="HL25" s="347"/>
      <c r="HM25" s="347"/>
      <c r="HN25" s="347"/>
      <c r="HO25" s="347"/>
      <c r="HP25" s="347"/>
      <c r="HQ25" s="347"/>
      <c r="HR25" s="347"/>
      <c r="HS25" s="347"/>
      <c r="HT25" s="347"/>
      <c r="HU25" s="347"/>
      <c r="HV25" s="347"/>
      <c r="HW25" s="347"/>
      <c r="HX25" s="347"/>
      <c r="HY25" s="347"/>
      <c r="HZ25" s="347"/>
      <c r="IA25" s="347"/>
      <c r="IB25" s="347"/>
      <c r="IC25" s="347"/>
      <c r="ID25" s="347"/>
      <c r="IE25" s="347"/>
      <c r="IF25" s="347"/>
      <c r="IG25" s="347"/>
      <c r="IH25" s="347"/>
      <c r="II25" s="347"/>
      <c r="IJ25" s="347"/>
      <c r="IK25" s="347"/>
      <c r="IL25" s="347"/>
      <c r="IM25" s="347"/>
      <c r="IN25" s="347"/>
      <c r="IO25" s="347"/>
      <c r="IP25" s="347"/>
      <c r="IQ25" s="347"/>
      <c r="IR25" s="347"/>
      <c r="IS25" s="347"/>
      <c r="IT25" s="347"/>
      <c r="IU25" s="347"/>
      <c r="IV25" s="347"/>
      <c r="IW25" s="347"/>
      <c r="IX25" s="347"/>
      <c r="IY25" s="347"/>
      <c r="IZ25" s="347"/>
      <c r="JA25" s="347"/>
      <c r="JB25" s="347"/>
      <c r="JC25" s="347"/>
      <c r="JD25" s="347"/>
      <c r="JE25" s="347"/>
      <c r="JF25" s="347"/>
      <c r="JG25" s="347"/>
      <c r="JH25" s="347"/>
      <c r="JI25" s="347"/>
      <c r="JJ25" s="347"/>
      <c r="JK25" s="347"/>
      <c r="JL25" s="347"/>
      <c r="JM25" s="347"/>
      <c r="JN25" s="347"/>
      <c r="JO25" s="347"/>
      <c r="JP25" s="347"/>
      <c r="JQ25" s="347"/>
      <c r="JR25" s="347"/>
      <c r="JS25" s="347"/>
      <c r="JT25" s="347"/>
      <c r="JU25" s="347"/>
      <c r="JV25" s="347"/>
      <c r="JW25" s="347"/>
      <c r="JX25" s="347"/>
      <c r="JY25" s="347"/>
      <c r="JZ25" s="347"/>
      <c r="KA25" s="347"/>
      <c r="KB25" s="347"/>
      <c r="KC25" s="347"/>
      <c r="KD25" s="347"/>
      <c r="KE25" s="347"/>
      <c r="KF25" s="347"/>
      <c r="KG25" s="347"/>
      <c r="KH25" s="347"/>
      <c r="KI25" s="347"/>
      <c r="KJ25" s="347"/>
      <c r="KK25" s="347"/>
      <c r="KL25" s="347"/>
      <c r="KM25" s="347"/>
      <c r="KN25" s="347"/>
      <c r="KO25" s="347"/>
      <c r="KP25" s="347"/>
      <c r="KQ25" s="347"/>
      <c r="KR25" s="347"/>
      <c r="KS25" s="347"/>
      <c r="KT25" s="347"/>
      <c r="KU25" s="347"/>
      <c r="KV25" s="347"/>
      <c r="KW25" s="347"/>
      <c r="KX25" s="347"/>
      <c r="KY25" s="347"/>
      <c r="KZ25" s="347"/>
      <c r="LA25" s="347"/>
      <c r="LB25" s="347"/>
      <c r="LC25" s="347"/>
      <c r="LD25" s="347"/>
      <c r="LE25" s="347"/>
      <c r="LF25" s="347"/>
      <c r="LG25" s="347"/>
      <c r="LH25" s="347"/>
      <c r="LI25" s="347"/>
      <c r="LJ25" s="347"/>
      <c r="LK25" s="347"/>
      <c r="LL25" s="347"/>
      <c r="LM25" s="347"/>
      <c r="LN25" s="347"/>
      <c r="LO25" s="347"/>
      <c r="LP25" s="347"/>
      <c r="LQ25" s="347"/>
      <c r="LR25" s="347"/>
      <c r="LS25" s="347"/>
      <c r="LT25" s="347"/>
      <c r="LU25" s="347"/>
      <c r="LV25" s="347"/>
      <c r="LW25" s="347"/>
      <c r="LX25" s="347"/>
      <c r="LY25" s="347"/>
      <c r="LZ25" s="347"/>
      <c r="MA25" s="347"/>
      <c r="MB25" s="347"/>
      <c r="MC25" s="347"/>
      <c r="MD25" s="347"/>
      <c r="ME25" s="347"/>
      <c r="MF25" s="347"/>
      <c r="MG25" s="347"/>
      <c r="MH25" s="347"/>
      <c r="MI25" s="347"/>
      <c r="MJ25" s="347"/>
      <c r="MK25" s="347"/>
      <c r="ML25" s="347"/>
      <c r="MM25" s="347"/>
      <c r="MN25" s="347"/>
      <c r="MO25" s="347"/>
      <c r="MP25" s="347"/>
      <c r="MQ25" s="347"/>
      <c r="MR25" s="347"/>
      <c r="MS25" s="347"/>
      <c r="MT25" s="347"/>
      <c r="MU25" s="347"/>
      <c r="MV25" s="347"/>
      <c r="MW25" s="347"/>
      <c r="MX25" s="347"/>
      <c r="MY25" s="347"/>
      <c r="MZ25" s="347"/>
      <c r="NA25" s="347"/>
      <c r="NB25" s="347"/>
      <c r="NC25" s="347"/>
      <c r="ND25" s="347"/>
      <c r="NE25" s="347"/>
      <c r="NF25" s="347"/>
      <c r="NG25" s="347"/>
      <c r="NH25" s="347"/>
      <c r="NI25" s="347"/>
      <c r="NJ25" s="347"/>
      <c r="NK25" s="347"/>
      <c r="NL25" s="347"/>
      <c r="NM25" s="347"/>
      <c r="NN25" s="347"/>
      <c r="NO25" s="347"/>
      <c r="NP25" s="347"/>
      <c r="NQ25" s="347"/>
      <c r="NR25" s="347"/>
      <c r="NS25" s="347"/>
      <c r="NT25" s="347"/>
      <c r="NU25" s="347"/>
      <c r="NV25" s="347"/>
      <c r="NW25" s="347"/>
      <c r="NX25" s="347"/>
      <c r="NY25" s="347"/>
      <c r="NZ25" s="347"/>
      <c r="OA25" s="347"/>
      <c r="OB25" s="347"/>
      <c r="OC25" s="347"/>
      <c r="OD25" s="347"/>
      <c r="OE25" s="347"/>
      <c r="OF25" s="347"/>
      <c r="OG25" s="347"/>
      <c r="OH25" s="347"/>
      <c r="OI25" s="347"/>
      <c r="OJ25" s="347"/>
      <c r="OK25" s="347"/>
      <c r="OL25" s="347"/>
      <c r="OM25" s="347"/>
      <c r="ON25" s="347"/>
      <c r="OO25" s="347"/>
      <c r="OP25" s="347"/>
      <c r="OQ25" s="347"/>
      <c r="OR25" s="347"/>
      <c r="OS25" s="347"/>
      <c r="OT25" s="347"/>
      <c r="OU25" s="347"/>
      <c r="OV25" s="347"/>
      <c r="OW25" s="347"/>
      <c r="OX25" s="347"/>
      <c r="OY25" s="347"/>
      <c r="OZ25" s="347"/>
      <c r="PA25" s="347"/>
      <c r="PB25" s="347"/>
      <c r="PC25" s="347"/>
      <c r="PD25" s="347"/>
      <c r="PE25" s="347"/>
      <c r="PF25" s="347"/>
      <c r="PG25" s="347"/>
      <c r="PH25" s="347"/>
      <c r="PI25" s="347"/>
      <c r="PJ25" s="347"/>
      <c r="PK25" s="347"/>
      <c r="PL25" s="347"/>
      <c r="PM25" s="347"/>
      <c r="PN25" s="347"/>
      <c r="PO25" s="347"/>
      <c r="PP25" s="347"/>
      <c r="PQ25" s="347"/>
      <c r="PR25" s="347"/>
      <c r="PS25" s="347"/>
      <c r="PT25" s="347"/>
      <c r="PU25" s="347"/>
      <c r="PV25" s="347"/>
      <c r="PW25" s="347"/>
      <c r="PX25" s="347"/>
      <c r="PY25" s="347"/>
      <c r="PZ25" s="347"/>
      <c r="QA25" s="347"/>
      <c r="QB25" s="347"/>
      <c r="QC25" s="347"/>
      <c r="QD25" s="347"/>
      <c r="QE25" s="347"/>
      <c r="QF25" s="347"/>
      <c r="QG25" s="347"/>
      <c r="QH25" s="347"/>
      <c r="QI25" s="347"/>
      <c r="QJ25" s="347"/>
      <c r="QK25" s="347"/>
      <c r="QL25" s="347"/>
      <c r="QM25" s="347"/>
      <c r="QN25" s="347"/>
      <c r="QO25" s="347"/>
      <c r="QP25" s="347"/>
      <c r="QQ25" s="347"/>
      <c r="QR25" s="347"/>
      <c r="QS25" s="347"/>
      <c r="QT25" s="347"/>
      <c r="QU25" s="347"/>
      <c r="QV25" s="347"/>
      <c r="QW25" s="347"/>
      <c r="QX25" s="347"/>
      <c r="QY25" s="347"/>
      <c r="QZ25" s="347"/>
      <c r="RA25" s="347"/>
      <c r="RB25" s="347"/>
      <c r="RC25" s="347"/>
      <c r="RD25" s="347"/>
      <c r="RE25" s="347"/>
      <c r="RF25" s="347"/>
      <c r="RG25" s="347"/>
      <c r="RH25" s="347"/>
      <c r="RI25" s="347"/>
      <c r="RJ25" s="347"/>
      <c r="RK25" s="347"/>
      <c r="RL25" s="347"/>
      <c r="RM25" s="347"/>
      <c r="RN25" s="347"/>
      <c r="RO25" s="347"/>
      <c r="RP25" s="347"/>
      <c r="RQ25" s="347"/>
      <c r="RR25" s="347"/>
      <c r="RS25" s="347"/>
      <c r="RT25" s="347"/>
      <c r="RU25" s="347"/>
      <c r="RV25" s="347"/>
      <c r="RW25" s="347"/>
      <c r="RX25" s="347"/>
      <c r="RY25" s="347"/>
      <c r="RZ25" s="347"/>
      <c r="SA25" s="347"/>
      <c r="SB25" s="347"/>
      <c r="SC25" s="347"/>
      <c r="SD25" s="347"/>
      <c r="SE25" s="347"/>
      <c r="SF25" s="347"/>
      <c r="SG25" s="347"/>
      <c r="SH25" s="347"/>
      <c r="SI25" s="347"/>
      <c r="SJ25" s="347"/>
      <c r="SK25" s="347"/>
      <c r="SL25" s="347"/>
      <c r="SM25" s="347"/>
      <c r="SN25" s="347"/>
      <c r="SO25" s="347"/>
      <c r="SP25" s="347"/>
      <c r="SQ25" s="347"/>
      <c r="SR25" s="347"/>
      <c r="SS25" s="347"/>
      <c r="ST25" s="347"/>
      <c r="SU25" s="347"/>
      <c r="SV25" s="347"/>
      <c r="SW25" s="347"/>
      <c r="SX25" s="347"/>
      <c r="SY25" s="347"/>
      <c r="SZ25" s="347"/>
      <c r="TA25" s="347"/>
      <c r="TB25" s="347"/>
      <c r="TC25" s="347"/>
      <c r="TD25" s="347"/>
      <c r="TE25" s="347"/>
      <c r="TF25" s="347"/>
      <c r="TG25" s="347"/>
      <c r="TH25" s="347"/>
      <c r="TI25" s="347"/>
      <c r="TJ25" s="347"/>
      <c r="TK25" s="347"/>
      <c r="TL25" s="347"/>
      <c r="TM25" s="347"/>
      <c r="TN25" s="347"/>
      <c r="TO25" s="347"/>
      <c r="TP25" s="347"/>
      <c r="TQ25" s="347"/>
      <c r="TR25" s="347"/>
      <c r="TS25" s="347"/>
      <c r="TT25" s="347"/>
      <c r="TU25" s="347"/>
      <c r="TV25" s="347"/>
      <c r="TW25" s="347"/>
      <c r="TX25" s="347"/>
      <c r="TY25" s="347"/>
      <c r="TZ25" s="347"/>
      <c r="UA25" s="347"/>
      <c r="UB25" s="347"/>
      <c r="UC25" s="347"/>
      <c r="UD25" s="347"/>
      <c r="UE25" s="347"/>
      <c r="UF25" s="347"/>
      <c r="UG25" s="347"/>
      <c r="UH25" s="347"/>
      <c r="UI25" s="347"/>
      <c r="UJ25" s="347"/>
      <c r="UK25" s="347"/>
      <c r="UL25" s="347"/>
      <c r="UM25" s="347"/>
      <c r="UN25" s="347"/>
      <c r="UO25" s="347"/>
      <c r="UP25" s="347"/>
      <c r="UQ25" s="347"/>
      <c r="UR25" s="347"/>
      <c r="US25" s="347"/>
      <c r="UT25" s="347"/>
      <c r="UU25" s="347"/>
      <c r="UV25" s="347"/>
      <c r="UW25" s="347"/>
      <c r="UX25" s="347"/>
      <c r="UY25" s="347"/>
      <c r="UZ25" s="347"/>
      <c r="VA25" s="347"/>
      <c r="VB25" s="347"/>
      <c r="VC25" s="347"/>
      <c r="VD25" s="347"/>
      <c r="VE25" s="347"/>
      <c r="VF25" s="347"/>
      <c r="VG25" s="347"/>
      <c r="VH25" s="347"/>
      <c r="VI25" s="347"/>
      <c r="VJ25" s="347"/>
      <c r="VK25" s="347"/>
      <c r="VL25" s="347"/>
      <c r="VM25" s="347"/>
      <c r="VN25" s="347"/>
      <c r="VO25" s="347"/>
      <c r="VP25" s="347"/>
      <c r="VQ25" s="347"/>
      <c r="VR25" s="347"/>
      <c r="VS25" s="347"/>
      <c r="VT25" s="347"/>
      <c r="VU25" s="347"/>
      <c r="VV25" s="347"/>
      <c r="VW25" s="347"/>
      <c r="VX25" s="347"/>
      <c r="VY25" s="347"/>
      <c r="VZ25" s="347"/>
      <c r="WA25" s="347"/>
      <c r="WB25" s="347"/>
      <c r="WC25" s="347"/>
      <c r="WD25" s="347"/>
      <c r="WE25" s="347"/>
      <c r="WF25" s="347"/>
      <c r="WG25" s="347"/>
      <c r="WH25" s="347"/>
      <c r="WI25" s="347"/>
      <c r="WJ25" s="347"/>
      <c r="WK25" s="347"/>
      <c r="WL25" s="347"/>
      <c r="WM25" s="347"/>
      <c r="WN25" s="347"/>
      <c r="WO25" s="347"/>
      <c r="WP25" s="347"/>
      <c r="WQ25" s="347"/>
      <c r="WR25" s="347"/>
      <c r="WS25" s="347"/>
      <c r="WT25" s="347"/>
      <c r="WU25" s="347"/>
      <c r="WV25" s="347"/>
      <c r="WW25" s="347"/>
      <c r="WX25" s="347"/>
      <c r="WY25" s="347"/>
      <c r="WZ25" s="347"/>
      <c r="XA25" s="347"/>
      <c r="XB25" s="347"/>
      <c r="XC25" s="347"/>
      <c r="XD25" s="347"/>
      <c r="XE25" s="347"/>
      <c r="XF25" s="347"/>
      <c r="XG25" s="347"/>
      <c r="XH25" s="347"/>
      <c r="XI25" s="347"/>
      <c r="XJ25" s="347"/>
      <c r="XK25" s="347"/>
      <c r="XL25" s="347"/>
      <c r="XM25" s="347"/>
      <c r="XN25" s="347"/>
      <c r="XO25" s="347"/>
      <c r="XP25" s="347"/>
      <c r="XQ25" s="347"/>
      <c r="XR25" s="347"/>
      <c r="XS25" s="347"/>
      <c r="XT25" s="347"/>
      <c r="XU25" s="347"/>
      <c r="XV25" s="347"/>
      <c r="XW25" s="347"/>
      <c r="XX25" s="347"/>
      <c r="XY25" s="347"/>
      <c r="XZ25" s="347"/>
      <c r="YA25" s="347"/>
      <c r="YB25" s="347"/>
      <c r="YC25" s="347"/>
      <c r="YD25" s="347"/>
      <c r="YE25" s="347"/>
      <c r="YF25" s="347"/>
      <c r="YG25" s="347"/>
      <c r="YH25" s="347"/>
      <c r="YI25" s="347"/>
      <c r="YJ25" s="347"/>
      <c r="YK25" s="347"/>
      <c r="YL25" s="347"/>
      <c r="YM25" s="347"/>
      <c r="YN25" s="347"/>
      <c r="YO25" s="347"/>
      <c r="YP25" s="347"/>
      <c r="YQ25" s="347"/>
      <c r="YR25" s="347"/>
      <c r="YS25" s="347"/>
      <c r="YT25" s="347"/>
      <c r="YU25" s="347"/>
      <c r="YV25" s="347"/>
      <c r="YW25" s="347"/>
      <c r="YX25" s="347"/>
      <c r="YY25" s="347"/>
      <c r="YZ25" s="347"/>
      <c r="ZA25" s="347"/>
      <c r="ZB25" s="347"/>
      <c r="ZC25" s="347"/>
      <c r="ZD25" s="347"/>
      <c r="ZE25" s="347"/>
      <c r="ZF25" s="347"/>
      <c r="ZG25" s="347"/>
      <c r="ZH25" s="347"/>
      <c r="ZI25" s="347"/>
      <c r="ZJ25" s="347"/>
      <c r="ZK25" s="347"/>
      <c r="ZL25" s="347"/>
      <c r="ZM25" s="347"/>
      <c r="ZN25" s="347"/>
      <c r="ZO25" s="347"/>
      <c r="ZP25" s="347"/>
      <c r="ZQ25" s="347"/>
      <c r="ZR25" s="347"/>
      <c r="ZS25" s="347"/>
      <c r="ZT25" s="347"/>
      <c r="ZU25" s="347"/>
      <c r="ZV25" s="347"/>
      <c r="ZW25" s="347"/>
      <c r="ZX25" s="347"/>
      <c r="ZY25" s="347"/>
      <c r="ZZ25" s="347"/>
      <c r="AAA25" s="347"/>
      <c r="AAB25" s="347"/>
      <c r="AAC25" s="347"/>
      <c r="AAD25" s="347"/>
      <c r="AAE25" s="347"/>
      <c r="AAF25" s="347"/>
      <c r="AAG25" s="347"/>
      <c r="AAH25" s="347"/>
      <c r="AAI25" s="347"/>
      <c r="AAJ25" s="347"/>
      <c r="AAK25" s="347"/>
      <c r="AAL25" s="347"/>
      <c r="AAM25" s="347"/>
      <c r="AAN25" s="347"/>
      <c r="AAO25" s="347"/>
      <c r="AAP25" s="347"/>
      <c r="AAQ25" s="347"/>
      <c r="AAR25" s="347"/>
      <c r="AAS25" s="347"/>
      <c r="AAT25" s="347"/>
      <c r="AAU25" s="347"/>
      <c r="AAV25" s="347"/>
      <c r="AAW25" s="347"/>
      <c r="AAX25" s="347"/>
      <c r="AAY25" s="347"/>
      <c r="AAZ25" s="347"/>
      <c r="ABA25" s="347"/>
      <c r="ABB25" s="347"/>
      <c r="ABC25" s="347"/>
      <c r="ABD25" s="347"/>
      <c r="ABE25" s="347"/>
      <c r="ABF25" s="347"/>
      <c r="ABG25" s="347"/>
      <c r="ABH25" s="347"/>
      <c r="ABI25" s="347"/>
      <c r="ABJ25" s="347"/>
      <c r="ABK25" s="347"/>
      <c r="ABL25" s="347"/>
      <c r="ABM25" s="347"/>
      <c r="ABN25" s="347"/>
      <c r="ABO25" s="347"/>
      <c r="ABP25" s="347"/>
      <c r="ABQ25" s="347"/>
      <c r="ABR25" s="347"/>
      <c r="ABS25" s="347"/>
      <c r="ABT25" s="347"/>
      <c r="ABU25" s="347"/>
      <c r="ABV25" s="347"/>
      <c r="ABW25" s="347"/>
      <c r="ABX25" s="347"/>
      <c r="ABY25" s="347"/>
      <c r="ABZ25" s="347"/>
      <c r="ACA25" s="347"/>
      <c r="ACB25" s="347"/>
      <c r="ACC25" s="347"/>
      <c r="ACD25" s="347"/>
      <c r="ACE25" s="347"/>
      <c r="ACF25" s="347"/>
      <c r="ACG25" s="347"/>
      <c r="ACH25" s="347"/>
      <c r="ACI25" s="347"/>
      <c r="ACJ25" s="347"/>
      <c r="ACK25" s="347"/>
      <c r="ACL25" s="347"/>
      <c r="ACM25" s="347"/>
      <c r="ACN25" s="347"/>
      <c r="ACO25" s="347"/>
      <c r="ACP25" s="347"/>
      <c r="ACQ25" s="347"/>
      <c r="ACR25" s="347"/>
      <c r="ACS25" s="347"/>
      <c r="ACT25" s="347"/>
      <c r="ACU25" s="347"/>
      <c r="ACV25" s="347"/>
      <c r="ACW25" s="347"/>
      <c r="ACX25" s="347"/>
      <c r="ACY25" s="347"/>
      <c r="ACZ25" s="347"/>
      <c r="ADA25" s="347"/>
      <c r="ADB25" s="347"/>
      <c r="ADC25" s="347"/>
      <c r="ADD25" s="347"/>
      <c r="ADE25" s="347"/>
      <c r="ADF25" s="347"/>
      <c r="ADG25" s="347"/>
      <c r="ADH25" s="347"/>
      <c r="ADI25" s="347"/>
      <c r="ADJ25" s="347"/>
      <c r="ADK25" s="347"/>
      <c r="ADL25" s="347"/>
      <c r="ADM25" s="347"/>
      <c r="ADN25" s="347"/>
      <c r="ADO25" s="347"/>
      <c r="ADP25" s="347"/>
      <c r="ADQ25" s="347"/>
      <c r="ADR25" s="347"/>
      <c r="ADS25" s="347"/>
      <c r="ADT25" s="347"/>
      <c r="ADU25" s="347"/>
      <c r="ADV25" s="347"/>
      <c r="ADW25" s="347"/>
      <c r="ADX25" s="347"/>
      <c r="ADY25" s="347"/>
      <c r="ADZ25" s="347"/>
      <c r="AEA25" s="347"/>
      <c r="AEB25" s="347"/>
      <c r="AEC25" s="347"/>
      <c r="AED25" s="347"/>
      <c r="AEE25" s="347"/>
      <c r="AEF25" s="347"/>
      <c r="AEG25" s="347"/>
      <c r="AEH25" s="347"/>
      <c r="AEI25" s="347"/>
      <c r="AEJ25" s="347"/>
      <c r="AEK25" s="347"/>
      <c r="AEL25" s="347"/>
      <c r="AEM25" s="347"/>
      <c r="AEN25" s="347"/>
      <c r="AEO25" s="347"/>
      <c r="AEP25" s="347"/>
      <c r="AEQ25" s="347"/>
      <c r="AER25" s="347"/>
      <c r="AES25" s="347"/>
      <c r="AET25" s="347"/>
      <c r="AEU25" s="347"/>
      <c r="AEV25" s="347"/>
      <c r="AEW25" s="347"/>
      <c r="AEX25" s="347"/>
      <c r="AEY25" s="347"/>
      <c r="AEZ25" s="347"/>
      <c r="AFA25" s="347"/>
      <c r="AFB25" s="347"/>
      <c r="AFC25" s="347"/>
      <c r="AFD25" s="347"/>
      <c r="AFE25" s="347"/>
      <c r="AFF25" s="347"/>
      <c r="AFG25" s="347"/>
      <c r="AFH25" s="347"/>
      <c r="AFI25" s="347"/>
      <c r="AFJ25" s="347"/>
      <c r="AFK25" s="347"/>
      <c r="AFL25" s="347"/>
      <c r="AFM25" s="347"/>
      <c r="AFN25" s="347"/>
      <c r="AFO25" s="347"/>
      <c r="AFP25" s="347"/>
      <c r="AFQ25" s="347"/>
      <c r="AFR25" s="347"/>
      <c r="AFS25" s="347"/>
      <c r="AFT25" s="347"/>
      <c r="AFU25" s="347"/>
      <c r="AFV25" s="347"/>
      <c r="AFW25" s="347"/>
      <c r="AFX25" s="347"/>
      <c r="AFY25" s="347"/>
      <c r="AFZ25" s="347"/>
      <c r="AGA25" s="347"/>
      <c r="AGB25" s="347"/>
      <c r="AGC25" s="347"/>
      <c r="AGD25" s="347"/>
      <c r="AGE25" s="347"/>
      <c r="AGF25" s="347"/>
      <c r="AGG25" s="347"/>
      <c r="AGH25" s="347"/>
      <c r="AGI25" s="347"/>
      <c r="AGJ25" s="347"/>
      <c r="AGK25" s="347"/>
      <c r="AGL25" s="347"/>
      <c r="AGM25" s="347"/>
      <c r="AGN25" s="347"/>
      <c r="AGO25" s="347"/>
      <c r="AGP25" s="347"/>
      <c r="AGQ25" s="347"/>
      <c r="AGR25" s="347"/>
      <c r="AGS25" s="347"/>
      <c r="AGT25" s="347"/>
      <c r="AGU25" s="347"/>
      <c r="AGV25" s="347"/>
      <c r="AGW25" s="347"/>
      <c r="AGX25" s="347"/>
      <c r="AGY25" s="347"/>
      <c r="AGZ25" s="347"/>
      <c r="AHA25" s="347"/>
      <c r="AHB25" s="347"/>
      <c r="AHC25" s="347"/>
      <c r="AHD25" s="347"/>
      <c r="AHE25" s="347"/>
      <c r="AHF25" s="347"/>
      <c r="AHG25" s="347"/>
      <c r="AHH25" s="347"/>
      <c r="AHI25" s="347"/>
      <c r="AHJ25" s="347"/>
      <c r="AHK25" s="347"/>
      <c r="AHL25" s="347"/>
      <c r="AHM25" s="347"/>
      <c r="AHN25" s="347"/>
      <c r="AHO25" s="347"/>
      <c r="AHP25" s="347"/>
      <c r="AHQ25" s="347"/>
      <c r="AHR25" s="347"/>
      <c r="AHS25" s="347"/>
      <c r="AHT25" s="347"/>
      <c r="AHU25" s="347"/>
      <c r="AHV25" s="347"/>
      <c r="AHW25" s="347"/>
      <c r="AHX25" s="347"/>
      <c r="AHY25" s="347"/>
      <c r="AHZ25" s="347"/>
      <c r="AIA25" s="347"/>
      <c r="AIB25" s="347"/>
      <c r="AIC25" s="347"/>
      <c r="AID25" s="347"/>
      <c r="AIE25" s="347"/>
      <c r="AIF25" s="347"/>
      <c r="AIG25" s="347"/>
      <c r="AIH25" s="347"/>
      <c r="AII25" s="347"/>
      <c r="AIJ25" s="347"/>
      <c r="AIK25" s="347"/>
      <c r="AIL25" s="347"/>
      <c r="AIM25" s="347"/>
      <c r="AIN25" s="347"/>
      <c r="AIO25" s="347"/>
      <c r="AIP25" s="347"/>
      <c r="AIQ25" s="347"/>
      <c r="AIR25" s="347"/>
      <c r="AIS25" s="347"/>
      <c r="AIT25" s="347"/>
      <c r="AIU25" s="347"/>
      <c r="AIV25" s="347"/>
      <c r="AIW25" s="347"/>
      <c r="AIX25" s="347"/>
      <c r="AIY25" s="347"/>
      <c r="AIZ25" s="347"/>
      <c r="AJA25" s="347"/>
      <c r="AJB25" s="347"/>
      <c r="AJC25" s="347"/>
      <c r="AJD25" s="347"/>
      <c r="AJE25" s="347"/>
      <c r="AJF25" s="347"/>
      <c r="AJG25" s="347"/>
      <c r="AJH25" s="347"/>
      <c r="AJI25" s="347"/>
      <c r="AJJ25" s="347"/>
      <c r="AJK25" s="347"/>
      <c r="AJL25" s="347"/>
      <c r="AJM25" s="347"/>
      <c r="AJN25" s="347"/>
      <c r="AJO25" s="347"/>
      <c r="AJP25" s="347"/>
      <c r="AJQ25" s="347"/>
      <c r="AJR25" s="347"/>
      <c r="AJS25" s="347"/>
      <c r="AJT25" s="347"/>
      <c r="AJU25" s="347"/>
      <c r="AJV25" s="347"/>
      <c r="AJW25" s="347"/>
      <c r="AJX25" s="347"/>
      <c r="AJY25" s="347"/>
      <c r="AJZ25" s="347"/>
      <c r="AKA25" s="347"/>
      <c r="AKB25" s="347"/>
      <c r="AKC25" s="347"/>
      <c r="AKD25" s="347"/>
      <c r="AKE25" s="347"/>
      <c r="AKF25" s="347"/>
      <c r="AKG25" s="347"/>
      <c r="AKH25" s="347"/>
      <c r="AKI25" s="347"/>
      <c r="AKJ25" s="347"/>
      <c r="AKK25" s="347"/>
      <c r="AKL25" s="347"/>
      <c r="AKM25" s="347"/>
      <c r="AKN25" s="347"/>
      <c r="AKO25" s="347"/>
      <c r="AKP25" s="347"/>
      <c r="AKQ25" s="347"/>
      <c r="AKR25" s="347"/>
      <c r="AKS25" s="347"/>
      <c r="AKT25" s="347"/>
      <c r="AKU25" s="347"/>
      <c r="AKV25" s="347"/>
      <c r="AKW25" s="347"/>
      <c r="AKX25" s="347"/>
      <c r="AKY25" s="347"/>
      <c r="AKZ25" s="347"/>
      <c r="ALA25" s="347"/>
      <c r="ALB25" s="347"/>
      <c r="ALC25" s="347"/>
      <c r="ALD25" s="347"/>
      <c r="ALE25" s="347"/>
      <c r="ALF25" s="347"/>
      <c r="ALG25" s="347"/>
      <c r="ALH25" s="347"/>
      <c r="ALI25" s="347"/>
      <c r="ALJ25" s="347"/>
      <c r="ALK25" s="347"/>
      <c r="ALL25" s="347"/>
      <c r="ALM25" s="347"/>
      <c r="ALN25" s="347"/>
      <c r="ALO25" s="347"/>
      <c r="ALP25" s="347"/>
      <c r="ALQ25" s="347"/>
      <c r="ALR25" s="347"/>
      <c r="ALS25" s="347"/>
      <c r="ALT25" s="347"/>
      <c r="ALU25" s="347"/>
      <c r="ALV25" s="347"/>
      <c r="ALW25" s="347"/>
      <c r="ALX25" s="347"/>
      <c r="ALY25" s="347"/>
      <c r="ALZ25" s="347"/>
      <c r="AMA25" s="347"/>
      <c r="AMB25" s="347"/>
      <c r="AMC25" s="347"/>
      <c r="AMD25" s="347"/>
      <c r="AME25" s="347"/>
      <c r="AMF25" s="347"/>
      <c r="AMG25" s="347"/>
      <c r="AMH25" s="347"/>
      <c r="AMI25" s="347"/>
      <c r="AMJ25" s="347"/>
      <c r="AMK25" s="347"/>
      <c r="AML25" s="347"/>
      <c r="AMM25" s="347"/>
      <c r="AMN25" s="347"/>
      <c r="AMO25" s="347"/>
      <c r="AMP25" s="347"/>
      <c r="AMQ25" s="347"/>
      <c r="AMR25" s="347"/>
      <c r="AMS25" s="347"/>
      <c r="AMT25" s="347"/>
      <c r="AMU25" s="347"/>
      <c r="AMV25" s="347"/>
      <c r="AMW25" s="347"/>
      <c r="AMX25" s="347"/>
      <c r="AMY25" s="347"/>
      <c r="AMZ25" s="347"/>
      <c r="ANA25" s="347"/>
      <c r="ANB25" s="347"/>
      <c r="ANC25" s="347"/>
      <c r="AND25" s="347"/>
      <c r="ANE25" s="347"/>
      <c r="ANF25" s="347"/>
      <c r="ANG25" s="347"/>
      <c r="ANH25" s="347"/>
      <c r="ANI25" s="347"/>
      <c r="ANJ25" s="347"/>
      <c r="ANK25" s="347"/>
      <c r="ANL25" s="347"/>
      <c r="ANM25" s="347"/>
      <c r="ANN25" s="347"/>
      <c r="ANO25" s="347"/>
      <c r="ANP25" s="347"/>
      <c r="ANQ25" s="347"/>
      <c r="ANR25" s="347"/>
      <c r="ANS25" s="347"/>
      <c r="ANT25" s="347"/>
      <c r="ANU25" s="347"/>
      <c r="ANV25" s="347"/>
      <c r="ANW25" s="347"/>
      <c r="ANX25" s="347"/>
      <c r="ANY25" s="347"/>
      <c r="ANZ25" s="347"/>
      <c r="AOA25" s="347"/>
      <c r="AOB25" s="347"/>
      <c r="AOC25" s="347"/>
      <c r="AOD25" s="347"/>
      <c r="AOE25" s="347"/>
      <c r="AOF25" s="347"/>
      <c r="AOG25" s="347"/>
      <c r="AOH25" s="347"/>
      <c r="AOI25" s="347"/>
      <c r="AOJ25" s="347"/>
      <c r="AOK25" s="347"/>
      <c r="AOL25" s="347"/>
      <c r="AOM25" s="347"/>
      <c r="AON25" s="347"/>
      <c r="AOO25" s="347"/>
      <c r="AOP25" s="347"/>
      <c r="AOQ25" s="347"/>
      <c r="AOR25" s="347"/>
      <c r="AOS25" s="347"/>
      <c r="AOT25" s="347"/>
      <c r="AOU25" s="347"/>
      <c r="AOV25" s="347"/>
      <c r="AOW25" s="347"/>
      <c r="AOX25" s="347"/>
      <c r="AOY25" s="347"/>
      <c r="AOZ25" s="347"/>
      <c r="APA25" s="347"/>
      <c r="APB25" s="347"/>
      <c r="APC25" s="347"/>
      <c r="APD25" s="347"/>
      <c r="APE25" s="347"/>
      <c r="APF25" s="347"/>
      <c r="APG25" s="347"/>
      <c r="APH25" s="347"/>
      <c r="API25" s="347"/>
      <c r="APJ25" s="347"/>
      <c r="APK25" s="347"/>
      <c r="APL25" s="347"/>
      <c r="APM25" s="347"/>
      <c r="APN25" s="347"/>
      <c r="APO25" s="347"/>
      <c r="APP25" s="347"/>
      <c r="APQ25" s="347"/>
      <c r="APR25" s="347"/>
      <c r="APS25" s="347"/>
      <c r="APT25" s="347"/>
      <c r="APU25" s="347"/>
      <c r="APV25" s="347"/>
      <c r="APW25" s="347"/>
      <c r="APX25" s="347"/>
      <c r="APY25" s="347"/>
      <c r="APZ25" s="347"/>
      <c r="AQA25" s="347"/>
      <c r="AQB25" s="347"/>
      <c r="AQC25" s="347"/>
      <c r="AQD25" s="347"/>
      <c r="AQE25" s="347"/>
      <c r="AQF25" s="347"/>
      <c r="AQG25" s="347"/>
      <c r="AQH25" s="347"/>
      <c r="AQI25" s="347"/>
      <c r="AQJ25" s="347"/>
      <c r="AQK25" s="347"/>
      <c r="AQL25" s="347"/>
      <c r="AQM25" s="347"/>
      <c r="AQN25" s="347"/>
      <c r="AQO25" s="347"/>
      <c r="AQP25" s="347"/>
      <c r="AQQ25" s="347"/>
      <c r="AQR25" s="347"/>
      <c r="AQS25" s="347"/>
      <c r="AQT25" s="347"/>
      <c r="AQU25" s="347"/>
      <c r="AQV25" s="347"/>
      <c r="AQW25" s="347"/>
      <c r="AQX25" s="347"/>
      <c r="AQY25" s="347"/>
      <c r="AQZ25" s="347"/>
      <c r="ARA25" s="347"/>
      <c r="ARB25" s="347"/>
      <c r="ARC25" s="347"/>
      <c r="ARD25" s="347"/>
      <c r="ARE25" s="347"/>
      <c r="ARF25" s="347"/>
      <c r="ARG25" s="347"/>
      <c r="ARH25" s="347"/>
      <c r="ARI25" s="347"/>
      <c r="ARJ25" s="347"/>
      <c r="ARK25" s="347"/>
      <c r="ARL25" s="347"/>
      <c r="ARM25" s="347"/>
      <c r="ARN25" s="347"/>
      <c r="ARO25" s="347"/>
      <c r="ARP25" s="347"/>
      <c r="ARQ25" s="347"/>
      <c r="ARR25" s="347"/>
      <c r="ARS25" s="347"/>
      <c r="ART25" s="347"/>
      <c r="ARU25" s="347"/>
      <c r="ARV25" s="347"/>
      <c r="ARW25" s="347"/>
      <c r="ARX25" s="347"/>
      <c r="ARY25" s="347"/>
      <c r="ARZ25" s="347"/>
      <c r="ASA25" s="347"/>
      <c r="ASB25" s="347"/>
      <c r="ASC25" s="347"/>
      <c r="ASD25" s="347"/>
      <c r="ASE25" s="347"/>
      <c r="ASF25" s="347"/>
      <c r="ASG25" s="347"/>
      <c r="ASH25" s="347"/>
      <c r="ASI25" s="347"/>
      <c r="ASJ25" s="347"/>
      <c r="ASK25" s="347"/>
      <c r="ASL25" s="347"/>
      <c r="ASM25" s="347"/>
      <c r="ASN25" s="347"/>
      <c r="ASO25" s="347"/>
      <c r="ASP25" s="347"/>
      <c r="ASQ25" s="347"/>
      <c r="ASR25" s="347"/>
      <c r="ASS25" s="347"/>
      <c r="AST25" s="347"/>
      <c r="ASU25" s="347"/>
      <c r="ASV25" s="347"/>
      <c r="ASW25" s="347"/>
      <c r="ASX25" s="347"/>
      <c r="ASY25" s="347"/>
      <c r="ASZ25" s="347"/>
      <c r="ATA25" s="347"/>
      <c r="ATB25" s="347"/>
      <c r="ATC25" s="347"/>
      <c r="ATD25" s="347"/>
      <c r="ATE25" s="347"/>
      <c r="ATF25" s="347"/>
      <c r="ATG25" s="347"/>
      <c r="ATH25" s="347"/>
      <c r="ATI25" s="347"/>
      <c r="ATJ25" s="347"/>
      <c r="ATK25" s="347"/>
      <c r="ATL25" s="347"/>
      <c r="ATM25" s="347"/>
      <c r="ATN25" s="347"/>
      <c r="ATO25" s="347"/>
      <c r="ATP25" s="347"/>
      <c r="ATQ25" s="347"/>
      <c r="ATR25" s="347"/>
      <c r="ATS25" s="347"/>
      <c r="ATT25" s="347"/>
      <c r="ATU25" s="347"/>
      <c r="ATV25" s="347"/>
      <c r="ATW25" s="347"/>
      <c r="ATX25" s="347"/>
      <c r="ATY25" s="347"/>
      <c r="ATZ25" s="347"/>
      <c r="AUA25" s="347"/>
      <c r="AUB25" s="347"/>
      <c r="AUC25" s="347"/>
      <c r="AUD25" s="347"/>
      <c r="AUE25" s="347"/>
      <c r="AUF25" s="347"/>
      <c r="AUG25" s="347"/>
      <c r="AUH25" s="347"/>
      <c r="AUI25" s="347"/>
      <c r="AUJ25" s="347"/>
      <c r="AUK25" s="347"/>
      <c r="AUL25" s="347"/>
      <c r="AUM25" s="347"/>
      <c r="AUN25" s="347"/>
      <c r="AUO25" s="347"/>
      <c r="AUP25" s="347"/>
      <c r="AUQ25" s="347"/>
      <c r="AUR25" s="347"/>
      <c r="AUS25" s="347"/>
      <c r="AUT25" s="347"/>
      <c r="AUU25" s="347"/>
      <c r="AUV25" s="347"/>
      <c r="AUW25" s="347"/>
      <c r="AUX25" s="347"/>
      <c r="AUY25" s="347"/>
      <c r="AUZ25" s="347"/>
      <c r="AVA25" s="347"/>
      <c r="AVB25" s="347"/>
      <c r="AVC25" s="347"/>
      <c r="AVD25" s="347"/>
      <c r="AVE25" s="347"/>
      <c r="AVF25" s="347"/>
      <c r="AVG25" s="347"/>
      <c r="AVH25" s="347"/>
      <c r="AVI25" s="347"/>
      <c r="AVJ25" s="347"/>
      <c r="AVK25" s="347"/>
      <c r="AVL25" s="347"/>
      <c r="AVM25" s="347"/>
      <c r="AVN25" s="347"/>
      <c r="AVO25" s="347"/>
      <c r="AVP25" s="347"/>
      <c r="AVQ25" s="347"/>
      <c r="AVR25" s="347"/>
      <c r="AVS25" s="347"/>
      <c r="AVT25" s="347"/>
      <c r="AVU25" s="347"/>
      <c r="AVV25" s="347"/>
      <c r="AVW25" s="347"/>
      <c r="AVX25" s="347"/>
      <c r="AVY25" s="347"/>
      <c r="AVZ25" s="347"/>
      <c r="AWA25" s="347"/>
      <c r="AWB25" s="347"/>
      <c r="AWC25" s="347"/>
      <c r="AWD25" s="347"/>
      <c r="AWE25" s="347"/>
      <c r="AWF25" s="347"/>
      <c r="AWG25" s="347"/>
      <c r="AWH25" s="347"/>
      <c r="AWI25" s="347"/>
      <c r="AWJ25" s="347"/>
      <c r="AWK25" s="347"/>
      <c r="AWL25" s="347"/>
      <c r="AWM25" s="347"/>
      <c r="AWN25" s="347"/>
      <c r="AWO25" s="347"/>
      <c r="AWP25" s="347"/>
      <c r="AWQ25" s="347"/>
      <c r="AWR25" s="347"/>
      <c r="AWS25" s="347"/>
      <c r="AWT25" s="347"/>
      <c r="AWU25" s="347"/>
      <c r="AWV25" s="347"/>
      <c r="AWW25" s="347"/>
      <c r="AWX25" s="347"/>
      <c r="AWY25" s="347"/>
      <c r="AWZ25" s="347"/>
      <c r="AXA25" s="347"/>
      <c r="AXB25" s="347"/>
      <c r="AXC25" s="347"/>
      <c r="AXD25" s="347"/>
      <c r="AXE25" s="347"/>
      <c r="AXF25" s="347"/>
      <c r="AXG25" s="347"/>
      <c r="AXH25" s="347"/>
      <c r="AXI25" s="347"/>
      <c r="AXJ25" s="347"/>
      <c r="AXK25" s="347"/>
      <c r="AXL25" s="347"/>
      <c r="AXM25" s="347"/>
      <c r="AXN25" s="347"/>
      <c r="AXO25" s="347"/>
      <c r="AXP25" s="347"/>
      <c r="AXQ25" s="347"/>
      <c r="AXR25" s="347"/>
      <c r="AXS25" s="347"/>
      <c r="AXT25" s="347"/>
      <c r="AXU25" s="347"/>
      <c r="AXV25" s="347"/>
      <c r="AXW25" s="347"/>
      <c r="AXX25" s="347"/>
      <c r="AXY25" s="347"/>
      <c r="AXZ25" s="347"/>
      <c r="AYA25" s="347"/>
      <c r="AYB25" s="347"/>
      <c r="AYC25" s="347"/>
      <c r="AYD25" s="347"/>
      <c r="AYE25" s="347"/>
      <c r="AYF25" s="347"/>
      <c r="AYG25" s="347"/>
      <c r="AYH25" s="347"/>
      <c r="AYI25" s="347"/>
      <c r="AYJ25" s="347"/>
      <c r="AYK25" s="347"/>
      <c r="AYL25" s="347"/>
      <c r="AYM25" s="347"/>
      <c r="AYN25" s="347"/>
      <c r="AYO25" s="347"/>
      <c r="AYP25" s="347"/>
      <c r="AYQ25" s="347"/>
      <c r="AYR25" s="347"/>
      <c r="AYS25" s="347"/>
      <c r="AYT25" s="347"/>
      <c r="AYU25" s="347"/>
      <c r="AYV25" s="347"/>
      <c r="AYW25" s="347"/>
      <c r="AYX25" s="347"/>
      <c r="AYY25" s="347"/>
      <c r="AYZ25" s="347"/>
      <c r="AZA25" s="347"/>
      <c r="AZB25" s="347"/>
      <c r="AZC25" s="347"/>
      <c r="AZD25" s="347"/>
      <c r="AZE25" s="347"/>
      <c r="AZF25" s="347"/>
      <c r="AZG25" s="347"/>
      <c r="AZH25" s="347"/>
      <c r="AZI25" s="347"/>
      <c r="AZJ25" s="347"/>
      <c r="AZK25" s="347"/>
      <c r="AZL25" s="347"/>
      <c r="AZM25" s="347"/>
      <c r="AZN25" s="347"/>
      <c r="AZO25" s="347"/>
      <c r="AZP25" s="347"/>
      <c r="AZQ25" s="347"/>
      <c r="AZR25" s="347"/>
      <c r="AZS25" s="347"/>
      <c r="AZT25" s="347"/>
      <c r="AZU25" s="347"/>
      <c r="AZV25" s="347"/>
      <c r="AZW25" s="347"/>
      <c r="AZX25" s="347"/>
      <c r="AZY25" s="347"/>
      <c r="AZZ25" s="347"/>
      <c r="BAA25" s="347"/>
      <c r="BAB25" s="347"/>
      <c r="BAC25" s="347"/>
      <c r="BAD25" s="347"/>
      <c r="BAE25" s="347"/>
      <c r="BAF25" s="347"/>
      <c r="BAG25" s="347"/>
      <c r="BAH25" s="347"/>
      <c r="BAI25" s="347"/>
      <c r="BAJ25" s="347"/>
      <c r="BAK25" s="347"/>
      <c r="BAL25" s="347"/>
      <c r="BAM25" s="347"/>
      <c r="BAN25" s="347"/>
      <c r="BAO25" s="347"/>
      <c r="BAP25" s="347"/>
      <c r="BAQ25" s="347"/>
      <c r="BAR25" s="347"/>
      <c r="BAS25" s="347"/>
      <c r="BAT25" s="347"/>
      <c r="BAU25" s="347"/>
      <c r="BAV25" s="347"/>
      <c r="BAW25" s="347"/>
      <c r="BAX25" s="347"/>
      <c r="BAY25" s="347"/>
      <c r="BAZ25" s="347"/>
      <c r="BBA25" s="347"/>
      <c r="BBB25" s="347"/>
      <c r="BBC25" s="347"/>
      <c r="BBD25" s="347"/>
      <c r="BBE25" s="347"/>
      <c r="BBF25" s="347"/>
      <c r="BBG25" s="347"/>
      <c r="BBH25" s="347"/>
      <c r="BBI25" s="347"/>
      <c r="BBJ25" s="347"/>
      <c r="BBK25" s="347"/>
      <c r="BBL25" s="347"/>
      <c r="BBM25" s="347"/>
      <c r="BBN25" s="347"/>
      <c r="BBO25" s="347"/>
      <c r="BBP25" s="347"/>
      <c r="BBQ25" s="347"/>
      <c r="BBR25" s="347"/>
      <c r="BBS25" s="347"/>
      <c r="BBT25" s="347"/>
      <c r="BBU25" s="347"/>
      <c r="BBV25" s="347"/>
      <c r="BBW25" s="347"/>
      <c r="BBX25" s="347"/>
      <c r="BBY25" s="347"/>
      <c r="BBZ25" s="347"/>
      <c r="BCA25" s="347"/>
      <c r="BCB25" s="347"/>
      <c r="BCC25" s="347"/>
      <c r="BCD25" s="347"/>
      <c r="BCE25" s="347"/>
      <c r="BCF25" s="347"/>
      <c r="BCG25" s="347"/>
      <c r="BCH25" s="347"/>
      <c r="BCI25" s="347"/>
      <c r="BCJ25" s="347"/>
      <c r="BCK25" s="347"/>
      <c r="BCL25" s="347"/>
      <c r="BCM25" s="347"/>
      <c r="BCN25" s="347"/>
      <c r="BCO25" s="347"/>
      <c r="BCP25" s="347"/>
      <c r="BCQ25" s="347"/>
      <c r="BCR25" s="347"/>
      <c r="BCS25" s="347"/>
      <c r="BCT25" s="347"/>
      <c r="BCU25" s="347"/>
      <c r="BCV25" s="347"/>
      <c r="BCW25" s="347"/>
      <c r="BCX25" s="347"/>
      <c r="BCY25" s="347"/>
      <c r="BCZ25" s="347"/>
      <c r="BDA25" s="347"/>
      <c r="BDB25" s="347"/>
      <c r="BDC25" s="347"/>
      <c r="BDD25" s="347"/>
      <c r="BDE25" s="347"/>
      <c r="BDF25" s="347"/>
      <c r="BDG25" s="347"/>
      <c r="BDH25" s="347"/>
      <c r="BDI25" s="347"/>
      <c r="BDJ25" s="347"/>
      <c r="BDK25" s="347"/>
      <c r="BDL25" s="347"/>
      <c r="BDM25" s="347"/>
      <c r="BDN25" s="347"/>
      <c r="BDO25" s="347"/>
      <c r="BDP25" s="347"/>
      <c r="BDQ25" s="347"/>
      <c r="BDR25" s="347"/>
      <c r="BDS25" s="347"/>
      <c r="BDT25" s="347"/>
      <c r="BDU25" s="347"/>
      <c r="BDV25" s="347"/>
      <c r="BDW25" s="347"/>
      <c r="BDX25" s="347"/>
      <c r="BDY25" s="347"/>
      <c r="BDZ25" s="347"/>
      <c r="BEA25" s="347"/>
      <c r="BEB25" s="347"/>
      <c r="BEC25" s="347"/>
      <c r="BED25" s="347"/>
      <c r="BEE25" s="347"/>
      <c r="BEF25" s="347"/>
      <c r="BEG25" s="347"/>
      <c r="BEH25" s="347"/>
      <c r="BEI25" s="347"/>
      <c r="BEJ25" s="347"/>
      <c r="BEK25" s="347"/>
      <c r="BEL25" s="347"/>
      <c r="BEM25" s="347"/>
      <c r="BEN25" s="347"/>
      <c r="BEO25" s="347"/>
      <c r="BEP25" s="347"/>
      <c r="BEQ25" s="347"/>
      <c r="BER25" s="347"/>
      <c r="BES25" s="347"/>
      <c r="BET25" s="347"/>
      <c r="BEU25" s="347"/>
      <c r="BEV25" s="347"/>
      <c r="BEW25" s="347"/>
      <c r="BEX25" s="347"/>
      <c r="BEY25" s="347"/>
      <c r="BEZ25" s="347"/>
      <c r="BFA25" s="347"/>
      <c r="BFB25" s="347"/>
      <c r="BFC25" s="347"/>
      <c r="BFD25" s="347"/>
      <c r="BFE25" s="347"/>
      <c r="BFF25" s="347"/>
      <c r="BFG25" s="347"/>
      <c r="BFH25" s="347"/>
      <c r="BFI25" s="347"/>
      <c r="BFJ25" s="347"/>
      <c r="BFK25" s="347"/>
      <c r="BFL25" s="347"/>
      <c r="BFM25" s="347"/>
      <c r="BFN25" s="347"/>
      <c r="BFO25" s="347"/>
      <c r="BFP25" s="347"/>
      <c r="BFQ25" s="347"/>
      <c r="BFR25" s="347"/>
      <c r="BFS25" s="347"/>
      <c r="BFT25" s="347"/>
      <c r="BFU25" s="347"/>
      <c r="BFV25" s="347"/>
      <c r="BFW25" s="347"/>
      <c r="BFX25" s="347"/>
      <c r="BFY25" s="347"/>
      <c r="BFZ25" s="347"/>
      <c r="BGA25" s="347"/>
      <c r="BGB25" s="347"/>
      <c r="BGC25" s="347"/>
      <c r="BGD25" s="347"/>
      <c r="BGE25" s="347"/>
      <c r="BGF25" s="347"/>
      <c r="BGG25" s="347"/>
      <c r="BGH25" s="347"/>
      <c r="BGI25" s="347"/>
      <c r="BGJ25" s="347"/>
      <c r="BGK25" s="347"/>
      <c r="BGL25" s="347"/>
      <c r="BGM25" s="347"/>
      <c r="BGN25" s="347"/>
      <c r="BGO25" s="347"/>
      <c r="BGP25" s="347"/>
      <c r="BGQ25" s="347"/>
      <c r="BGR25" s="347"/>
      <c r="BGS25" s="347"/>
      <c r="BGT25" s="347"/>
      <c r="BGU25" s="347"/>
      <c r="BGV25" s="347"/>
      <c r="BGW25" s="347"/>
      <c r="BGX25" s="347"/>
      <c r="BGY25" s="347"/>
      <c r="BGZ25" s="347"/>
      <c r="BHA25" s="347"/>
      <c r="BHB25" s="347"/>
      <c r="BHC25" s="347"/>
      <c r="BHD25" s="347"/>
      <c r="BHE25" s="347"/>
      <c r="BHF25" s="347"/>
      <c r="BHG25" s="347"/>
      <c r="BHH25" s="347"/>
      <c r="BHI25" s="347"/>
      <c r="BHJ25" s="347"/>
      <c r="BHK25" s="347"/>
      <c r="BHL25" s="347"/>
      <c r="BHM25" s="347"/>
      <c r="BHN25" s="347"/>
      <c r="BHO25" s="347"/>
      <c r="BHP25" s="347"/>
      <c r="BHQ25" s="347"/>
      <c r="BHR25" s="347"/>
      <c r="BHS25" s="347"/>
      <c r="BHT25" s="347"/>
      <c r="BHU25" s="347"/>
      <c r="BHV25" s="347"/>
      <c r="BHW25" s="347"/>
      <c r="BHX25" s="347"/>
      <c r="BHY25" s="347"/>
      <c r="BHZ25" s="347"/>
      <c r="BIA25" s="347"/>
      <c r="BIB25" s="347"/>
      <c r="BIC25" s="347"/>
      <c r="BID25" s="347"/>
      <c r="BIE25" s="347"/>
      <c r="BIF25" s="347"/>
      <c r="BIG25" s="347"/>
      <c r="BIH25" s="347"/>
      <c r="BII25" s="347"/>
      <c r="BIJ25" s="347"/>
      <c r="BIK25" s="347"/>
      <c r="BIL25" s="347"/>
      <c r="BIM25" s="347"/>
      <c r="BIN25" s="347"/>
      <c r="BIO25" s="347"/>
      <c r="BIP25" s="347"/>
      <c r="BIQ25" s="347"/>
      <c r="BIR25" s="347"/>
      <c r="BIS25" s="347"/>
      <c r="BIT25" s="347"/>
      <c r="BIU25" s="347"/>
      <c r="BIV25" s="347"/>
      <c r="BIW25" s="347"/>
      <c r="BIX25" s="347"/>
      <c r="BIY25" s="347"/>
      <c r="BIZ25" s="347"/>
      <c r="BJA25" s="347"/>
      <c r="BJB25" s="347"/>
      <c r="BJC25" s="347"/>
      <c r="BJD25" s="347"/>
      <c r="BJE25" s="347"/>
      <c r="BJF25" s="347"/>
      <c r="BJG25" s="347"/>
      <c r="BJH25" s="347"/>
      <c r="BJI25" s="347"/>
      <c r="BJJ25" s="347"/>
      <c r="BJK25" s="347"/>
      <c r="BJL25" s="347"/>
      <c r="BJM25" s="347"/>
      <c r="BJN25" s="347"/>
      <c r="BJO25" s="347"/>
      <c r="BJP25" s="347"/>
      <c r="BJQ25" s="347"/>
      <c r="BJR25" s="347"/>
      <c r="BJS25" s="347"/>
      <c r="BJT25" s="347"/>
      <c r="BJU25" s="347"/>
      <c r="BJV25" s="347"/>
      <c r="BJW25" s="347"/>
      <c r="BJX25" s="347"/>
      <c r="BJY25" s="347"/>
      <c r="BJZ25" s="347"/>
      <c r="BKA25" s="347"/>
      <c r="BKB25" s="347"/>
      <c r="BKC25" s="347"/>
      <c r="BKD25" s="347"/>
      <c r="BKE25" s="347"/>
      <c r="BKF25" s="347"/>
      <c r="BKG25" s="347"/>
      <c r="BKH25" s="347"/>
      <c r="BKI25" s="347"/>
      <c r="BKJ25" s="347"/>
      <c r="BKK25" s="347"/>
      <c r="BKL25" s="347"/>
      <c r="BKM25" s="347"/>
      <c r="BKN25" s="347"/>
      <c r="BKO25" s="347"/>
      <c r="BKP25" s="347"/>
      <c r="BKQ25" s="347"/>
      <c r="BKR25" s="347"/>
      <c r="BKS25" s="347"/>
      <c r="BKT25" s="347"/>
      <c r="BKU25" s="347"/>
      <c r="BKV25" s="347"/>
      <c r="BKW25" s="347"/>
      <c r="BKX25" s="347"/>
      <c r="BKY25" s="347"/>
      <c r="BKZ25" s="347"/>
      <c r="BLA25" s="347"/>
      <c r="BLB25" s="347"/>
      <c r="BLC25" s="347"/>
      <c r="BLD25" s="347"/>
      <c r="BLE25" s="347"/>
      <c r="BLF25" s="347"/>
      <c r="BLG25" s="347"/>
      <c r="BLH25" s="347"/>
      <c r="BLI25" s="347"/>
      <c r="BLJ25" s="347"/>
      <c r="BLK25" s="347"/>
      <c r="BLL25" s="347"/>
      <c r="BLM25" s="347"/>
      <c r="BLN25" s="347"/>
      <c r="BLO25" s="347"/>
      <c r="BLP25" s="347"/>
      <c r="BLQ25" s="347"/>
      <c r="BLR25" s="347"/>
      <c r="BLS25" s="347"/>
      <c r="BLT25" s="347"/>
      <c r="BLU25" s="347"/>
      <c r="BLV25" s="347"/>
      <c r="BLW25" s="347"/>
      <c r="BLX25" s="347"/>
      <c r="BLY25" s="347"/>
      <c r="BLZ25" s="347"/>
      <c r="BMA25" s="347"/>
      <c r="BMB25" s="347"/>
      <c r="BMC25" s="347"/>
      <c r="BMD25" s="347"/>
      <c r="BME25" s="347"/>
      <c r="BMF25" s="347"/>
      <c r="BMG25" s="347"/>
      <c r="BMH25" s="347"/>
      <c r="BMI25" s="347"/>
      <c r="BMJ25" s="347"/>
      <c r="BMK25" s="347"/>
      <c r="BML25" s="347"/>
      <c r="BMM25" s="347"/>
      <c r="BMN25" s="347"/>
      <c r="BMO25" s="347"/>
      <c r="BMP25" s="347"/>
      <c r="BMQ25" s="347"/>
      <c r="BMR25" s="347"/>
      <c r="BMS25" s="347"/>
      <c r="BMT25" s="347"/>
      <c r="BMU25" s="347"/>
      <c r="BMV25" s="347"/>
      <c r="BMW25" s="347"/>
      <c r="BMX25" s="347"/>
      <c r="BMY25" s="347"/>
      <c r="BMZ25" s="347"/>
      <c r="BNA25" s="347"/>
      <c r="BNB25" s="347"/>
      <c r="BNC25" s="347"/>
      <c r="BND25" s="347"/>
      <c r="BNE25" s="347"/>
      <c r="BNF25" s="347"/>
      <c r="BNG25" s="347"/>
      <c r="BNH25" s="347"/>
      <c r="BNI25" s="347"/>
      <c r="BNJ25" s="347"/>
      <c r="BNK25" s="347"/>
      <c r="BNL25" s="347"/>
      <c r="BNM25" s="347"/>
      <c r="BNN25" s="347"/>
      <c r="BNO25" s="347"/>
      <c r="BNP25" s="347"/>
      <c r="BNQ25" s="347"/>
      <c r="BNR25" s="347"/>
      <c r="BNS25" s="347"/>
      <c r="BNT25" s="347"/>
      <c r="BNU25" s="347"/>
      <c r="BNV25" s="347"/>
      <c r="BNW25" s="347"/>
      <c r="BNX25" s="347"/>
      <c r="BNY25" s="347"/>
      <c r="BNZ25" s="347"/>
      <c r="BOA25" s="347"/>
      <c r="BOB25" s="347"/>
      <c r="BOC25" s="347"/>
      <c r="BOD25" s="347"/>
      <c r="BOE25" s="347"/>
      <c r="BOF25" s="347"/>
      <c r="BOG25" s="347"/>
      <c r="BOH25" s="347"/>
      <c r="BOI25" s="347"/>
      <c r="BOJ25" s="347"/>
      <c r="BOK25" s="347"/>
      <c r="BOL25" s="347"/>
      <c r="BOM25" s="347"/>
      <c r="BON25" s="347"/>
      <c r="BOO25" s="347"/>
      <c r="BOP25" s="347"/>
      <c r="BOQ25" s="347"/>
      <c r="BOR25" s="347"/>
      <c r="BOS25" s="347"/>
      <c r="BOT25" s="347"/>
      <c r="BOU25" s="347"/>
      <c r="BOV25" s="347"/>
      <c r="BOW25" s="347"/>
      <c r="BOX25" s="347"/>
      <c r="BOY25" s="347"/>
      <c r="BOZ25" s="347"/>
      <c r="BPA25" s="347"/>
      <c r="BPB25" s="347"/>
      <c r="BPC25" s="347"/>
      <c r="BPD25" s="347"/>
      <c r="BPE25" s="347"/>
      <c r="BPF25" s="347"/>
      <c r="BPG25" s="347"/>
      <c r="BPH25" s="347"/>
      <c r="BPI25" s="347"/>
      <c r="BPJ25" s="347"/>
      <c r="BPK25" s="347"/>
      <c r="BPL25" s="347"/>
      <c r="BPM25" s="347"/>
      <c r="BPN25" s="347"/>
      <c r="BPO25" s="347"/>
      <c r="BPP25" s="347"/>
      <c r="BPQ25" s="347"/>
      <c r="BPR25" s="347"/>
      <c r="BPS25" s="347"/>
      <c r="BPT25" s="347"/>
      <c r="BPU25" s="347"/>
      <c r="BPV25" s="347"/>
      <c r="BPW25" s="347"/>
      <c r="BPX25" s="347"/>
      <c r="BPY25" s="347"/>
      <c r="BPZ25" s="347"/>
      <c r="BQA25" s="347"/>
      <c r="BQB25" s="347"/>
      <c r="BQC25" s="347"/>
      <c r="BQD25" s="347"/>
      <c r="BQE25" s="347"/>
      <c r="BQF25" s="347"/>
      <c r="BQG25" s="347"/>
      <c r="BQH25" s="347"/>
      <c r="BQI25" s="347"/>
      <c r="BQJ25" s="347"/>
      <c r="BQK25" s="347"/>
      <c r="BQL25" s="347"/>
      <c r="BQM25" s="347"/>
      <c r="BQN25" s="347"/>
      <c r="BQO25" s="347"/>
      <c r="BQP25" s="347"/>
      <c r="BQQ25" s="347"/>
      <c r="BQR25" s="347"/>
      <c r="BQS25" s="347"/>
      <c r="BQT25" s="347"/>
      <c r="BQU25" s="347"/>
      <c r="BQV25" s="347"/>
      <c r="BQW25" s="347"/>
      <c r="BQX25" s="347"/>
      <c r="BQY25" s="347"/>
      <c r="BQZ25" s="347"/>
      <c r="BRA25" s="347"/>
      <c r="BRB25" s="347"/>
      <c r="BRC25" s="347"/>
      <c r="BRD25" s="347"/>
      <c r="BRE25" s="347"/>
      <c r="BRF25" s="347"/>
      <c r="BRG25" s="347"/>
      <c r="BRH25" s="347"/>
      <c r="BRI25" s="347"/>
      <c r="BRJ25" s="347"/>
      <c r="BRK25" s="347"/>
      <c r="BRL25" s="347"/>
      <c r="BRM25" s="347"/>
      <c r="BRN25" s="347"/>
      <c r="BRO25" s="347"/>
      <c r="BRP25" s="347"/>
      <c r="BRQ25" s="347"/>
      <c r="BRR25" s="347"/>
      <c r="BRS25" s="347"/>
      <c r="BRT25" s="347"/>
      <c r="BRU25" s="347"/>
      <c r="BRV25" s="347"/>
      <c r="BRW25" s="347"/>
      <c r="BRX25" s="347"/>
      <c r="BRY25" s="347"/>
      <c r="BRZ25" s="347"/>
      <c r="BSA25" s="347"/>
      <c r="BSB25" s="347"/>
      <c r="BSC25" s="347"/>
      <c r="BSD25" s="347"/>
      <c r="BSE25" s="347"/>
      <c r="BSF25" s="347"/>
      <c r="BSG25" s="347"/>
      <c r="BSH25" s="347"/>
      <c r="BSI25" s="347"/>
      <c r="BSJ25" s="347"/>
      <c r="BSK25" s="347"/>
      <c r="BSL25" s="347"/>
      <c r="BSM25" s="347"/>
      <c r="BSN25" s="347"/>
      <c r="BSO25" s="347"/>
      <c r="BSP25" s="347"/>
      <c r="BSQ25" s="347"/>
      <c r="BSR25" s="347"/>
      <c r="BSS25" s="347"/>
      <c r="BST25" s="347"/>
      <c r="BSU25" s="347"/>
      <c r="BSV25" s="347"/>
      <c r="BSW25" s="347"/>
      <c r="BSX25" s="347"/>
      <c r="BSY25" s="347"/>
      <c r="BSZ25" s="347"/>
      <c r="BTA25" s="347"/>
      <c r="BTB25" s="347"/>
      <c r="BTC25" s="347"/>
      <c r="BTD25" s="347"/>
      <c r="BTE25" s="347"/>
      <c r="BTF25" s="347"/>
      <c r="BTG25" s="347"/>
      <c r="BTH25" s="347"/>
      <c r="BTI25" s="347"/>
      <c r="BTJ25" s="347"/>
      <c r="BTK25" s="347"/>
      <c r="BTL25" s="347"/>
      <c r="BTM25" s="347"/>
      <c r="BTN25" s="347"/>
      <c r="BTO25" s="347"/>
      <c r="BTP25" s="347"/>
      <c r="BTQ25" s="347"/>
      <c r="BTR25" s="347"/>
      <c r="BTS25" s="347"/>
      <c r="BTT25" s="347"/>
      <c r="BTU25" s="347"/>
      <c r="BTV25" s="347"/>
      <c r="BTW25" s="347"/>
      <c r="BTX25" s="347"/>
      <c r="BTY25" s="347"/>
      <c r="BTZ25" s="347"/>
      <c r="BUA25" s="347"/>
      <c r="BUB25" s="347"/>
      <c r="BUC25" s="347"/>
      <c r="BUD25" s="347"/>
      <c r="BUE25" s="347"/>
      <c r="BUF25" s="347"/>
      <c r="BUG25" s="347"/>
      <c r="BUH25" s="347"/>
      <c r="BUI25" s="347"/>
      <c r="BUJ25" s="347"/>
      <c r="BUK25" s="347"/>
      <c r="BUL25" s="347"/>
      <c r="BUM25" s="347"/>
      <c r="BUN25" s="347"/>
      <c r="BUO25" s="347"/>
      <c r="BUP25" s="347"/>
      <c r="BUQ25" s="347"/>
      <c r="BUR25" s="347"/>
      <c r="BUS25" s="347"/>
      <c r="BUT25" s="347"/>
      <c r="BUU25" s="347"/>
      <c r="BUV25" s="347"/>
      <c r="BUW25" s="347"/>
      <c r="BUX25" s="347"/>
      <c r="BUY25" s="347"/>
      <c r="BUZ25" s="347"/>
      <c r="BVA25" s="347"/>
      <c r="BVB25" s="347"/>
      <c r="BVC25" s="347"/>
      <c r="BVD25" s="347"/>
      <c r="BVE25" s="347"/>
      <c r="BVF25" s="347"/>
      <c r="BVG25" s="347"/>
      <c r="BVH25" s="347"/>
      <c r="BVI25" s="347"/>
      <c r="BVJ25" s="347"/>
      <c r="BVK25" s="347"/>
      <c r="BVL25" s="347"/>
      <c r="BVM25" s="347"/>
      <c r="BVN25" s="347"/>
      <c r="BVO25" s="347"/>
      <c r="BVP25" s="347"/>
      <c r="BVQ25" s="347"/>
      <c r="BVR25" s="347"/>
      <c r="BVS25" s="347"/>
      <c r="BVT25" s="347"/>
      <c r="BVU25" s="347"/>
      <c r="BVV25" s="347"/>
      <c r="BVW25" s="347"/>
      <c r="BVX25" s="347"/>
      <c r="BVY25" s="347"/>
      <c r="BVZ25" s="347"/>
      <c r="BWA25" s="347"/>
      <c r="BWB25" s="347"/>
      <c r="BWC25" s="347"/>
      <c r="BWD25" s="347"/>
      <c r="BWE25" s="347"/>
      <c r="BWF25" s="347"/>
      <c r="BWG25" s="347"/>
      <c r="BWH25" s="347"/>
      <c r="BWI25" s="347"/>
      <c r="BWJ25" s="347"/>
      <c r="BWK25" s="347"/>
      <c r="BWL25" s="347"/>
      <c r="BWM25" s="347"/>
      <c r="BWN25" s="347"/>
      <c r="BWO25" s="347"/>
      <c r="BWP25" s="347"/>
      <c r="BWQ25" s="347"/>
      <c r="BWR25" s="347"/>
      <c r="BWS25" s="347"/>
      <c r="BWT25" s="347"/>
      <c r="BWU25" s="347"/>
      <c r="BWV25" s="347"/>
      <c r="BWW25" s="347"/>
      <c r="BWX25" s="347"/>
      <c r="BWY25" s="347"/>
      <c r="BWZ25" s="347"/>
      <c r="BXA25" s="347"/>
      <c r="BXB25" s="347"/>
      <c r="BXC25" s="347"/>
      <c r="BXD25" s="347"/>
      <c r="BXE25" s="347"/>
      <c r="BXF25" s="347"/>
      <c r="BXG25" s="347"/>
      <c r="BXH25" s="347"/>
      <c r="BXI25" s="347"/>
      <c r="BXJ25" s="347"/>
      <c r="BXK25" s="347"/>
      <c r="BXL25" s="347"/>
      <c r="BXM25" s="347"/>
      <c r="BXN25" s="347"/>
      <c r="BXO25" s="347"/>
      <c r="BXP25" s="347"/>
      <c r="BXQ25" s="347"/>
      <c r="BXR25" s="347"/>
      <c r="BXS25" s="347"/>
      <c r="BXT25" s="347"/>
      <c r="BXU25" s="347"/>
      <c r="BXV25" s="347"/>
      <c r="BXW25" s="347"/>
      <c r="BXX25" s="347"/>
      <c r="BXY25" s="347"/>
      <c r="BXZ25" s="347"/>
      <c r="BYA25" s="347"/>
      <c r="BYB25" s="347"/>
      <c r="BYC25" s="347"/>
      <c r="BYD25" s="347"/>
      <c r="BYE25" s="347"/>
      <c r="BYF25" s="347"/>
      <c r="BYG25" s="347"/>
      <c r="BYH25" s="347"/>
      <c r="BYI25" s="347"/>
      <c r="BYJ25" s="347"/>
      <c r="BYK25" s="347"/>
      <c r="BYL25" s="347"/>
      <c r="BYM25" s="347"/>
      <c r="BYN25" s="347"/>
      <c r="BYO25" s="347"/>
      <c r="BYP25" s="347"/>
      <c r="BYQ25" s="347"/>
      <c r="BYR25" s="347"/>
      <c r="BYS25" s="347"/>
      <c r="BYT25" s="347"/>
      <c r="BYU25" s="347"/>
      <c r="BYV25" s="347"/>
      <c r="BYW25" s="347"/>
      <c r="BYX25" s="347"/>
      <c r="BYY25" s="347"/>
      <c r="BYZ25" s="347"/>
      <c r="BZA25" s="347"/>
      <c r="BZB25" s="347"/>
      <c r="BZC25" s="347"/>
      <c r="BZD25" s="347"/>
      <c r="BZE25" s="347"/>
      <c r="BZF25" s="347"/>
      <c r="BZG25" s="347"/>
      <c r="BZH25" s="347"/>
      <c r="BZI25" s="347"/>
      <c r="BZJ25" s="347"/>
      <c r="BZK25" s="347"/>
      <c r="BZL25" s="347"/>
      <c r="BZM25" s="347"/>
      <c r="BZN25" s="347"/>
      <c r="BZO25" s="347"/>
      <c r="BZP25" s="347"/>
      <c r="BZQ25" s="347"/>
      <c r="BZR25" s="347"/>
      <c r="BZS25" s="347"/>
      <c r="BZT25" s="347"/>
      <c r="BZU25" s="347"/>
      <c r="BZV25" s="347"/>
      <c r="BZW25" s="347"/>
      <c r="BZX25" s="347"/>
      <c r="BZY25" s="347"/>
      <c r="BZZ25" s="347"/>
      <c r="CAA25" s="347"/>
      <c r="CAB25" s="347"/>
      <c r="CAC25" s="347"/>
      <c r="CAD25" s="347"/>
      <c r="CAE25" s="347"/>
      <c r="CAF25" s="347"/>
      <c r="CAG25" s="347"/>
      <c r="CAH25" s="347"/>
      <c r="CAI25" s="347"/>
      <c r="CAJ25" s="347"/>
      <c r="CAK25" s="347"/>
      <c r="CAL25" s="347"/>
      <c r="CAM25" s="347"/>
      <c r="CAN25" s="347"/>
      <c r="CAO25" s="347"/>
      <c r="CAP25" s="347"/>
      <c r="CAQ25" s="347"/>
      <c r="CAR25" s="347"/>
      <c r="CAS25" s="347"/>
      <c r="CAT25" s="347"/>
      <c r="CAU25" s="347"/>
      <c r="CAV25" s="347"/>
      <c r="CAW25" s="347"/>
      <c r="CAX25" s="347"/>
      <c r="CAY25" s="347"/>
      <c r="CAZ25" s="347"/>
      <c r="CBA25" s="347"/>
      <c r="CBB25" s="347"/>
      <c r="CBC25" s="347"/>
      <c r="CBD25" s="347"/>
      <c r="CBE25" s="347"/>
      <c r="CBF25" s="347"/>
      <c r="CBG25" s="347"/>
      <c r="CBH25" s="347"/>
      <c r="CBI25" s="347"/>
      <c r="CBJ25" s="347"/>
      <c r="CBK25" s="347"/>
      <c r="CBL25" s="347"/>
      <c r="CBM25" s="347"/>
      <c r="CBN25" s="347"/>
      <c r="CBO25" s="347"/>
      <c r="CBP25" s="347"/>
      <c r="CBQ25" s="347"/>
      <c r="CBR25" s="347"/>
      <c r="CBS25" s="347"/>
      <c r="CBT25" s="347"/>
      <c r="CBU25" s="347"/>
      <c r="CBV25" s="347"/>
      <c r="CBW25" s="347"/>
      <c r="CBX25" s="347"/>
      <c r="CBY25" s="347"/>
      <c r="CBZ25" s="347"/>
      <c r="CCA25" s="347"/>
      <c r="CCB25" s="347"/>
      <c r="CCC25" s="347"/>
      <c r="CCD25" s="347"/>
      <c r="CCE25" s="347"/>
      <c r="CCF25" s="347"/>
      <c r="CCG25" s="347"/>
      <c r="CCH25" s="347"/>
      <c r="CCI25" s="347"/>
      <c r="CCJ25" s="347"/>
      <c r="CCK25" s="347"/>
      <c r="CCL25" s="347"/>
      <c r="CCM25" s="347"/>
      <c r="CCN25" s="347"/>
      <c r="CCO25" s="347"/>
      <c r="CCP25" s="347"/>
      <c r="CCQ25" s="347"/>
      <c r="CCR25" s="347"/>
      <c r="CCS25" s="347"/>
      <c r="CCT25" s="347"/>
      <c r="CCU25" s="347"/>
      <c r="CCV25" s="347"/>
      <c r="CCW25" s="347"/>
      <c r="CCX25" s="347"/>
      <c r="CCY25" s="347"/>
      <c r="CCZ25" s="347"/>
      <c r="CDA25" s="347"/>
      <c r="CDB25" s="347"/>
      <c r="CDC25" s="347"/>
      <c r="CDD25" s="347"/>
      <c r="CDE25" s="347"/>
      <c r="CDF25" s="347"/>
      <c r="CDG25" s="347"/>
      <c r="CDH25" s="347"/>
      <c r="CDI25" s="347"/>
      <c r="CDJ25" s="347"/>
      <c r="CDK25" s="347"/>
      <c r="CDL25" s="347"/>
      <c r="CDM25" s="347"/>
      <c r="CDN25" s="347"/>
      <c r="CDO25" s="347"/>
      <c r="CDP25" s="347"/>
      <c r="CDQ25" s="347"/>
      <c r="CDR25" s="347"/>
      <c r="CDS25" s="347"/>
      <c r="CDT25" s="347"/>
      <c r="CDU25" s="347"/>
      <c r="CDV25" s="347"/>
      <c r="CDW25" s="347"/>
      <c r="CDX25" s="347"/>
      <c r="CDY25" s="347"/>
      <c r="CDZ25" s="347"/>
      <c r="CEA25" s="347"/>
      <c r="CEB25" s="347"/>
      <c r="CEC25" s="347"/>
      <c r="CED25" s="347"/>
      <c r="CEE25" s="347"/>
      <c r="CEF25" s="347"/>
      <c r="CEG25" s="347"/>
      <c r="CEH25" s="347"/>
      <c r="CEI25" s="347"/>
      <c r="CEJ25" s="347"/>
      <c r="CEK25" s="347"/>
      <c r="CEL25" s="347"/>
      <c r="CEM25" s="347"/>
      <c r="CEN25" s="347"/>
      <c r="CEO25" s="347"/>
      <c r="CEP25" s="347"/>
      <c r="CEQ25" s="347"/>
      <c r="CER25" s="347"/>
      <c r="CES25" s="347"/>
      <c r="CET25" s="347"/>
      <c r="CEU25" s="347"/>
      <c r="CEV25" s="347"/>
      <c r="CEW25" s="347"/>
      <c r="CEX25" s="347"/>
      <c r="CEY25" s="347"/>
      <c r="CEZ25" s="347"/>
      <c r="CFA25" s="347"/>
      <c r="CFB25" s="347"/>
      <c r="CFC25" s="347"/>
      <c r="CFD25" s="347"/>
      <c r="CFE25" s="347"/>
      <c r="CFF25" s="347"/>
      <c r="CFG25" s="347"/>
      <c r="CFH25" s="347"/>
      <c r="CFI25" s="347"/>
      <c r="CFJ25" s="347"/>
      <c r="CFK25" s="347"/>
      <c r="CFL25" s="347"/>
      <c r="CFM25" s="347"/>
      <c r="CFN25" s="347"/>
      <c r="CFO25" s="347"/>
      <c r="CFP25" s="347"/>
      <c r="CFQ25" s="347"/>
      <c r="CFR25" s="347"/>
      <c r="CFS25" s="347"/>
      <c r="CFT25" s="347"/>
      <c r="CFU25" s="347"/>
      <c r="CFV25" s="347"/>
      <c r="CFW25" s="347"/>
      <c r="CFX25" s="347"/>
      <c r="CFY25" s="347"/>
      <c r="CFZ25" s="347"/>
      <c r="CGA25" s="347"/>
      <c r="CGB25" s="347"/>
      <c r="CGC25" s="347"/>
      <c r="CGD25" s="347"/>
      <c r="CGE25" s="347"/>
      <c r="CGF25" s="347"/>
      <c r="CGG25" s="347"/>
      <c r="CGH25" s="347"/>
      <c r="CGI25" s="347"/>
      <c r="CGJ25" s="347"/>
      <c r="CGK25" s="347"/>
      <c r="CGL25" s="347"/>
      <c r="CGM25" s="347"/>
      <c r="CGN25" s="347"/>
      <c r="CGO25" s="347"/>
      <c r="CGP25" s="347"/>
      <c r="CGQ25" s="347"/>
      <c r="CGR25" s="347"/>
      <c r="CGS25" s="347"/>
      <c r="CGT25" s="347"/>
      <c r="CGU25" s="347"/>
      <c r="CGV25" s="347"/>
      <c r="CGW25" s="347"/>
      <c r="CGX25" s="347"/>
      <c r="CGY25" s="347"/>
      <c r="CGZ25" s="347"/>
      <c r="CHA25" s="347"/>
      <c r="CHB25" s="347"/>
      <c r="CHC25" s="347"/>
      <c r="CHD25" s="347"/>
      <c r="CHE25" s="347"/>
      <c r="CHF25" s="347"/>
      <c r="CHG25" s="347"/>
      <c r="CHH25" s="347"/>
      <c r="CHI25" s="347"/>
      <c r="CHJ25" s="347"/>
      <c r="CHK25" s="347"/>
      <c r="CHL25" s="347"/>
      <c r="CHM25" s="347"/>
      <c r="CHN25" s="347"/>
      <c r="CHO25" s="347"/>
      <c r="CHP25" s="347"/>
      <c r="CHQ25" s="347"/>
      <c r="CHR25" s="347"/>
      <c r="CHS25" s="347"/>
      <c r="CHT25" s="347"/>
      <c r="CHU25" s="347"/>
      <c r="CHV25" s="347"/>
      <c r="CHW25" s="347"/>
      <c r="CHX25" s="347"/>
      <c r="CHY25" s="347"/>
      <c r="CHZ25" s="347"/>
      <c r="CIA25" s="347"/>
      <c r="CIB25" s="347"/>
      <c r="CIC25" s="347"/>
      <c r="CID25" s="347"/>
      <c r="CIE25" s="347"/>
      <c r="CIF25" s="347"/>
      <c r="CIG25" s="347"/>
      <c r="CIH25" s="347"/>
      <c r="CII25" s="347"/>
      <c r="CIJ25" s="347"/>
      <c r="CIK25" s="347"/>
      <c r="CIL25" s="347"/>
      <c r="CIM25" s="347"/>
      <c r="CIN25" s="347"/>
      <c r="CIO25" s="347"/>
      <c r="CIP25" s="347"/>
      <c r="CIQ25" s="347"/>
      <c r="CIR25" s="347"/>
      <c r="CIS25" s="347"/>
      <c r="CIT25" s="347"/>
      <c r="CIU25" s="347"/>
      <c r="CIV25" s="347"/>
      <c r="CIW25" s="347"/>
      <c r="CIX25" s="347"/>
      <c r="CIY25" s="347"/>
      <c r="CIZ25" s="347"/>
      <c r="CJA25" s="347"/>
      <c r="CJB25" s="347"/>
      <c r="CJC25" s="347"/>
      <c r="CJD25" s="347"/>
      <c r="CJE25" s="347"/>
      <c r="CJF25" s="347"/>
      <c r="CJG25" s="347"/>
      <c r="CJH25" s="347"/>
      <c r="CJI25" s="347"/>
      <c r="CJJ25" s="347"/>
      <c r="CJK25" s="347"/>
      <c r="CJL25" s="347"/>
      <c r="CJM25" s="347"/>
      <c r="CJN25" s="347"/>
      <c r="CJO25" s="347"/>
      <c r="CJP25" s="347"/>
      <c r="CJQ25" s="347"/>
      <c r="CJR25" s="347"/>
      <c r="CJS25" s="347"/>
      <c r="CJT25" s="347"/>
      <c r="CJU25" s="347"/>
      <c r="CJV25" s="347"/>
      <c r="CJW25" s="347"/>
      <c r="CJX25" s="347"/>
      <c r="CJY25" s="347"/>
      <c r="CJZ25" s="347"/>
      <c r="CKA25" s="347"/>
      <c r="CKB25" s="347"/>
      <c r="CKC25" s="347"/>
      <c r="CKD25" s="347"/>
      <c r="CKE25" s="347"/>
      <c r="CKF25" s="347"/>
      <c r="CKG25" s="347"/>
      <c r="CKH25" s="347"/>
      <c r="CKI25" s="347"/>
      <c r="CKJ25" s="347"/>
      <c r="CKK25" s="347"/>
      <c r="CKL25" s="347"/>
      <c r="CKM25" s="347"/>
      <c r="CKN25" s="347"/>
      <c r="CKO25" s="347"/>
      <c r="CKP25" s="347"/>
      <c r="CKQ25" s="347"/>
      <c r="CKR25" s="347"/>
      <c r="CKS25" s="347"/>
      <c r="CKT25" s="347"/>
      <c r="CKU25" s="347"/>
      <c r="CKV25" s="347"/>
      <c r="CKW25" s="347"/>
      <c r="CKX25" s="347"/>
      <c r="CKY25" s="347"/>
      <c r="CKZ25" s="347"/>
      <c r="CLA25" s="347"/>
      <c r="CLB25" s="347"/>
      <c r="CLC25" s="347"/>
      <c r="CLD25" s="347"/>
      <c r="CLE25" s="347"/>
      <c r="CLF25" s="347"/>
      <c r="CLG25" s="347"/>
      <c r="CLH25" s="347"/>
      <c r="CLI25" s="347"/>
      <c r="CLJ25" s="347"/>
      <c r="CLK25" s="347"/>
      <c r="CLL25" s="347"/>
      <c r="CLM25" s="347"/>
      <c r="CLN25" s="347"/>
      <c r="CLO25" s="347"/>
      <c r="CLP25" s="347"/>
      <c r="CLQ25" s="347"/>
      <c r="CLR25" s="347"/>
      <c r="CLS25" s="347"/>
      <c r="CLT25" s="347"/>
      <c r="CLU25" s="347"/>
      <c r="CLV25" s="347"/>
      <c r="CLW25" s="347"/>
      <c r="CLX25" s="347"/>
      <c r="CLY25" s="347"/>
      <c r="CLZ25" s="347"/>
      <c r="CMA25" s="347"/>
      <c r="CMB25" s="347"/>
      <c r="CMC25" s="347"/>
      <c r="CMD25" s="347"/>
      <c r="CME25" s="347"/>
      <c r="CMF25" s="347"/>
      <c r="CMG25" s="347"/>
      <c r="CMH25" s="347"/>
      <c r="CMI25" s="347"/>
      <c r="CMJ25" s="347"/>
      <c r="CMK25" s="347"/>
      <c r="CML25" s="347"/>
      <c r="CMM25" s="347"/>
      <c r="CMN25" s="347"/>
      <c r="CMO25" s="347"/>
      <c r="CMP25" s="347"/>
      <c r="CMQ25" s="347"/>
      <c r="CMR25" s="347"/>
      <c r="CMS25" s="347"/>
      <c r="CMT25" s="347"/>
      <c r="CMU25" s="347"/>
      <c r="CMV25" s="347"/>
      <c r="CMW25" s="347"/>
      <c r="CMX25" s="347"/>
      <c r="CMY25" s="347"/>
      <c r="CMZ25" s="347"/>
      <c r="CNA25" s="347"/>
      <c r="CNB25" s="347"/>
      <c r="CNC25" s="347"/>
      <c r="CND25" s="347"/>
      <c r="CNE25" s="347"/>
      <c r="CNF25" s="347"/>
      <c r="CNG25" s="347"/>
      <c r="CNH25" s="347"/>
      <c r="CNI25" s="347"/>
      <c r="CNJ25" s="347"/>
      <c r="CNK25" s="347"/>
      <c r="CNL25" s="347"/>
      <c r="CNM25" s="347"/>
      <c r="CNN25" s="347"/>
      <c r="CNO25" s="347"/>
      <c r="CNP25" s="347"/>
      <c r="CNQ25" s="347"/>
      <c r="CNR25" s="347"/>
      <c r="CNS25" s="347"/>
      <c r="CNT25" s="347"/>
      <c r="CNU25" s="347"/>
      <c r="CNV25" s="347"/>
      <c r="CNW25" s="347"/>
      <c r="CNX25" s="347"/>
      <c r="CNY25" s="347"/>
      <c r="CNZ25" s="347"/>
      <c r="COA25" s="347"/>
      <c r="COB25" s="347"/>
      <c r="COC25" s="347"/>
      <c r="COD25" s="347"/>
      <c r="COE25" s="347"/>
      <c r="COF25" s="347"/>
      <c r="COG25" s="347"/>
      <c r="COH25" s="347"/>
      <c r="COI25" s="347"/>
      <c r="COJ25" s="347"/>
      <c r="COK25" s="347"/>
      <c r="COL25" s="347"/>
      <c r="COM25" s="347"/>
      <c r="CON25" s="347"/>
      <c r="COO25" s="347"/>
      <c r="COP25" s="347"/>
      <c r="COQ25" s="347"/>
      <c r="COR25" s="347"/>
      <c r="COS25" s="347"/>
      <c r="COT25" s="347"/>
      <c r="COU25" s="347"/>
      <c r="COV25" s="347"/>
      <c r="COW25" s="347"/>
      <c r="COX25" s="347"/>
      <c r="COY25" s="347"/>
      <c r="COZ25" s="347"/>
      <c r="CPA25" s="347"/>
      <c r="CPB25" s="347"/>
      <c r="CPC25" s="347"/>
      <c r="CPD25" s="347"/>
      <c r="CPE25" s="347"/>
      <c r="CPF25" s="347"/>
      <c r="CPG25" s="347"/>
      <c r="CPH25" s="347"/>
      <c r="CPI25" s="347"/>
      <c r="CPJ25" s="347"/>
      <c r="CPK25" s="347"/>
      <c r="CPL25" s="347"/>
      <c r="CPM25" s="347"/>
      <c r="CPN25" s="347"/>
      <c r="CPO25" s="347"/>
      <c r="CPP25" s="347"/>
      <c r="CPQ25" s="347"/>
      <c r="CPR25" s="347"/>
      <c r="CPS25" s="347"/>
      <c r="CPT25" s="347"/>
      <c r="CPU25" s="347"/>
      <c r="CPV25" s="347"/>
      <c r="CPW25" s="347"/>
      <c r="CPX25" s="347"/>
      <c r="CPY25" s="347"/>
      <c r="CPZ25" s="347"/>
      <c r="CQA25" s="347"/>
      <c r="CQB25" s="347"/>
      <c r="CQC25" s="347"/>
      <c r="CQD25" s="347"/>
      <c r="CQE25" s="347"/>
      <c r="CQF25" s="347"/>
      <c r="CQG25" s="347"/>
      <c r="CQH25" s="347"/>
      <c r="CQI25" s="347"/>
      <c r="CQJ25" s="347"/>
      <c r="CQK25" s="347"/>
      <c r="CQL25" s="347"/>
      <c r="CQM25" s="347"/>
      <c r="CQN25" s="347"/>
      <c r="CQO25" s="347"/>
      <c r="CQP25" s="347"/>
      <c r="CQQ25" s="347"/>
      <c r="CQR25" s="347"/>
      <c r="CQS25" s="347"/>
      <c r="CQT25" s="347"/>
      <c r="CQU25" s="347"/>
      <c r="CQV25" s="347"/>
      <c r="CQW25" s="347"/>
      <c r="CQX25" s="347"/>
      <c r="CQY25" s="347"/>
      <c r="CQZ25" s="347"/>
      <c r="CRA25" s="347"/>
      <c r="CRB25" s="347"/>
      <c r="CRC25" s="347"/>
      <c r="CRD25" s="347"/>
      <c r="CRE25" s="347"/>
      <c r="CRF25" s="347"/>
      <c r="CRG25" s="347"/>
      <c r="CRH25" s="347"/>
      <c r="CRI25" s="347"/>
      <c r="CRJ25" s="347"/>
      <c r="CRK25" s="347"/>
      <c r="CRL25" s="347"/>
      <c r="CRM25" s="347"/>
      <c r="CRN25" s="347"/>
      <c r="CRO25" s="347"/>
      <c r="CRP25" s="347"/>
      <c r="CRQ25" s="347"/>
      <c r="CRR25" s="347"/>
      <c r="CRS25" s="347"/>
      <c r="CRT25" s="347"/>
      <c r="CRU25" s="347"/>
      <c r="CRV25" s="347"/>
      <c r="CRW25" s="347"/>
      <c r="CRX25" s="347"/>
      <c r="CRY25" s="347"/>
      <c r="CRZ25" s="347"/>
      <c r="CSA25" s="347"/>
      <c r="CSB25" s="347"/>
      <c r="CSC25" s="347"/>
      <c r="CSD25" s="347"/>
      <c r="CSE25" s="347"/>
      <c r="CSF25" s="347"/>
      <c r="CSG25" s="347"/>
      <c r="CSH25" s="347"/>
      <c r="CSI25" s="347"/>
      <c r="CSJ25" s="347"/>
      <c r="CSK25" s="347"/>
      <c r="CSL25" s="347"/>
      <c r="CSM25" s="347"/>
      <c r="CSN25" s="347"/>
      <c r="CSO25" s="347"/>
      <c r="CSP25" s="347"/>
      <c r="CSQ25" s="347"/>
      <c r="CSR25" s="347"/>
      <c r="CSS25" s="347"/>
      <c r="CST25" s="347"/>
      <c r="CSU25" s="347"/>
      <c r="CSV25" s="347"/>
      <c r="CSW25" s="347"/>
      <c r="CSX25" s="347"/>
      <c r="CSY25" s="347"/>
      <c r="CSZ25" s="347"/>
      <c r="CTA25" s="347"/>
      <c r="CTB25" s="347"/>
      <c r="CTC25" s="347"/>
      <c r="CTD25" s="347"/>
      <c r="CTE25" s="347"/>
      <c r="CTF25" s="347"/>
      <c r="CTG25" s="347"/>
      <c r="CTH25" s="347"/>
      <c r="CTI25" s="347"/>
      <c r="CTJ25" s="347"/>
      <c r="CTK25" s="347"/>
      <c r="CTL25" s="347"/>
      <c r="CTM25" s="347"/>
      <c r="CTN25" s="347"/>
      <c r="CTO25" s="347"/>
      <c r="CTP25" s="347"/>
      <c r="CTQ25" s="347"/>
      <c r="CTR25" s="347"/>
      <c r="CTS25" s="347"/>
      <c r="CTT25" s="347"/>
      <c r="CTU25" s="347"/>
      <c r="CTV25" s="347"/>
      <c r="CTW25" s="347"/>
      <c r="CTX25" s="347"/>
      <c r="CTY25" s="347"/>
      <c r="CTZ25" s="347"/>
      <c r="CUA25" s="347"/>
      <c r="CUB25" s="347"/>
      <c r="CUC25" s="347"/>
      <c r="CUD25" s="347"/>
      <c r="CUE25" s="347"/>
      <c r="CUF25" s="347"/>
      <c r="CUG25" s="347"/>
      <c r="CUH25" s="347"/>
      <c r="CUI25" s="347"/>
      <c r="CUJ25" s="347"/>
      <c r="CUK25" s="347"/>
      <c r="CUL25" s="347"/>
      <c r="CUM25" s="347"/>
      <c r="CUN25" s="347"/>
      <c r="CUO25" s="347"/>
      <c r="CUP25" s="347"/>
      <c r="CUQ25" s="347"/>
      <c r="CUR25" s="347"/>
      <c r="CUS25" s="347"/>
      <c r="CUT25" s="347"/>
      <c r="CUU25" s="347"/>
      <c r="CUV25" s="347"/>
      <c r="CUW25" s="347"/>
      <c r="CUX25" s="347"/>
      <c r="CUY25" s="347"/>
      <c r="CUZ25" s="347"/>
      <c r="CVA25" s="347"/>
      <c r="CVB25" s="347"/>
      <c r="CVC25" s="347"/>
      <c r="CVD25" s="347"/>
      <c r="CVE25" s="347"/>
      <c r="CVF25" s="347"/>
      <c r="CVG25" s="347"/>
      <c r="CVH25" s="347"/>
      <c r="CVI25" s="347"/>
      <c r="CVJ25" s="347"/>
      <c r="CVK25" s="347"/>
      <c r="CVL25" s="347"/>
      <c r="CVM25" s="347"/>
      <c r="CVN25" s="347"/>
      <c r="CVO25" s="347"/>
      <c r="CVP25" s="347"/>
      <c r="CVQ25" s="347"/>
      <c r="CVR25" s="347"/>
      <c r="CVS25" s="347"/>
      <c r="CVT25" s="347"/>
      <c r="CVU25" s="347"/>
      <c r="CVV25" s="347"/>
      <c r="CVW25" s="347"/>
      <c r="CVX25" s="347"/>
      <c r="CVY25" s="347"/>
      <c r="CVZ25" s="347"/>
      <c r="CWA25" s="347"/>
      <c r="CWB25" s="347"/>
      <c r="CWC25" s="347"/>
      <c r="CWD25" s="347"/>
      <c r="CWE25" s="347"/>
      <c r="CWF25" s="347"/>
      <c r="CWG25" s="347"/>
      <c r="CWH25" s="347"/>
      <c r="CWI25" s="347"/>
      <c r="CWJ25" s="347"/>
      <c r="CWK25" s="347"/>
      <c r="CWL25" s="347"/>
      <c r="CWM25" s="347"/>
      <c r="CWN25" s="347"/>
      <c r="CWO25" s="347"/>
      <c r="CWP25" s="347"/>
      <c r="CWQ25" s="347"/>
      <c r="CWR25" s="347"/>
      <c r="CWS25" s="347"/>
      <c r="CWT25" s="347"/>
      <c r="CWU25" s="347"/>
      <c r="CWV25" s="347"/>
      <c r="CWW25" s="347"/>
      <c r="CWX25" s="347"/>
      <c r="CWY25" s="347"/>
      <c r="CWZ25" s="347"/>
      <c r="CXA25" s="347"/>
      <c r="CXB25" s="347"/>
      <c r="CXC25" s="347"/>
      <c r="CXD25" s="347"/>
      <c r="CXE25" s="347"/>
      <c r="CXF25" s="347"/>
      <c r="CXG25" s="347"/>
      <c r="CXH25" s="347"/>
      <c r="CXI25" s="347"/>
      <c r="CXJ25" s="347"/>
      <c r="CXK25" s="347"/>
      <c r="CXL25" s="347"/>
      <c r="CXM25" s="347"/>
      <c r="CXN25" s="347"/>
      <c r="CXO25" s="347"/>
      <c r="CXP25" s="347"/>
      <c r="CXQ25" s="347"/>
      <c r="CXR25" s="347"/>
      <c r="CXS25" s="347"/>
      <c r="CXT25" s="347"/>
      <c r="CXU25" s="347"/>
      <c r="CXV25" s="347"/>
      <c r="CXW25" s="347"/>
      <c r="CXX25" s="347"/>
      <c r="CXY25" s="347"/>
      <c r="CXZ25" s="347"/>
      <c r="CYA25" s="347"/>
      <c r="CYB25" s="347"/>
      <c r="CYC25" s="347"/>
      <c r="CYD25" s="347"/>
      <c r="CYE25" s="347"/>
      <c r="CYF25" s="347"/>
      <c r="CYG25" s="347"/>
      <c r="CYH25" s="347"/>
      <c r="CYI25" s="347"/>
      <c r="CYJ25" s="347"/>
      <c r="CYK25" s="347"/>
      <c r="CYL25" s="347"/>
      <c r="CYM25" s="347"/>
      <c r="CYN25" s="347"/>
      <c r="CYO25" s="347"/>
      <c r="CYP25" s="347"/>
      <c r="CYQ25" s="347"/>
      <c r="CYR25" s="347"/>
      <c r="CYS25" s="347"/>
      <c r="CYT25" s="347"/>
      <c r="CYU25" s="347"/>
      <c r="CYV25" s="347"/>
      <c r="CYW25" s="347"/>
      <c r="CYX25" s="347"/>
      <c r="CYY25" s="347"/>
      <c r="CYZ25" s="347"/>
      <c r="CZA25" s="347"/>
      <c r="CZB25" s="347"/>
      <c r="CZC25" s="347"/>
      <c r="CZD25" s="347"/>
      <c r="CZE25" s="347"/>
      <c r="CZF25" s="347"/>
      <c r="CZG25" s="347"/>
      <c r="CZH25" s="347"/>
      <c r="CZI25" s="347"/>
      <c r="CZJ25" s="347"/>
      <c r="CZK25" s="347"/>
      <c r="CZL25" s="347"/>
      <c r="CZM25" s="347"/>
      <c r="CZN25" s="347"/>
      <c r="CZO25" s="347"/>
      <c r="CZP25" s="347"/>
      <c r="CZQ25" s="347"/>
      <c r="CZR25" s="347"/>
      <c r="CZS25" s="347"/>
      <c r="CZT25" s="347"/>
      <c r="CZU25" s="347"/>
      <c r="CZV25" s="347"/>
      <c r="CZW25" s="347"/>
      <c r="CZX25" s="347"/>
      <c r="CZY25" s="347"/>
      <c r="CZZ25" s="347"/>
      <c r="DAA25" s="347"/>
      <c r="DAB25" s="347"/>
      <c r="DAC25" s="347"/>
      <c r="DAD25" s="347"/>
      <c r="DAE25" s="347"/>
      <c r="DAF25" s="347"/>
      <c r="DAG25" s="347"/>
      <c r="DAH25" s="347"/>
      <c r="DAI25" s="347"/>
      <c r="DAJ25" s="347"/>
      <c r="DAK25" s="347"/>
      <c r="DAL25" s="347"/>
      <c r="DAM25" s="347"/>
      <c r="DAN25" s="347"/>
      <c r="DAO25" s="347"/>
      <c r="DAP25" s="347"/>
      <c r="DAQ25" s="347"/>
      <c r="DAR25" s="347"/>
      <c r="DAS25" s="347"/>
      <c r="DAT25" s="347"/>
      <c r="DAU25" s="347"/>
      <c r="DAV25" s="347"/>
      <c r="DAW25" s="347"/>
      <c r="DAX25" s="347"/>
      <c r="DAY25" s="347"/>
      <c r="DAZ25" s="347"/>
      <c r="DBA25" s="347"/>
      <c r="DBB25" s="347"/>
      <c r="DBC25" s="347"/>
      <c r="DBD25" s="347"/>
      <c r="DBE25" s="347"/>
      <c r="DBF25" s="347"/>
    </row>
    <row r="26" spans="1:2762" ht="15.75">
      <c r="L26" s="484"/>
      <c r="AC26" s="435"/>
      <c r="AD26" s="435"/>
      <c r="AE26" s="435"/>
      <c r="AF26" s="435"/>
      <c r="AG26" s="435"/>
      <c r="AK26" s="596"/>
      <c r="AL26" s="596"/>
      <c r="AM26" s="596"/>
      <c r="AN26" s="596"/>
      <c r="AO26" s="892"/>
      <c r="AP26" s="892"/>
      <c r="AV26" s="485"/>
      <c r="AW26" s="485"/>
      <c r="BA26" s="486"/>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c r="L27" s="487"/>
      <c r="AC27" s="436"/>
      <c r="AD27" s="436"/>
      <c r="AE27" s="436"/>
      <c r="AF27" s="436"/>
      <c r="AG27" s="435"/>
      <c r="AU27" s="485"/>
      <c r="BA27" s="486"/>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c r="AC28" s="436"/>
      <c r="AD28" s="436"/>
      <c r="AE28" s="436"/>
      <c r="AF28" s="436"/>
      <c r="AG28" s="435"/>
      <c r="AU28" s="485"/>
      <c r="AV28" s="486"/>
      <c r="AW28" s="486"/>
      <c r="BA28" s="486"/>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c r="AC29" s="436"/>
      <c r="AD29" s="436"/>
      <c r="AE29" s="436"/>
      <c r="AF29" s="436"/>
      <c r="AG29" s="435"/>
      <c r="AU29" s="485"/>
      <c r="AV29" s="486"/>
      <c r="AW29" s="486"/>
      <c r="BA29" s="486"/>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c r="AC30" s="436"/>
      <c r="AD30" s="436"/>
      <c r="AE30" s="436"/>
      <c r="AF30" s="436"/>
      <c r="AG30" s="435"/>
      <c r="AU30" s="485"/>
      <c r="AV30" s="486"/>
      <c r="AW30" s="486"/>
      <c r="BA30" s="486"/>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c r="AC31" s="436"/>
      <c r="AD31" s="436"/>
      <c r="AE31" s="436"/>
      <c r="AF31" s="436"/>
      <c r="AG31" s="435"/>
      <c r="AU31" s="485"/>
      <c r="AV31" s="486"/>
      <c r="AW31" s="486"/>
      <c r="BA31" s="486"/>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5">
      <c r="R32" s="445" t="s">
        <v>3541</v>
      </c>
      <c r="S32" s="458" t="s">
        <v>3542</v>
      </c>
      <c r="T32" s="446" t="s">
        <v>3543</v>
      </c>
      <c r="U32" s="447"/>
      <c r="V32" s="447"/>
      <c r="W32" s="448"/>
      <c r="AC32" s="436"/>
      <c r="AD32" s="436"/>
      <c r="AE32" s="436"/>
      <c r="AF32" s="436"/>
      <c r="AG32" s="435"/>
      <c r="AU32" s="485"/>
      <c r="AV32" s="486"/>
      <c r="AW32" s="486"/>
      <c r="BA32" s="486"/>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c r="R33" s="449"/>
      <c r="S33" s="444"/>
      <c r="T33" s="444"/>
      <c r="U33" s="444"/>
      <c r="V33" s="444"/>
      <c r="W33" s="450"/>
      <c r="AC33" s="436"/>
      <c r="AD33" s="436"/>
      <c r="AE33" s="436"/>
      <c r="AF33" s="436"/>
      <c r="AG33" s="435"/>
      <c r="AK33" s="435"/>
      <c r="AL33" s="435"/>
      <c r="AU33" s="485"/>
      <c r="AV33" s="486"/>
      <c r="AW33" s="486"/>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c r="R34" s="449" t="str">
        <f>_xlfn.XLOOKUP(S34,S2:S13,R2:R13,"Not Found")</f>
        <v>TD-WRC-03</v>
      </c>
      <c r="S34" s="451" t="str">
        <f>'2 - Project Admin'!$E$29</f>
        <v>The Shrub Hill Regeneration Project</v>
      </c>
      <c r="T34" s="452" t="s">
        <v>3544</v>
      </c>
      <c r="U34" s="444"/>
      <c r="V34" s="444"/>
      <c r="W34" s="450"/>
      <c r="AC34" s="435"/>
      <c r="AD34" s="435"/>
      <c r="AE34" s="435"/>
      <c r="AF34" s="435"/>
      <c r="AG34" s="435"/>
      <c r="AU34" s="485"/>
      <c r="AV34" s="486"/>
      <c r="AW34" s="486"/>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c r="R35" s="453"/>
      <c r="S35" s="454"/>
      <c r="T35" s="454"/>
      <c r="U35" s="454"/>
      <c r="V35" s="454"/>
      <c r="W35" s="455"/>
      <c r="AC35" s="435"/>
      <c r="AD35" s="435"/>
      <c r="AE35" s="435"/>
      <c r="AF35" s="435"/>
      <c r="AG35" s="435"/>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c r="AC36" s="435"/>
      <c r="AD36" s="435"/>
      <c r="AE36" s="435"/>
      <c r="AF36" s="435"/>
      <c r="AG36" s="435"/>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c r="AC37" s="435"/>
      <c r="AD37" s="435"/>
      <c r="AE37" s="435"/>
      <c r="AF37" s="435"/>
      <c r="AG37" s="435"/>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c r="BS45">
        <f t="shared" si="13"/>
        <v>514</v>
      </c>
      <c r="CN45">
        <f t="shared" si="2"/>
        <v>571</v>
      </c>
      <c r="ED45">
        <f t="shared" si="3"/>
        <v>573</v>
      </c>
      <c r="FT45">
        <f t="shared" si="11"/>
        <v>575</v>
      </c>
      <c r="GO45">
        <f t="shared" si="12"/>
        <v>576</v>
      </c>
      <c r="KP45">
        <f t="shared" si="5"/>
        <v>560</v>
      </c>
      <c r="LN45">
        <f t="shared" si="6"/>
        <v>560</v>
      </c>
    </row>
    <row r="46" spans="18:422">
      <c r="BS46">
        <f t="shared" si="13"/>
        <v>542</v>
      </c>
      <c r="GO46">
        <f t="shared" si="12"/>
        <v>604</v>
      </c>
      <c r="KP46">
        <f t="shared" si="5"/>
        <v>588</v>
      </c>
      <c r="LN46">
        <f t="shared" si="6"/>
        <v>588</v>
      </c>
    </row>
    <row r="47" spans="18:422">
      <c r="BS47">
        <f t="shared" si="13"/>
        <v>570</v>
      </c>
      <c r="GO47">
        <f t="shared" si="12"/>
        <v>632</v>
      </c>
    </row>
    <row r="48" spans="18:422">
      <c r="GO48">
        <f t="shared" si="12"/>
        <v>660</v>
      </c>
    </row>
    <row r="49" spans="197:197">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00000000-0002-0000-0B00-000000000000}"/>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dimension ref="B2:F102"/>
  <sheetViews>
    <sheetView topLeftCell="A2" workbookViewId="0">
      <selection activeCell="E74" sqref="E3:E74"/>
    </sheetView>
  </sheetViews>
  <sheetFormatPr defaultRowHeight="15"/>
  <cols>
    <col min="2" max="2" width="26.42578125" bestFit="1" customWidth="1"/>
    <col min="5" max="5" width="37.42578125" bestFit="1" customWidth="1"/>
  </cols>
  <sheetData>
    <row r="2" spans="2:6" s="11" customFormat="1">
      <c r="B2" s="11" t="s">
        <v>477</v>
      </c>
      <c r="E2" s="11" t="s">
        <v>3545</v>
      </c>
    </row>
    <row r="3" spans="2:6">
      <c r="B3" t="s">
        <v>488</v>
      </c>
      <c r="C3" t="s">
        <v>3546</v>
      </c>
      <c r="E3" t="s">
        <v>482</v>
      </c>
      <c r="F3" t="s">
        <v>3546</v>
      </c>
    </row>
    <row r="4" spans="2:6">
      <c r="B4" t="s">
        <v>490</v>
      </c>
      <c r="C4" t="s">
        <v>3547</v>
      </c>
      <c r="E4" t="s">
        <v>485</v>
      </c>
      <c r="F4" t="s">
        <v>3548</v>
      </c>
    </row>
    <row r="5" spans="2:6">
      <c r="B5" t="s">
        <v>492</v>
      </c>
      <c r="C5" t="s">
        <v>3549</v>
      </c>
      <c r="E5" t="s">
        <v>492</v>
      </c>
      <c r="F5" t="s">
        <v>3549</v>
      </c>
    </row>
    <row r="6" spans="2:6">
      <c r="B6" t="s">
        <v>496</v>
      </c>
      <c r="C6" t="s">
        <v>3550</v>
      </c>
      <c r="E6" t="s">
        <v>496</v>
      </c>
      <c r="F6" t="s">
        <v>3550</v>
      </c>
    </row>
    <row r="7" spans="2:6">
      <c r="B7" t="s">
        <v>503</v>
      </c>
      <c r="C7" t="s">
        <v>3551</v>
      </c>
      <c r="E7" t="s">
        <v>500</v>
      </c>
      <c r="F7" s="210" t="s">
        <v>3552</v>
      </c>
    </row>
    <row r="8" spans="2:6">
      <c r="B8" t="s">
        <v>505</v>
      </c>
      <c r="C8" t="s">
        <v>3553</v>
      </c>
      <c r="E8" t="s">
        <v>511</v>
      </c>
      <c r="F8" t="s">
        <v>3554</v>
      </c>
    </row>
    <row r="9" spans="2:6">
      <c r="B9" t="s">
        <v>508</v>
      </c>
      <c r="C9" t="s">
        <v>3554</v>
      </c>
      <c r="E9" t="s">
        <v>522</v>
      </c>
      <c r="F9" s="210" t="s">
        <v>3555</v>
      </c>
    </row>
    <row r="10" spans="2:6">
      <c r="B10" t="s">
        <v>513</v>
      </c>
      <c r="C10" t="s">
        <v>3556</v>
      </c>
      <c r="E10" t="s">
        <v>530</v>
      </c>
      <c r="F10" t="s">
        <v>3557</v>
      </c>
    </row>
    <row r="11" spans="2:6">
      <c r="B11" t="s">
        <v>515</v>
      </c>
      <c r="C11" t="s">
        <v>3558</v>
      </c>
      <c r="E11" t="s">
        <v>537</v>
      </c>
      <c r="F11" t="s">
        <v>3559</v>
      </c>
    </row>
    <row r="12" spans="2:6">
      <c r="B12" t="s">
        <v>517</v>
      </c>
      <c r="C12" t="s">
        <v>3560</v>
      </c>
      <c r="E12" t="s">
        <v>542</v>
      </c>
      <c r="F12" t="s">
        <v>3561</v>
      </c>
    </row>
    <row r="13" spans="2:6">
      <c r="B13" t="s">
        <v>519</v>
      </c>
      <c r="C13" t="s">
        <v>3562</v>
      </c>
      <c r="E13" t="s">
        <v>553</v>
      </c>
      <c r="F13" s="210" t="s">
        <v>3563</v>
      </c>
    </row>
    <row r="14" spans="2:6">
      <c r="B14" t="s">
        <v>525</v>
      </c>
      <c r="C14" t="s">
        <v>3564</v>
      </c>
      <c r="E14" t="s">
        <v>560</v>
      </c>
      <c r="F14" t="s">
        <v>3565</v>
      </c>
    </row>
    <row r="15" spans="2:6">
      <c r="B15" t="s">
        <v>527</v>
      </c>
      <c r="C15" t="s">
        <v>3566</v>
      </c>
      <c r="E15" t="s">
        <v>567</v>
      </c>
      <c r="F15" t="s">
        <v>3567</v>
      </c>
    </row>
    <row r="16" spans="2:6">
      <c r="B16" t="s">
        <v>533</v>
      </c>
      <c r="C16" t="s">
        <v>3568</v>
      </c>
      <c r="E16" t="s">
        <v>574</v>
      </c>
      <c r="F16" t="s">
        <v>3569</v>
      </c>
    </row>
    <row r="17" spans="2:6">
      <c r="B17" t="s">
        <v>535</v>
      </c>
      <c r="C17" t="s">
        <v>3559</v>
      </c>
      <c r="E17" t="s">
        <v>578</v>
      </c>
      <c r="F17" t="s">
        <v>3570</v>
      </c>
    </row>
    <row r="18" spans="2:6">
      <c r="B18" t="s">
        <v>539</v>
      </c>
      <c r="C18" t="s">
        <v>3571</v>
      </c>
      <c r="E18" t="s">
        <v>580</v>
      </c>
      <c r="F18" t="s">
        <v>3572</v>
      </c>
    </row>
    <row r="19" spans="2:6">
      <c r="B19" t="s">
        <v>545</v>
      </c>
      <c r="C19" t="s">
        <v>3573</v>
      </c>
      <c r="E19" t="s">
        <v>582</v>
      </c>
      <c r="F19" t="s">
        <v>3574</v>
      </c>
    </row>
    <row r="20" spans="2:6">
      <c r="B20" t="s">
        <v>548</v>
      </c>
      <c r="C20" t="s">
        <v>3575</v>
      </c>
      <c r="E20" t="s">
        <v>589</v>
      </c>
      <c r="F20" t="s">
        <v>3576</v>
      </c>
    </row>
    <row r="21" spans="2:6">
      <c r="B21" t="s">
        <v>550</v>
      </c>
      <c r="C21" t="s">
        <v>3577</v>
      </c>
      <c r="E21" t="s">
        <v>594</v>
      </c>
      <c r="F21" t="s">
        <v>3578</v>
      </c>
    </row>
    <row r="22" spans="2:6">
      <c r="B22" t="s">
        <v>551</v>
      </c>
      <c r="C22" t="s">
        <v>3579</v>
      </c>
      <c r="E22" t="s">
        <v>600</v>
      </c>
      <c r="F22" t="s">
        <v>3580</v>
      </c>
    </row>
    <row r="23" spans="2:6">
      <c r="B23" t="s">
        <v>556</v>
      </c>
      <c r="C23" t="s">
        <v>3581</v>
      </c>
      <c r="E23" t="s">
        <v>601</v>
      </c>
      <c r="F23" t="s">
        <v>3582</v>
      </c>
    </row>
    <row r="24" spans="2:6">
      <c r="B24" t="s">
        <v>558</v>
      </c>
      <c r="C24" t="s">
        <v>3583</v>
      </c>
      <c r="E24" t="s">
        <v>609</v>
      </c>
      <c r="F24" t="s">
        <v>3584</v>
      </c>
    </row>
    <row r="25" spans="2:6">
      <c r="B25" t="s">
        <v>560</v>
      </c>
      <c r="C25" t="s">
        <v>3565</v>
      </c>
      <c r="E25" t="s">
        <v>611</v>
      </c>
      <c r="F25" t="s">
        <v>3585</v>
      </c>
    </row>
    <row r="26" spans="2:6">
      <c r="B26" t="s">
        <v>563</v>
      </c>
      <c r="C26" t="s">
        <v>3586</v>
      </c>
      <c r="E26" t="s">
        <v>614</v>
      </c>
      <c r="F26" t="s">
        <v>3587</v>
      </c>
    </row>
    <row r="27" spans="2:6">
      <c r="B27" t="s">
        <v>565</v>
      </c>
      <c r="C27" t="s">
        <v>3588</v>
      </c>
      <c r="E27" t="s">
        <v>620</v>
      </c>
      <c r="F27" t="s">
        <v>3589</v>
      </c>
    </row>
    <row r="28" spans="2:6">
      <c r="B28" t="s">
        <v>569</v>
      </c>
      <c r="C28" t="s">
        <v>3590</v>
      </c>
      <c r="E28" t="s">
        <v>625</v>
      </c>
      <c r="F28" t="s">
        <v>3591</v>
      </c>
    </row>
    <row r="29" spans="2:6">
      <c r="B29" t="s">
        <v>572</v>
      </c>
      <c r="C29" t="s">
        <v>3592</v>
      </c>
      <c r="E29" t="s">
        <v>627</v>
      </c>
      <c r="F29" t="s">
        <v>3593</v>
      </c>
    </row>
    <row r="30" spans="2:6">
      <c r="B30" t="s">
        <v>576</v>
      </c>
      <c r="C30" t="s">
        <v>3555</v>
      </c>
      <c r="E30" t="s">
        <v>635</v>
      </c>
      <c r="F30" t="s">
        <v>3594</v>
      </c>
    </row>
    <row r="31" spans="2:6">
      <c r="B31" t="s">
        <v>583</v>
      </c>
      <c r="C31" t="s">
        <v>3595</v>
      </c>
      <c r="E31" t="s">
        <v>646</v>
      </c>
      <c r="F31" t="s">
        <v>3596</v>
      </c>
    </row>
    <row r="32" spans="2:6">
      <c r="B32" t="s">
        <v>585</v>
      </c>
      <c r="C32" t="s">
        <v>3597</v>
      </c>
      <c r="E32" t="s">
        <v>651</v>
      </c>
      <c r="F32" t="s">
        <v>3598</v>
      </c>
    </row>
    <row r="33" spans="2:6">
      <c r="B33" t="s">
        <v>587</v>
      </c>
      <c r="C33" t="s">
        <v>3599</v>
      </c>
      <c r="E33" t="s">
        <v>655</v>
      </c>
      <c r="F33" t="s">
        <v>3600</v>
      </c>
    </row>
    <row r="34" spans="2:6">
      <c r="B34" t="s">
        <v>592</v>
      </c>
      <c r="C34" t="s">
        <v>3576</v>
      </c>
      <c r="E34" t="s">
        <v>662</v>
      </c>
      <c r="F34" t="s">
        <v>3601</v>
      </c>
    </row>
    <row r="35" spans="2:6">
      <c r="B35" t="s">
        <v>594</v>
      </c>
      <c r="C35" t="s">
        <v>3578</v>
      </c>
      <c r="E35" t="s">
        <v>668</v>
      </c>
      <c r="F35" t="s">
        <v>3602</v>
      </c>
    </row>
    <row r="36" spans="2:6">
      <c r="B36" t="s">
        <v>597</v>
      </c>
      <c r="C36" t="s">
        <v>3580</v>
      </c>
      <c r="E36" t="s">
        <v>670</v>
      </c>
      <c r="F36" t="s">
        <v>3603</v>
      </c>
    </row>
    <row r="37" spans="2:6">
      <c r="B37" t="s">
        <v>603</v>
      </c>
      <c r="C37" t="s">
        <v>3604</v>
      </c>
      <c r="E37" t="s">
        <v>672</v>
      </c>
      <c r="F37" t="s">
        <v>3605</v>
      </c>
    </row>
    <row r="38" spans="2:6">
      <c r="B38" t="s">
        <v>605</v>
      </c>
      <c r="C38" t="s">
        <v>3606</v>
      </c>
      <c r="E38" t="s">
        <v>675</v>
      </c>
      <c r="F38" t="s">
        <v>3607</v>
      </c>
    </row>
    <row r="39" spans="2:6">
      <c r="B39" t="s">
        <v>607</v>
      </c>
      <c r="C39" t="s">
        <v>3608</v>
      </c>
      <c r="E39" t="s">
        <v>677</v>
      </c>
      <c r="F39" t="s">
        <v>3609</v>
      </c>
    </row>
    <row r="40" spans="2:6">
      <c r="B40" t="s">
        <v>610</v>
      </c>
      <c r="C40" t="s">
        <v>3610</v>
      </c>
      <c r="E40" t="s">
        <v>682</v>
      </c>
      <c r="F40" t="s">
        <v>3611</v>
      </c>
    </row>
    <row r="41" spans="2:6">
      <c r="B41" t="s">
        <v>586</v>
      </c>
      <c r="C41" t="s">
        <v>3612</v>
      </c>
      <c r="E41" t="s">
        <v>685</v>
      </c>
      <c r="F41" t="s">
        <v>3613</v>
      </c>
    </row>
    <row r="42" spans="2:6">
      <c r="B42" t="s">
        <v>613</v>
      </c>
      <c r="C42" t="s">
        <v>3614</v>
      </c>
      <c r="E42" t="s">
        <v>686</v>
      </c>
      <c r="F42" t="s">
        <v>3615</v>
      </c>
    </row>
    <row r="43" spans="2:6">
      <c r="B43" t="s">
        <v>617</v>
      </c>
      <c r="C43" t="s">
        <v>3587</v>
      </c>
      <c r="E43" t="s">
        <v>689</v>
      </c>
      <c r="F43" t="s">
        <v>3616</v>
      </c>
    </row>
    <row r="44" spans="2:6">
      <c r="B44" t="s">
        <v>618</v>
      </c>
      <c r="C44" t="s">
        <v>3589</v>
      </c>
      <c r="E44" t="s">
        <v>691</v>
      </c>
      <c r="F44" t="s">
        <v>3617</v>
      </c>
    </row>
    <row r="45" spans="2:6">
      <c r="B45" t="s">
        <v>623</v>
      </c>
      <c r="C45" t="s">
        <v>3591</v>
      </c>
      <c r="E45" t="s">
        <v>692</v>
      </c>
      <c r="F45" t="s">
        <v>3618</v>
      </c>
    </row>
    <row r="46" spans="2:6">
      <c r="B46" t="s">
        <v>630</v>
      </c>
      <c r="C46" t="s">
        <v>3619</v>
      </c>
      <c r="E46" t="s">
        <v>696</v>
      </c>
      <c r="F46" t="s">
        <v>3620</v>
      </c>
    </row>
    <row r="47" spans="2:6">
      <c r="B47" t="s">
        <v>633</v>
      </c>
      <c r="C47" t="s">
        <v>3621</v>
      </c>
      <c r="E47" t="s">
        <v>698</v>
      </c>
      <c r="F47" s="210" t="s">
        <v>3622</v>
      </c>
    </row>
    <row r="48" spans="2:6">
      <c r="B48" t="s">
        <v>638</v>
      </c>
      <c r="C48" t="s">
        <v>3623</v>
      </c>
      <c r="E48" t="s">
        <v>701</v>
      </c>
      <c r="F48" t="s">
        <v>3624</v>
      </c>
    </row>
    <row r="49" spans="2:6">
      <c r="B49" t="s">
        <v>639</v>
      </c>
      <c r="C49" t="s">
        <v>3625</v>
      </c>
      <c r="E49" t="s">
        <v>706</v>
      </c>
      <c r="F49" t="s">
        <v>3626</v>
      </c>
    </row>
    <row r="50" spans="2:6">
      <c r="B50" t="s">
        <v>641</v>
      </c>
      <c r="C50" t="s">
        <v>3627</v>
      </c>
      <c r="E50" t="s">
        <v>707</v>
      </c>
      <c r="F50" t="s">
        <v>3628</v>
      </c>
    </row>
    <row r="51" spans="2:6">
      <c r="B51" t="s">
        <v>642</v>
      </c>
      <c r="C51" t="s">
        <v>3629</v>
      </c>
      <c r="E51" t="s">
        <v>710</v>
      </c>
      <c r="F51" t="s">
        <v>3630</v>
      </c>
    </row>
    <row r="52" spans="2:6">
      <c r="B52" t="s">
        <v>644</v>
      </c>
      <c r="C52" t="s">
        <v>3631</v>
      </c>
      <c r="E52" t="s">
        <v>712</v>
      </c>
      <c r="F52" t="s">
        <v>3632</v>
      </c>
    </row>
    <row r="53" spans="2:6">
      <c r="B53" t="s">
        <v>648</v>
      </c>
      <c r="C53" t="s">
        <v>3633</v>
      </c>
      <c r="E53" t="s">
        <v>713</v>
      </c>
      <c r="F53" t="s">
        <v>3634</v>
      </c>
    </row>
    <row r="54" spans="2:6">
      <c r="B54" t="s">
        <v>653</v>
      </c>
      <c r="C54" t="s">
        <v>3600</v>
      </c>
      <c r="E54" t="s">
        <v>717</v>
      </c>
      <c r="F54" t="s">
        <v>3635</v>
      </c>
    </row>
    <row r="55" spans="2:6">
      <c r="B55" t="s">
        <v>657</v>
      </c>
      <c r="C55" t="s">
        <v>3636</v>
      </c>
      <c r="E55" t="s">
        <v>721</v>
      </c>
      <c r="F55" t="s">
        <v>3637</v>
      </c>
    </row>
    <row r="56" spans="2:6">
      <c r="B56" t="s">
        <v>658</v>
      </c>
      <c r="C56" t="s">
        <v>3638</v>
      </c>
      <c r="E56" t="s">
        <v>722</v>
      </c>
      <c r="F56" t="s">
        <v>3639</v>
      </c>
    </row>
    <row r="57" spans="2:6">
      <c r="B57" t="s">
        <v>659</v>
      </c>
      <c r="C57" t="s">
        <v>3640</v>
      </c>
      <c r="E57" t="s">
        <v>727</v>
      </c>
      <c r="F57" t="s">
        <v>3641</v>
      </c>
    </row>
    <row r="58" spans="2:6">
      <c r="B58" t="s">
        <v>661</v>
      </c>
      <c r="C58" t="s">
        <v>3642</v>
      </c>
      <c r="E58" t="s">
        <v>729</v>
      </c>
      <c r="F58" t="s">
        <v>3643</v>
      </c>
    </row>
    <row r="59" spans="2:6">
      <c r="B59" t="s">
        <v>664</v>
      </c>
      <c r="C59" t="s">
        <v>3644</v>
      </c>
      <c r="E59" t="s">
        <v>730</v>
      </c>
      <c r="F59" t="s">
        <v>3645</v>
      </c>
    </row>
    <row r="60" spans="2:6">
      <c r="B60" t="s">
        <v>666</v>
      </c>
      <c r="C60" t="s">
        <v>3602</v>
      </c>
      <c r="E60" t="s">
        <v>731</v>
      </c>
      <c r="F60" t="s">
        <v>3646</v>
      </c>
    </row>
    <row r="61" spans="2:6">
      <c r="B61" t="s">
        <v>670</v>
      </c>
      <c r="C61" t="s">
        <v>3603</v>
      </c>
      <c r="E61" t="s">
        <v>732</v>
      </c>
      <c r="F61" t="s">
        <v>3647</v>
      </c>
    </row>
    <row r="62" spans="2:6">
      <c r="B62" t="s">
        <v>677</v>
      </c>
      <c r="C62" t="s">
        <v>3609</v>
      </c>
      <c r="E62" t="s">
        <v>733</v>
      </c>
      <c r="F62" t="s">
        <v>3648</v>
      </c>
    </row>
    <row r="63" spans="2:6">
      <c r="B63" t="s">
        <v>681</v>
      </c>
      <c r="C63" t="s">
        <v>3649</v>
      </c>
      <c r="E63" t="s">
        <v>734</v>
      </c>
      <c r="F63" t="s">
        <v>3650</v>
      </c>
    </row>
    <row r="64" spans="2:6">
      <c r="B64" t="s">
        <v>684</v>
      </c>
      <c r="C64" t="s">
        <v>3613</v>
      </c>
      <c r="E64" t="s">
        <v>735</v>
      </c>
      <c r="F64" t="s">
        <v>3651</v>
      </c>
    </row>
    <row r="65" spans="2:6">
      <c r="B65" t="s">
        <v>689</v>
      </c>
      <c r="C65" t="s">
        <v>3616</v>
      </c>
      <c r="E65" t="s">
        <v>736</v>
      </c>
      <c r="F65" t="s">
        <v>3652</v>
      </c>
    </row>
    <row r="66" spans="2:6">
      <c r="B66" t="s">
        <v>692</v>
      </c>
      <c r="C66" t="s">
        <v>3618</v>
      </c>
      <c r="E66" t="s">
        <v>742</v>
      </c>
      <c r="F66" s="210" t="s">
        <v>3653</v>
      </c>
    </row>
    <row r="67" spans="2:6">
      <c r="B67" t="s">
        <v>695</v>
      </c>
      <c r="C67" t="s">
        <v>3654</v>
      </c>
      <c r="E67" t="s">
        <v>744</v>
      </c>
      <c r="F67" t="s">
        <v>3655</v>
      </c>
    </row>
    <row r="68" spans="2:6">
      <c r="B68" t="s">
        <v>697</v>
      </c>
      <c r="C68" t="s">
        <v>3656</v>
      </c>
      <c r="E68" t="s">
        <v>747</v>
      </c>
      <c r="F68" t="s">
        <v>3657</v>
      </c>
    </row>
    <row r="69" spans="2:6">
      <c r="B69" t="s">
        <v>703</v>
      </c>
      <c r="C69" t="s">
        <v>3658</v>
      </c>
      <c r="E69" t="s">
        <v>749</v>
      </c>
      <c r="F69" t="s">
        <v>3659</v>
      </c>
    </row>
    <row r="70" spans="2:6">
      <c r="B70" t="s">
        <v>704</v>
      </c>
      <c r="C70" t="s">
        <v>3660</v>
      </c>
      <c r="E70" t="s">
        <v>753</v>
      </c>
      <c r="F70" t="s">
        <v>3661</v>
      </c>
    </row>
    <row r="71" spans="2:6">
      <c r="B71" t="s">
        <v>705</v>
      </c>
      <c r="C71" t="s">
        <v>3626</v>
      </c>
      <c r="E71" t="s">
        <v>754</v>
      </c>
      <c r="F71" t="s">
        <v>3662</v>
      </c>
    </row>
    <row r="72" spans="2:6">
      <c r="B72" t="s">
        <v>707</v>
      </c>
      <c r="C72" t="s">
        <v>3628</v>
      </c>
      <c r="E72" t="s">
        <v>756</v>
      </c>
      <c r="F72" t="s">
        <v>3663</v>
      </c>
    </row>
    <row r="73" spans="2:6">
      <c r="B73" t="s">
        <v>708</v>
      </c>
      <c r="C73" t="s">
        <v>3664</v>
      </c>
      <c r="E73" t="s">
        <v>757</v>
      </c>
      <c r="F73" s="210" t="s">
        <v>3665</v>
      </c>
    </row>
    <row r="74" spans="2:6">
      <c r="B74" t="s">
        <v>709</v>
      </c>
      <c r="C74" t="s">
        <v>3666</v>
      </c>
      <c r="E74" t="s">
        <v>759</v>
      </c>
      <c r="F74" t="s">
        <v>3667</v>
      </c>
    </row>
    <row r="75" spans="2:6">
      <c r="B75" t="s">
        <v>711</v>
      </c>
      <c r="C75" t="s">
        <v>3668</v>
      </c>
    </row>
    <row r="76" spans="2:6">
      <c r="B76" t="s">
        <v>712</v>
      </c>
      <c r="C76" t="s">
        <v>3632</v>
      </c>
    </row>
    <row r="77" spans="2:6">
      <c r="B77" t="s">
        <v>714</v>
      </c>
      <c r="C77" t="s">
        <v>3669</v>
      </c>
    </row>
    <row r="78" spans="2:6">
      <c r="B78" t="s">
        <v>715</v>
      </c>
      <c r="C78" t="s">
        <v>3670</v>
      </c>
    </row>
    <row r="79" spans="2:6">
      <c r="B79" t="s">
        <v>716</v>
      </c>
      <c r="C79" t="s">
        <v>3671</v>
      </c>
    </row>
    <row r="80" spans="2:6">
      <c r="B80" t="s">
        <v>718</v>
      </c>
      <c r="C80" t="s">
        <v>3672</v>
      </c>
    </row>
    <row r="81" spans="2:3">
      <c r="B81" t="s">
        <v>719</v>
      </c>
      <c r="C81" t="s">
        <v>3615</v>
      </c>
    </row>
    <row r="82" spans="2:3">
      <c r="B82" t="s">
        <v>720</v>
      </c>
      <c r="C82" t="s">
        <v>3673</v>
      </c>
    </row>
    <row r="83" spans="2:3">
      <c r="B83" t="s">
        <v>723</v>
      </c>
      <c r="C83" t="s">
        <v>3639</v>
      </c>
    </row>
    <row r="84" spans="2:3">
      <c r="B84" t="s">
        <v>724</v>
      </c>
      <c r="C84" t="s">
        <v>3674</v>
      </c>
    </row>
    <row r="85" spans="2:3">
      <c r="B85" t="s">
        <v>725</v>
      </c>
      <c r="C85" t="s">
        <v>3675</v>
      </c>
    </row>
    <row r="86" spans="2:3">
      <c r="B86" t="s">
        <v>726</v>
      </c>
      <c r="C86" t="s">
        <v>3676</v>
      </c>
    </row>
    <row r="87" spans="2:3">
      <c r="B87" t="s">
        <v>728</v>
      </c>
      <c r="C87" t="s">
        <v>3641</v>
      </c>
    </row>
    <row r="88" spans="2:3">
      <c r="B88" t="s">
        <v>734</v>
      </c>
      <c r="C88" t="s">
        <v>3650</v>
      </c>
    </row>
    <row r="89" spans="2:3">
      <c r="B89" t="s">
        <v>737</v>
      </c>
      <c r="C89" t="s">
        <v>3677</v>
      </c>
    </row>
    <row r="90" spans="2:3">
      <c r="B90" t="s">
        <v>738</v>
      </c>
      <c r="C90" t="s">
        <v>3678</v>
      </c>
    </row>
    <row r="91" spans="2:3">
      <c r="B91" t="s">
        <v>739</v>
      </c>
      <c r="C91" t="s">
        <v>3679</v>
      </c>
    </row>
    <row r="92" spans="2:3">
      <c r="B92" t="s">
        <v>740</v>
      </c>
      <c r="C92" t="s">
        <v>3680</v>
      </c>
    </row>
    <row r="93" spans="2:3">
      <c r="B93" t="s">
        <v>741</v>
      </c>
      <c r="C93" t="s">
        <v>3681</v>
      </c>
    </row>
    <row r="94" spans="2:3">
      <c r="B94" t="s">
        <v>745</v>
      </c>
      <c r="C94" t="s">
        <v>3682</v>
      </c>
    </row>
    <row r="95" spans="2:3">
      <c r="B95" t="s">
        <v>746</v>
      </c>
      <c r="C95" t="s">
        <v>3683</v>
      </c>
    </row>
    <row r="96" spans="2:3">
      <c r="B96" t="s">
        <v>747</v>
      </c>
      <c r="C96" t="s">
        <v>3657</v>
      </c>
    </row>
    <row r="97" spans="2:3">
      <c r="B97" t="s">
        <v>748</v>
      </c>
      <c r="C97" t="s">
        <v>3684</v>
      </c>
    </row>
    <row r="98" spans="2:3">
      <c r="B98" t="s">
        <v>751</v>
      </c>
      <c r="C98" t="s">
        <v>3685</v>
      </c>
    </row>
    <row r="99" spans="2:3">
      <c r="B99" t="s">
        <v>752</v>
      </c>
      <c r="C99" t="s">
        <v>3686</v>
      </c>
    </row>
    <row r="100" spans="2:3">
      <c r="B100" t="s">
        <v>755</v>
      </c>
      <c r="C100" t="s">
        <v>3663</v>
      </c>
    </row>
    <row r="101" spans="2:3">
      <c r="B101" t="s">
        <v>37</v>
      </c>
      <c r="C101" t="s">
        <v>3552</v>
      </c>
    </row>
    <row r="102" spans="2:3">
      <c r="B102" t="s">
        <v>758</v>
      </c>
      <c r="C102" t="s">
        <v>3687</v>
      </c>
    </row>
  </sheetData>
  <sortState xmlns:xlrd2="http://schemas.microsoft.com/office/spreadsheetml/2017/richdata2" ref="E3:E74">
    <sortCondition ref="E3:E74"/>
  </sortState>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B2:M690"/>
  <sheetViews>
    <sheetView zoomScaleNormal="100" workbookViewId="0">
      <selection activeCell="D273" sqref="D273"/>
    </sheetView>
  </sheetViews>
  <sheetFormatPr defaultRowHeight="15"/>
  <cols>
    <col min="1" max="1" width="5.5703125" customWidth="1"/>
    <col min="2" max="2" width="12.42578125" bestFit="1" customWidth="1"/>
    <col min="3" max="3" width="26.42578125" bestFit="1" customWidth="1"/>
    <col min="4" max="4" width="87.42578125" bestFit="1" customWidth="1"/>
    <col min="5" max="5" width="13.5703125" customWidth="1"/>
    <col min="6" max="6" width="14.42578125" bestFit="1" customWidth="1"/>
    <col min="7" max="7" width="15.5703125" customWidth="1"/>
    <col min="9" max="9" width="11.5703125" bestFit="1" customWidth="1"/>
    <col min="10" max="10" width="37.42578125" bestFit="1" customWidth="1"/>
    <col min="11" max="11" width="74.5703125" bestFit="1" customWidth="1"/>
    <col min="12" max="12" width="17.5703125" customWidth="1"/>
    <col min="13" max="13" width="23" customWidth="1"/>
  </cols>
  <sheetData>
    <row r="2" spans="2:13">
      <c r="B2" s="893" t="s">
        <v>477</v>
      </c>
      <c r="C2" s="894"/>
      <c r="D2" s="894"/>
      <c r="E2" s="894"/>
      <c r="F2" s="894"/>
      <c r="G2" s="895"/>
      <c r="I2" s="896" t="s">
        <v>3545</v>
      </c>
      <c r="J2" s="897"/>
      <c r="K2" s="897"/>
      <c r="L2" s="897"/>
      <c r="M2" s="898"/>
    </row>
    <row r="3" spans="2:13">
      <c r="B3" s="536" t="s">
        <v>3688</v>
      </c>
      <c r="C3" s="536" t="s">
        <v>3689</v>
      </c>
      <c r="D3" s="536" t="s">
        <v>3690</v>
      </c>
      <c r="E3" s="314" t="s">
        <v>3691</v>
      </c>
      <c r="F3" s="314" t="s">
        <v>3692</v>
      </c>
      <c r="G3" s="314" t="s">
        <v>3693</v>
      </c>
      <c r="I3" s="530" t="s">
        <v>3688</v>
      </c>
      <c r="J3" s="530" t="s">
        <v>3694</v>
      </c>
      <c r="K3" s="530" t="s">
        <v>65</v>
      </c>
      <c r="L3" s="315" t="s">
        <v>3692</v>
      </c>
      <c r="M3" s="315" t="s">
        <v>3693</v>
      </c>
    </row>
    <row r="4" spans="2:13">
      <c r="B4" s="221" t="s">
        <v>3695</v>
      </c>
      <c r="C4" s="221" t="s">
        <v>488</v>
      </c>
      <c r="D4" s="221" t="s">
        <v>3696</v>
      </c>
      <c r="E4" s="532" t="s">
        <v>3697</v>
      </c>
      <c r="F4" s="221">
        <f>IF(RIGHT(B4,1)="p",0,IF(TRIM(C4)=TRIM('2 - Project Admin'!$E$8),1,0))</f>
        <v>0</v>
      </c>
      <c r="G4" s="221">
        <f>IF(F4=1,COUNTIF($C$4:C4,C4),0)</f>
        <v>0</v>
      </c>
      <c r="I4" s="221" t="s">
        <v>3698</v>
      </c>
      <c r="J4" s="221" t="s">
        <v>482</v>
      </c>
      <c r="K4" s="221" t="s">
        <v>3699</v>
      </c>
      <c r="L4" s="529">
        <f>IF(TRIM(J4)=TRIM('2 - Project Admin'!$E$8),1,0)</f>
        <v>0</v>
      </c>
      <c r="M4" s="221">
        <f>IF(L4=1,COUNTIF($J$4:J4,J4),0)</f>
        <v>0</v>
      </c>
    </row>
    <row r="5" spans="2:13">
      <c r="B5" s="221" t="s">
        <v>3700</v>
      </c>
      <c r="C5" s="221" t="s">
        <v>488</v>
      </c>
      <c r="D5" s="221" t="s">
        <v>3701</v>
      </c>
      <c r="E5" s="532" t="s">
        <v>3697</v>
      </c>
      <c r="F5" s="221">
        <f>IF(RIGHT(B5,1)="p",0,IF(TRIM(C5)=TRIM('2 - Project Admin'!$E$8),1,0))</f>
        <v>0</v>
      </c>
      <c r="G5" s="221">
        <f>IF(F5=1,COUNTIF($C$4:C5,C5),0)</f>
        <v>0</v>
      </c>
      <c r="I5" s="221" t="s">
        <v>3702</v>
      </c>
      <c r="J5" s="221" t="s">
        <v>482</v>
      </c>
      <c r="K5" s="221" t="s">
        <v>3703</v>
      </c>
      <c r="L5" s="529">
        <f>IF(TRIM(J5)=TRIM('2 - Project Admin'!$E$8),1,0)</f>
        <v>0</v>
      </c>
      <c r="M5" s="221">
        <f>IF(L5=1,COUNTIF($J$4:J5,J5),0)</f>
        <v>0</v>
      </c>
    </row>
    <row r="6" spans="2:13">
      <c r="B6" s="221" t="s">
        <v>3704</v>
      </c>
      <c r="C6" s="221" t="s">
        <v>488</v>
      </c>
      <c r="D6" s="221" t="s">
        <v>3705</v>
      </c>
      <c r="E6" s="532" t="s">
        <v>3697</v>
      </c>
      <c r="F6" s="221">
        <f>IF(RIGHT(B6,1)="p",0,IF(TRIM(C6)=TRIM('2 - Project Admin'!$E$8),1,0))</f>
        <v>0</v>
      </c>
      <c r="G6" s="221">
        <f>IF(F6=1,COUNTIF($C$4:C6,C6),0)</f>
        <v>0</v>
      </c>
      <c r="I6" s="221" t="s">
        <v>3706</v>
      </c>
      <c r="J6" s="221" t="s">
        <v>482</v>
      </c>
      <c r="K6" s="221" t="s">
        <v>3707</v>
      </c>
      <c r="L6" s="529">
        <f>IF(TRIM(J6)=TRIM('2 - Project Admin'!$E$8),1,0)</f>
        <v>0</v>
      </c>
      <c r="M6" s="221">
        <f>IF(L6=1,COUNTIF($J$4:J6,J6),0)</f>
        <v>0</v>
      </c>
    </row>
    <row r="7" spans="2:13">
      <c r="B7" s="221" t="s">
        <v>3708</v>
      </c>
      <c r="C7" s="221" t="s">
        <v>488</v>
      </c>
      <c r="D7" s="221" t="s">
        <v>3709</v>
      </c>
      <c r="E7" s="532" t="s">
        <v>3697</v>
      </c>
      <c r="F7" s="221">
        <f>IF(RIGHT(B7,1)="p",0,IF(TRIM(C7)=TRIM('2 - Project Admin'!$E$8),1,0))</f>
        <v>0</v>
      </c>
      <c r="G7" s="221">
        <f>IF(F7=1,COUNTIF($C$4:C7,C7),0)</f>
        <v>0</v>
      </c>
      <c r="I7" s="221" t="s">
        <v>3710</v>
      </c>
      <c r="J7" s="221" t="s">
        <v>482</v>
      </c>
      <c r="K7" s="221" t="s">
        <v>3711</v>
      </c>
      <c r="L7" s="529">
        <f>IF(TRIM(J7)=TRIM('2 - Project Admin'!$E$8),1,0)</f>
        <v>0</v>
      </c>
      <c r="M7" s="221">
        <f>IF(L7=1,COUNTIF($J$4:J7,J7),0)</f>
        <v>0</v>
      </c>
    </row>
    <row r="8" spans="2:13">
      <c r="B8" s="221" t="s">
        <v>3712</v>
      </c>
      <c r="C8" s="221" t="s">
        <v>488</v>
      </c>
      <c r="D8" s="221" t="s">
        <v>3713</v>
      </c>
      <c r="E8" s="532" t="s">
        <v>3697</v>
      </c>
      <c r="F8" s="221">
        <f>IF(RIGHT(B8,1)="p",0,IF(TRIM(C8)=TRIM('2 - Project Admin'!$E$8),1,0))</f>
        <v>0</v>
      </c>
      <c r="G8" s="221">
        <f>IF(F8=1,COUNTIF($C$4:C8,C8),0)</f>
        <v>0</v>
      </c>
      <c r="I8" s="221" t="s">
        <v>3714</v>
      </c>
      <c r="J8" s="221" t="s">
        <v>482</v>
      </c>
      <c r="K8" s="221" t="s">
        <v>3715</v>
      </c>
      <c r="L8" s="529">
        <f>IF(TRIM(J8)=TRIM('2 - Project Admin'!$E$8),1,0)</f>
        <v>0</v>
      </c>
      <c r="M8" s="221">
        <f>IF(L8=1,COUNTIF($J$4:J8,J8),0)</f>
        <v>0</v>
      </c>
    </row>
    <row r="9" spans="2:13">
      <c r="B9" s="221" t="s">
        <v>3716</v>
      </c>
      <c r="C9" s="221" t="s">
        <v>488</v>
      </c>
      <c r="D9" s="221" t="s">
        <v>3717</v>
      </c>
      <c r="E9" s="532" t="s">
        <v>3697</v>
      </c>
      <c r="F9" s="221">
        <f>IF(RIGHT(B9,1)="p",0,IF(TRIM(C9)=TRIM('2 - Project Admin'!$E$8),1,0))</f>
        <v>0</v>
      </c>
      <c r="G9" s="221">
        <f>IF(F9=1,COUNTIF($C$4:C9,C9),0)</f>
        <v>0</v>
      </c>
      <c r="I9" s="221" t="s">
        <v>3718</v>
      </c>
      <c r="J9" s="221" t="s">
        <v>482</v>
      </c>
      <c r="K9" s="221" t="s">
        <v>3719</v>
      </c>
      <c r="L9" s="529">
        <f>IF(TRIM(J9)=TRIM('2 - Project Admin'!$E$8),1,0)</f>
        <v>0</v>
      </c>
      <c r="M9" s="221">
        <f>IF(L9=1,COUNTIF($J$4:J9,J9),0)</f>
        <v>0</v>
      </c>
    </row>
    <row r="10" spans="2:13">
      <c r="B10" s="221" t="s">
        <v>3720</v>
      </c>
      <c r="C10" s="221" t="s">
        <v>488</v>
      </c>
      <c r="D10" s="221" t="s">
        <v>3721</v>
      </c>
      <c r="E10" s="532" t="s">
        <v>3697</v>
      </c>
      <c r="F10" s="221">
        <f>IF(RIGHT(B10,1)="p",0,IF(TRIM(C10)=TRIM('2 - Project Admin'!$E$8),1,0))</f>
        <v>0</v>
      </c>
      <c r="G10" s="221">
        <f>IF(F10=1,COUNTIF($C$4:C10,C10),0)</f>
        <v>0</v>
      </c>
      <c r="I10" s="221" t="s">
        <v>3722</v>
      </c>
      <c r="J10" s="221" t="s">
        <v>485</v>
      </c>
      <c r="K10" s="221" t="s">
        <v>3723</v>
      </c>
      <c r="L10" s="529">
        <f>IF(TRIM(J10)=TRIM('2 - Project Admin'!$E$8),1,0)</f>
        <v>0</v>
      </c>
      <c r="M10" s="221">
        <f>IF(L10=1,COUNTIF($J$4:J10,J10),0)</f>
        <v>0</v>
      </c>
    </row>
    <row r="11" spans="2:13">
      <c r="B11" s="221" t="s">
        <v>3724</v>
      </c>
      <c r="C11" s="221" t="s">
        <v>488</v>
      </c>
      <c r="D11" s="221" t="s">
        <v>3725</v>
      </c>
      <c r="E11" s="532" t="s">
        <v>3697</v>
      </c>
      <c r="F11" s="221">
        <f>IF(RIGHT(B11,1)="p",0,IF(TRIM(C11)=TRIM('2 - Project Admin'!$E$8),1,0))</f>
        <v>0</v>
      </c>
      <c r="G11" s="221">
        <f>IF(F11=1,COUNTIF($C$4:C11,C11),0)</f>
        <v>0</v>
      </c>
      <c r="I11" s="221" t="s">
        <v>3726</v>
      </c>
      <c r="J11" s="221" t="s">
        <v>485</v>
      </c>
      <c r="K11" s="221" t="s">
        <v>3727</v>
      </c>
      <c r="L11" s="529">
        <f>IF(TRIM(J11)=TRIM('2 - Project Admin'!$E$8),1,0)</f>
        <v>0</v>
      </c>
      <c r="M11" s="221">
        <f>IF(L11=1,COUNTIF($J$4:J11,J11),0)</f>
        <v>0</v>
      </c>
    </row>
    <row r="12" spans="2:13">
      <c r="B12" s="221" t="s">
        <v>3728</v>
      </c>
      <c r="C12" s="221" t="s">
        <v>490</v>
      </c>
      <c r="D12" s="221" t="s">
        <v>3729</v>
      </c>
      <c r="E12" s="532" t="s">
        <v>3697</v>
      </c>
      <c r="F12" s="221">
        <f>IF(RIGHT(B12,1)="p",0,IF(TRIM(C12)=TRIM('2 - Project Admin'!$E$8),1,0))</f>
        <v>0</v>
      </c>
      <c r="G12" s="221">
        <f>IF(F12=1,COUNTIF($C$4:C12,C12),0)</f>
        <v>0</v>
      </c>
      <c r="I12" s="221" t="s">
        <v>3730</v>
      </c>
      <c r="J12" s="221" t="s">
        <v>485</v>
      </c>
      <c r="K12" s="221" t="s">
        <v>3731</v>
      </c>
      <c r="L12" s="529">
        <f>IF(TRIM(J12)=TRIM('2 - Project Admin'!$E$8),1,0)</f>
        <v>0</v>
      </c>
      <c r="M12" s="221">
        <f>IF(L12=1,COUNTIF($J$4:J12,J12),0)</f>
        <v>0</v>
      </c>
    </row>
    <row r="13" spans="2:13">
      <c r="B13" s="221" t="s">
        <v>3732</v>
      </c>
      <c r="C13" s="221" t="s">
        <v>490</v>
      </c>
      <c r="D13" s="221" t="s">
        <v>3733</v>
      </c>
      <c r="E13" s="532" t="s">
        <v>3697</v>
      </c>
      <c r="F13" s="221">
        <f>IF(RIGHT(B13,1)="p",0,IF(TRIM(C13)=TRIM('2 - Project Admin'!$E$8),1,0))</f>
        <v>0</v>
      </c>
      <c r="G13" s="221">
        <f>IF(F13=1,COUNTIF($C$4:C13,C13),0)</f>
        <v>0</v>
      </c>
      <c r="I13" s="221" t="s">
        <v>3734</v>
      </c>
      <c r="J13" s="221" t="s">
        <v>485</v>
      </c>
      <c r="K13" s="221" t="s">
        <v>3735</v>
      </c>
      <c r="L13" s="529">
        <f>IF(TRIM(J13)=TRIM('2 - Project Admin'!$E$8),1,0)</f>
        <v>0</v>
      </c>
      <c r="M13" s="221">
        <f>IF(L13=1,COUNTIF($J$4:J13,J13),0)</f>
        <v>0</v>
      </c>
    </row>
    <row r="14" spans="2:13">
      <c r="B14" s="221" t="s">
        <v>3736</v>
      </c>
      <c r="C14" s="221" t="s">
        <v>490</v>
      </c>
      <c r="D14" s="221" t="s">
        <v>3737</v>
      </c>
      <c r="E14" s="532" t="s">
        <v>3697</v>
      </c>
      <c r="F14" s="221">
        <f>IF(RIGHT(B14,1)="p",0,IF(TRIM(C14)=TRIM('2 - Project Admin'!$E$8),1,0))</f>
        <v>0</v>
      </c>
      <c r="G14" s="221">
        <f>IF(F14=1,COUNTIF($C$4:C14,C14),0)</f>
        <v>0</v>
      </c>
      <c r="I14" s="221" t="s">
        <v>3738</v>
      </c>
      <c r="J14" s="221" t="s">
        <v>492</v>
      </c>
      <c r="K14" s="221" t="s">
        <v>3739</v>
      </c>
      <c r="L14" s="529">
        <f>IF(TRIM(J14)=TRIM('2 - Project Admin'!$E$8),1,0)</f>
        <v>0</v>
      </c>
      <c r="M14" s="221">
        <f>IF(L14=1,COUNTIF($J$4:J14,J14),0)</f>
        <v>0</v>
      </c>
    </row>
    <row r="15" spans="2:13">
      <c r="B15" s="221" t="s">
        <v>3740</v>
      </c>
      <c r="C15" s="221" t="s">
        <v>490</v>
      </c>
      <c r="D15" s="221" t="s">
        <v>3741</v>
      </c>
      <c r="E15" s="532" t="s">
        <v>3697</v>
      </c>
      <c r="F15" s="221">
        <f>IF(RIGHT(B15,1)="p",0,IF(TRIM(C15)=TRIM('2 - Project Admin'!$E$8),1,0))</f>
        <v>0</v>
      </c>
      <c r="G15" s="221">
        <f>IF(F15=1,COUNTIF($C$4:C15,C15),0)</f>
        <v>0</v>
      </c>
      <c r="I15" s="221" t="s">
        <v>3742</v>
      </c>
      <c r="J15" s="221" t="s">
        <v>492</v>
      </c>
      <c r="K15" s="221" t="s">
        <v>3743</v>
      </c>
      <c r="L15" s="529">
        <f>IF(TRIM(J15)=TRIM('2 - Project Admin'!$E$8),1,0)</f>
        <v>0</v>
      </c>
      <c r="M15" s="221">
        <f>IF(L15=1,COUNTIF($J$4:J15,J15),0)</f>
        <v>0</v>
      </c>
    </row>
    <row r="16" spans="2:13">
      <c r="B16" s="221" t="s">
        <v>3744</v>
      </c>
      <c r="C16" s="221" t="s">
        <v>490</v>
      </c>
      <c r="D16" s="221" t="s">
        <v>3745</v>
      </c>
      <c r="E16" s="532" t="s">
        <v>3697</v>
      </c>
      <c r="F16" s="221">
        <f>IF(RIGHT(B16,1)="p",0,IF(TRIM(C16)=TRIM('2 - Project Admin'!$E$8),1,0))</f>
        <v>0</v>
      </c>
      <c r="G16" s="221">
        <f>IF(F16=1,COUNTIF($C$4:C16,C16),0)</f>
        <v>0</v>
      </c>
      <c r="I16" s="221" t="s">
        <v>3746</v>
      </c>
      <c r="J16" s="221" t="s">
        <v>492</v>
      </c>
      <c r="K16" s="221" t="s">
        <v>3747</v>
      </c>
      <c r="L16" s="529">
        <f>IF(TRIM(J16)=TRIM('2 - Project Admin'!$E$8),1,0)</f>
        <v>0</v>
      </c>
      <c r="M16" s="221">
        <f>IF(L16=1,COUNTIF($J$4:J16,J16),0)</f>
        <v>0</v>
      </c>
    </row>
    <row r="17" spans="2:13">
      <c r="B17" s="221" t="s">
        <v>3748</v>
      </c>
      <c r="C17" s="221" t="s">
        <v>490</v>
      </c>
      <c r="D17" s="221" t="s">
        <v>3749</v>
      </c>
      <c r="E17" s="532" t="s">
        <v>3697</v>
      </c>
      <c r="F17" s="221">
        <f>IF(RIGHT(B17,1)="p",0,IF(TRIM(C17)=TRIM('2 - Project Admin'!$E$8),1,0))</f>
        <v>0</v>
      </c>
      <c r="G17" s="221">
        <f>IF(F17=1,COUNTIF($C$4:C17,C17),0)</f>
        <v>0</v>
      </c>
      <c r="I17" s="221" t="s">
        <v>3750</v>
      </c>
      <c r="J17" s="221" t="s">
        <v>492</v>
      </c>
      <c r="K17" s="221" t="s">
        <v>3751</v>
      </c>
      <c r="L17" s="529">
        <f>IF(TRIM(J17)=TRIM('2 - Project Admin'!$E$8),1,0)</f>
        <v>0</v>
      </c>
      <c r="M17" s="221">
        <f>IF(L17=1,COUNTIF($J$4:J17,J17),0)</f>
        <v>0</v>
      </c>
    </row>
    <row r="18" spans="2:13">
      <c r="B18" s="221" t="s">
        <v>3752</v>
      </c>
      <c r="C18" s="221" t="s">
        <v>490</v>
      </c>
      <c r="D18" s="221" t="s">
        <v>3753</v>
      </c>
      <c r="E18" s="532" t="s">
        <v>3697</v>
      </c>
      <c r="F18" s="221">
        <f>IF(RIGHT(B18,1)="p",0,IF(TRIM(C18)=TRIM('2 - Project Admin'!$E$8),1,0))</f>
        <v>0</v>
      </c>
      <c r="G18" s="221">
        <f>IF(F18=1,COUNTIF($C$4:C18,C18),0)</f>
        <v>0</v>
      </c>
      <c r="I18" s="221" t="s">
        <v>3754</v>
      </c>
      <c r="J18" s="221" t="s">
        <v>496</v>
      </c>
      <c r="K18" s="221" t="s">
        <v>3755</v>
      </c>
      <c r="L18" s="529">
        <f>IF(TRIM(J18)=TRIM('2 - Project Admin'!$E$8),1,0)</f>
        <v>0</v>
      </c>
      <c r="M18" s="221">
        <f>IF(L18=1,COUNTIF($J$4:J18,J18),0)</f>
        <v>0</v>
      </c>
    </row>
    <row r="19" spans="2:13">
      <c r="B19" s="221" t="s">
        <v>3756</v>
      </c>
      <c r="C19" s="221" t="s">
        <v>492</v>
      </c>
      <c r="D19" s="221" t="s">
        <v>3757</v>
      </c>
      <c r="E19" s="532" t="s">
        <v>3697</v>
      </c>
      <c r="F19" s="221">
        <f>IF(RIGHT(B19,1)="p",0,IF(TRIM(C19)=TRIM('2 - Project Admin'!$E$8),1,0))</f>
        <v>0</v>
      </c>
      <c r="G19" s="221">
        <f>IF(F19=1,COUNTIF($C$4:C19,C19),0)</f>
        <v>0</v>
      </c>
      <c r="I19" s="221" t="s">
        <v>3758</v>
      </c>
      <c r="J19" s="221" t="s">
        <v>496</v>
      </c>
      <c r="K19" s="221" t="s">
        <v>3759</v>
      </c>
      <c r="L19" s="529">
        <f>IF(TRIM(J19)=TRIM('2 - Project Admin'!$E$8),1,0)</f>
        <v>0</v>
      </c>
      <c r="M19" s="221">
        <f>IF(L19=1,COUNTIF($J$4:J19,J19),0)</f>
        <v>0</v>
      </c>
    </row>
    <row r="20" spans="2:13">
      <c r="B20" s="221" t="s">
        <v>3760</v>
      </c>
      <c r="C20" s="221" t="s">
        <v>492</v>
      </c>
      <c r="D20" s="221" t="s">
        <v>3761</v>
      </c>
      <c r="E20" s="532" t="s">
        <v>3697</v>
      </c>
      <c r="F20" s="221">
        <f>IF(RIGHT(B20,1)="p",0,IF(TRIM(C20)=TRIM('2 - Project Admin'!$E$8),1,0))</f>
        <v>0</v>
      </c>
      <c r="G20" s="221">
        <f>IF(F20=1,COUNTIF($C$4:C20,C20),0)</f>
        <v>0</v>
      </c>
      <c r="I20" s="221" t="s">
        <v>3762</v>
      </c>
      <c r="J20" s="221" t="s">
        <v>496</v>
      </c>
      <c r="K20" s="221" t="s">
        <v>3763</v>
      </c>
      <c r="L20" s="529">
        <f>IF(TRIM(J20)=TRIM('2 - Project Admin'!$E$8),1,0)</f>
        <v>0</v>
      </c>
      <c r="M20" s="221">
        <f>IF(L20=1,COUNTIF($J$4:J20,J20),0)</f>
        <v>0</v>
      </c>
    </row>
    <row r="21" spans="2:13">
      <c r="B21" s="221" t="s">
        <v>3764</v>
      </c>
      <c r="C21" s="221" t="s">
        <v>492</v>
      </c>
      <c r="D21" s="221" t="s">
        <v>3765</v>
      </c>
      <c r="E21" s="532" t="s">
        <v>3697</v>
      </c>
      <c r="F21" s="221">
        <f>IF(RIGHT(B21,1)="p",0,IF(TRIM(C21)=TRIM('2 - Project Admin'!$E$8),1,0))</f>
        <v>0</v>
      </c>
      <c r="G21" s="221">
        <f>IF(F21=1,COUNTIF($C$4:C21,C21),0)</f>
        <v>0</v>
      </c>
      <c r="I21" s="221" t="s">
        <v>3766</v>
      </c>
      <c r="J21" s="221" t="s">
        <v>496</v>
      </c>
      <c r="K21" s="221" t="s">
        <v>3767</v>
      </c>
      <c r="L21" s="529">
        <f>IF(TRIM(J21)=TRIM('2 - Project Admin'!$E$8),1,0)</f>
        <v>0</v>
      </c>
      <c r="M21" s="221">
        <f>IF(L21=1,COUNTIF($J$4:J21,J21),0)</f>
        <v>0</v>
      </c>
    </row>
    <row r="22" spans="2:13">
      <c r="B22" s="221" t="s">
        <v>3768</v>
      </c>
      <c r="C22" s="221" t="s">
        <v>492</v>
      </c>
      <c r="D22" s="221" t="s">
        <v>3769</v>
      </c>
      <c r="E22" s="532" t="s">
        <v>3697</v>
      </c>
      <c r="F22" s="221">
        <f>IF(RIGHT(B22,1)="p",0,IF(TRIM(C22)=TRIM('2 - Project Admin'!$E$8),1,0))</f>
        <v>0</v>
      </c>
      <c r="G22" s="221">
        <f>IF(F22=1,COUNTIF($C$4:C22,C22),0)</f>
        <v>0</v>
      </c>
      <c r="I22" s="221" t="s">
        <v>3770</v>
      </c>
      <c r="J22" s="221" t="s">
        <v>496</v>
      </c>
      <c r="K22" s="221" t="s">
        <v>3771</v>
      </c>
      <c r="L22" s="529">
        <f>IF(TRIM(J22)=TRIM('2 - Project Admin'!$E$8),1,0)</f>
        <v>0</v>
      </c>
      <c r="M22" s="221">
        <f>IF(L22=1,COUNTIF($J$4:J22,J22),0)</f>
        <v>0</v>
      </c>
    </row>
    <row r="23" spans="2:13">
      <c r="B23" s="221" t="s">
        <v>3772</v>
      </c>
      <c r="C23" s="221" t="s">
        <v>492</v>
      </c>
      <c r="D23" s="221" t="s">
        <v>3773</v>
      </c>
      <c r="E23" s="532" t="s">
        <v>3697</v>
      </c>
      <c r="F23" s="221">
        <f>IF(RIGHT(B23,1)="p",0,IF(TRIM(C23)=TRIM('2 - Project Admin'!$E$8),1,0))</f>
        <v>0</v>
      </c>
      <c r="G23" s="221">
        <f>IF(F23=1,COUNTIF($C$4:C23,C23),0)</f>
        <v>0</v>
      </c>
      <c r="I23" s="221" t="s">
        <v>3774</v>
      </c>
      <c r="J23" s="221" t="s">
        <v>496</v>
      </c>
      <c r="K23" s="221" t="s">
        <v>3775</v>
      </c>
      <c r="L23" s="529">
        <f>IF(TRIM(J23)=TRIM('2 - Project Admin'!$E$8),1,0)</f>
        <v>0</v>
      </c>
      <c r="M23" s="221">
        <f>IF(L23=1,COUNTIF($J$4:J23,J23),0)</f>
        <v>0</v>
      </c>
    </row>
    <row r="24" spans="2:13">
      <c r="B24" s="221" t="s">
        <v>3776</v>
      </c>
      <c r="C24" s="221" t="s">
        <v>492</v>
      </c>
      <c r="D24" s="221" t="s">
        <v>3777</v>
      </c>
      <c r="E24" s="532" t="s">
        <v>3697</v>
      </c>
      <c r="F24" s="221">
        <f>IF(RIGHT(B24,1)="p",0,IF(TRIM(C24)=TRIM('2 - Project Admin'!$E$8),1,0))</f>
        <v>0</v>
      </c>
      <c r="G24" s="221">
        <f>IF(F24=1,COUNTIF($C$4:C24,C24),0)</f>
        <v>0</v>
      </c>
      <c r="I24" s="221" t="s">
        <v>3778</v>
      </c>
      <c r="J24" s="221" t="s">
        <v>496</v>
      </c>
      <c r="K24" s="221" t="s">
        <v>3779</v>
      </c>
      <c r="L24" s="529">
        <f>IF(TRIM(J24)=TRIM('2 - Project Admin'!$E$8),1,0)</f>
        <v>0</v>
      </c>
      <c r="M24" s="221">
        <f>IF(L24=1,COUNTIF($J$4:J24,J24),0)</f>
        <v>0</v>
      </c>
    </row>
    <row r="25" spans="2:13">
      <c r="B25" s="221" t="s">
        <v>3780</v>
      </c>
      <c r="C25" s="221" t="s">
        <v>492</v>
      </c>
      <c r="D25" s="221" t="s">
        <v>3781</v>
      </c>
      <c r="E25" s="532" t="s">
        <v>3697</v>
      </c>
      <c r="F25" s="221">
        <f>IF(RIGHT(B25,1)="p",0,IF(TRIM(C25)=TRIM('2 - Project Admin'!$E$8),1,0))</f>
        <v>0</v>
      </c>
      <c r="G25" s="221">
        <f>IF(F25=1,COUNTIF($C$4:C25,C25),0)</f>
        <v>0</v>
      </c>
      <c r="I25" s="221" t="s">
        <v>3782</v>
      </c>
      <c r="J25" s="221" t="s">
        <v>496</v>
      </c>
      <c r="K25" s="221" t="s">
        <v>3783</v>
      </c>
      <c r="L25" s="529">
        <f>IF(TRIM(J25)=TRIM('2 - Project Admin'!$E$8),1,0)</f>
        <v>0</v>
      </c>
      <c r="M25" s="221">
        <f>IF(L25=1,COUNTIF($J$4:J25,J25),0)</f>
        <v>0</v>
      </c>
    </row>
    <row r="26" spans="2:13">
      <c r="B26" s="221" t="s">
        <v>3784</v>
      </c>
      <c r="C26" s="221" t="s">
        <v>492</v>
      </c>
      <c r="D26" s="221" t="s">
        <v>3785</v>
      </c>
      <c r="E26" s="532" t="s">
        <v>3697</v>
      </c>
      <c r="F26" s="221">
        <f>IF(RIGHT(B26,1)="p",0,IF(TRIM(C26)=TRIM('2 - Project Admin'!$E$8),1,0))</f>
        <v>0</v>
      </c>
      <c r="G26" s="221">
        <f>IF(F26=1,COUNTIF($C$4:C26,C26),0)</f>
        <v>0</v>
      </c>
      <c r="I26" s="221" t="s">
        <v>3786</v>
      </c>
      <c r="J26" s="221" t="s">
        <v>496</v>
      </c>
      <c r="K26" s="221" t="s">
        <v>3787</v>
      </c>
      <c r="L26" s="529">
        <f>IF(TRIM(J26)=TRIM('2 - Project Admin'!$E$8),1,0)</f>
        <v>0</v>
      </c>
      <c r="M26" s="221">
        <f>IF(L26=1,COUNTIF($J$4:J26,J26),0)</f>
        <v>0</v>
      </c>
    </row>
    <row r="27" spans="2:13">
      <c r="B27" s="221" t="s">
        <v>3788</v>
      </c>
      <c r="C27" s="221" t="s">
        <v>492</v>
      </c>
      <c r="D27" s="221" t="s">
        <v>3789</v>
      </c>
      <c r="E27" s="532" t="s">
        <v>3697</v>
      </c>
      <c r="F27" s="221">
        <f>IF(RIGHT(B27,1)="p",0,IF(TRIM(C27)=TRIM('2 - Project Admin'!$E$8),1,0))</f>
        <v>0</v>
      </c>
      <c r="G27" s="221">
        <f>IF(F27=1,COUNTIF($C$4:C27,C27),0)</f>
        <v>0</v>
      </c>
      <c r="I27" s="221" t="s">
        <v>3790</v>
      </c>
      <c r="J27" s="221" t="s">
        <v>496</v>
      </c>
      <c r="K27" s="221" t="s">
        <v>3791</v>
      </c>
      <c r="L27" s="529">
        <f>IF(TRIM(J27)=TRIM('2 - Project Admin'!$E$8),1,0)</f>
        <v>0</v>
      </c>
      <c r="M27" s="221">
        <f>IF(L27=1,COUNTIF($J$4:J27,J27),0)</f>
        <v>0</v>
      </c>
    </row>
    <row r="28" spans="2:13">
      <c r="B28" s="221" t="s">
        <v>3792</v>
      </c>
      <c r="C28" s="221" t="s">
        <v>492</v>
      </c>
      <c r="D28" s="221" t="s">
        <v>3793</v>
      </c>
      <c r="E28" s="532" t="s">
        <v>3697</v>
      </c>
      <c r="F28" s="221">
        <f>IF(RIGHT(B28,1)="p",0,IF(TRIM(C28)=TRIM('2 - Project Admin'!$E$8),1,0))</f>
        <v>0</v>
      </c>
      <c r="G28" s="221">
        <f>IF(F28=1,COUNTIF($C$4:C28,C28),0)</f>
        <v>0</v>
      </c>
      <c r="I28" s="221" t="s">
        <v>3794</v>
      </c>
      <c r="J28" s="221" t="s">
        <v>496</v>
      </c>
      <c r="K28" s="221" t="s">
        <v>3795</v>
      </c>
      <c r="L28" s="529">
        <f>IF(TRIM(J28)=TRIM('2 - Project Admin'!$E$8),1,0)</f>
        <v>0</v>
      </c>
      <c r="M28" s="221">
        <f>IF(L28=1,COUNTIF($J$4:J28,J28),0)</f>
        <v>0</v>
      </c>
    </row>
    <row r="29" spans="2:13">
      <c r="B29" s="221" t="s">
        <v>3796</v>
      </c>
      <c r="C29" s="221" t="s">
        <v>492</v>
      </c>
      <c r="D29" s="221" t="s">
        <v>3797</v>
      </c>
      <c r="E29" s="532" t="s">
        <v>3697</v>
      </c>
      <c r="F29" s="221">
        <f>IF(RIGHT(B29,1)="p",0,IF(TRIM(C29)=TRIM('2 - Project Admin'!$E$8),1,0))</f>
        <v>0</v>
      </c>
      <c r="G29" s="221">
        <f>IF(F29=1,COUNTIF($C$4:C29,C29),0)</f>
        <v>0</v>
      </c>
      <c r="I29" s="221" t="s">
        <v>3798</v>
      </c>
      <c r="J29" s="221" t="s">
        <v>496</v>
      </c>
      <c r="K29" s="221" t="s">
        <v>3799</v>
      </c>
      <c r="L29" s="529">
        <f>IF(TRIM(J29)=TRIM('2 - Project Admin'!$E$8),1,0)</f>
        <v>0</v>
      </c>
      <c r="M29" s="221">
        <f>IF(L29=1,COUNTIF($J$4:J29,J29),0)</f>
        <v>0</v>
      </c>
    </row>
    <row r="30" spans="2:13">
      <c r="B30" s="221" t="s">
        <v>3800</v>
      </c>
      <c r="C30" s="221" t="s">
        <v>492</v>
      </c>
      <c r="D30" s="221" t="s">
        <v>3801</v>
      </c>
      <c r="E30" s="532" t="s">
        <v>3697</v>
      </c>
      <c r="F30" s="221">
        <f>IF(RIGHT(B30,1)="p",0,IF(TRIM(C30)=TRIM('2 - Project Admin'!$E$8),1,0))</f>
        <v>0</v>
      </c>
      <c r="G30" s="221">
        <f>IF(F30=1,COUNTIF($C$4:C30,C30),0)</f>
        <v>0</v>
      </c>
      <c r="I30" s="221" t="s">
        <v>3802</v>
      </c>
      <c r="J30" s="221" t="s">
        <v>496</v>
      </c>
      <c r="K30" s="221" t="s">
        <v>3803</v>
      </c>
      <c r="L30" s="529">
        <f>IF(TRIM(J30)=TRIM('2 - Project Admin'!$E$8),1,0)</f>
        <v>0</v>
      </c>
      <c r="M30" s="221">
        <f>IF(L30=1,COUNTIF($J$4:J30,J30),0)</f>
        <v>0</v>
      </c>
    </row>
    <row r="31" spans="2:13">
      <c r="B31" s="221" t="s">
        <v>3804</v>
      </c>
      <c r="C31" s="221" t="s">
        <v>496</v>
      </c>
      <c r="D31" s="221" t="s">
        <v>3805</v>
      </c>
      <c r="E31" s="532" t="s">
        <v>3697</v>
      </c>
      <c r="F31" s="221">
        <f>IF(RIGHT(B31,1)="p",0,IF(TRIM(C31)=TRIM('2 - Project Admin'!$E$8),1,0))</f>
        <v>0</v>
      </c>
      <c r="G31" s="221">
        <f>IF(F31=1,COUNTIF($C$4:C31,C31),0)</f>
        <v>0</v>
      </c>
      <c r="I31" s="221" t="s">
        <v>3806</v>
      </c>
      <c r="J31" s="221" t="s">
        <v>500</v>
      </c>
      <c r="K31" s="221" t="s">
        <v>3807</v>
      </c>
      <c r="L31" s="529">
        <f>IF(TRIM(J31)=TRIM('2 - Project Admin'!$E$8),1,0)</f>
        <v>0</v>
      </c>
      <c r="M31" s="221">
        <f>IF(L31=1,COUNTIF($J$4:J31,J31),0)</f>
        <v>0</v>
      </c>
    </row>
    <row r="32" spans="2:13">
      <c r="B32" s="221" t="s">
        <v>3808</v>
      </c>
      <c r="C32" s="221" t="s">
        <v>496</v>
      </c>
      <c r="D32" s="221" t="s">
        <v>3809</v>
      </c>
      <c r="E32" s="532" t="s">
        <v>3697</v>
      </c>
      <c r="F32" s="221">
        <f>IF(RIGHT(B32,1)="p",0,IF(TRIM(C32)=TRIM('2 - Project Admin'!$E$8),1,0))</f>
        <v>0</v>
      </c>
      <c r="G32" s="221">
        <f>IF(F32=1,COUNTIF($C$4:C32,C32),0)</f>
        <v>0</v>
      </c>
      <c r="I32" s="221" t="s">
        <v>3810</v>
      </c>
      <c r="J32" s="221" t="s">
        <v>500</v>
      </c>
      <c r="K32" s="221" t="s">
        <v>3811</v>
      </c>
      <c r="L32" s="529">
        <f>IF(TRIM(J32)=TRIM('2 - Project Admin'!$E$8),1,0)</f>
        <v>0</v>
      </c>
      <c r="M32" s="221">
        <f>IF(L32=1,COUNTIF($J$4:J32,J32),0)</f>
        <v>0</v>
      </c>
    </row>
    <row r="33" spans="2:13">
      <c r="B33" s="221" t="s">
        <v>3812</v>
      </c>
      <c r="C33" s="221" t="s">
        <v>496</v>
      </c>
      <c r="D33" s="221" t="s">
        <v>3813</v>
      </c>
      <c r="E33" s="532" t="s">
        <v>3697</v>
      </c>
      <c r="F33" s="221">
        <f>IF(RIGHT(B33,1)="p",0,IF(TRIM(C33)=TRIM('2 - Project Admin'!$E$8),1,0))</f>
        <v>0</v>
      </c>
      <c r="G33" s="221">
        <f>IF(F33=1,COUNTIF($C$4:C33,C33),0)</f>
        <v>0</v>
      </c>
      <c r="I33" s="221" t="s">
        <v>3814</v>
      </c>
      <c r="J33" s="221" t="s">
        <v>500</v>
      </c>
      <c r="K33" s="221" t="s">
        <v>3815</v>
      </c>
      <c r="L33" s="529">
        <f>IF(TRIM(J33)=TRIM('2 - Project Admin'!$E$8),1,0)</f>
        <v>0</v>
      </c>
      <c r="M33" s="221">
        <f>IF(L33=1,COUNTIF($J$4:J33,J33),0)</f>
        <v>0</v>
      </c>
    </row>
    <row r="34" spans="2:13">
      <c r="B34" s="221" t="s">
        <v>3816</v>
      </c>
      <c r="C34" s="221" t="s">
        <v>496</v>
      </c>
      <c r="D34" s="221" t="s">
        <v>3817</v>
      </c>
      <c r="E34" s="532" t="s">
        <v>3697</v>
      </c>
      <c r="F34" s="221">
        <f>IF(RIGHT(B34,1)="p",0,IF(TRIM(C34)=TRIM('2 - Project Admin'!$E$8),1,0))</f>
        <v>0</v>
      </c>
      <c r="G34" s="221">
        <f>IF(F34=1,COUNTIF($C$4:C34,C34),0)</f>
        <v>0</v>
      </c>
      <c r="I34" s="221" t="s">
        <v>3818</v>
      </c>
      <c r="J34" s="221" t="s">
        <v>500</v>
      </c>
      <c r="K34" s="221" t="s">
        <v>3819</v>
      </c>
      <c r="L34" s="529">
        <f>IF(TRIM(J34)=TRIM('2 - Project Admin'!$E$8),1,0)</f>
        <v>0</v>
      </c>
      <c r="M34" s="221">
        <f>IF(L34=1,COUNTIF($J$4:J34,J34),0)</f>
        <v>0</v>
      </c>
    </row>
    <row r="35" spans="2:13">
      <c r="B35" s="221" t="s">
        <v>3820</v>
      </c>
      <c r="C35" s="221" t="s">
        <v>496</v>
      </c>
      <c r="D35" s="221" t="s">
        <v>3821</v>
      </c>
      <c r="E35" s="532" t="s">
        <v>3697</v>
      </c>
      <c r="F35" s="221">
        <f>IF(RIGHT(B35,1)="p",0,IF(TRIM(C35)=TRIM('2 - Project Admin'!$E$8),1,0))</f>
        <v>0</v>
      </c>
      <c r="G35" s="221">
        <f>IF(F35=1,COUNTIF($C$4:C35,C35),0)</f>
        <v>0</v>
      </c>
      <c r="I35" s="221" t="s">
        <v>3822</v>
      </c>
      <c r="J35" s="221" t="s">
        <v>500</v>
      </c>
      <c r="K35" s="221" t="s">
        <v>3823</v>
      </c>
      <c r="L35" s="529">
        <f>IF(TRIM(J35)=TRIM('2 - Project Admin'!$E$8),1,0)</f>
        <v>0</v>
      </c>
      <c r="M35" s="221">
        <f>IF(L35=1,COUNTIF($J$4:J35,J35),0)</f>
        <v>0</v>
      </c>
    </row>
    <row r="36" spans="2:13">
      <c r="B36" s="221" t="s">
        <v>3824</v>
      </c>
      <c r="C36" s="221" t="s">
        <v>496</v>
      </c>
      <c r="D36" s="221" t="s">
        <v>3825</v>
      </c>
      <c r="E36" s="532" t="s">
        <v>3697</v>
      </c>
      <c r="F36" s="221">
        <f>IF(RIGHT(B36,1)="p",0,IF(TRIM(C36)=TRIM('2 - Project Admin'!$E$8),1,0))</f>
        <v>0</v>
      </c>
      <c r="G36" s="221">
        <f>IF(F36=1,COUNTIF($C$4:C36,C36),0)</f>
        <v>0</v>
      </c>
      <c r="I36" s="221" t="s">
        <v>3826</v>
      </c>
      <c r="J36" s="221" t="s">
        <v>511</v>
      </c>
      <c r="K36" s="221" t="s">
        <v>3827</v>
      </c>
      <c r="L36" s="529">
        <f>IF(TRIM(J36)=TRIM('2 - Project Admin'!$E$8),1,0)</f>
        <v>0</v>
      </c>
      <c r="M36" s="221">
        <f>IF(L36=1,COUNTIF($J$4:J36,J36),0)</f>
        <v>0</v>
      </c>
    </row>
    <row r="37" spans="2:13">
      <c r="B37" s="221" t="s">
        <v>3828</v>
      </c>
      <c r="C37" s="221" t="s">
        <v>496</v>
      </c>
      <c r="D37" s="221" t="s">
        <v>3829</v>
      </c>
      <c r="E37" s="532" t="s">
        <v>3697</v>
      </c>
      <c r="F37" s="221">
        <f>IF(RIGHT(B37,1)="p",0,IF(TRIM(C37)=TRIM('2 - Project Admin'!$E$8),1,0))</f>
        <v>0</v>
      </c>
      <c r="G37" s="221">
        <f>IF(F37=1,COUNTIF($C$4:C37,C37),0)</f>
        <v>0</v>
      </c>
      <c r="I37" s="221" t="s">
        <v>3830</v>
      </c>
      <c r="J37" s="221" t="s">
        <v>511</v>
      </c>
      <c r="K37" s="221" t="s">
        <v>3831</v>
      </c>
      <c r="L37" s="529">
        <f>IF(TRIM(J37)=TRIM('2 - Project Admin'!$E$8),1,0)</f>
        <v>0</v>
      </c>
      <c r="M37" s="221">
        <f>IF(L37=1,COUNTIF($J$4:J37,J37),0)</f>
        <v>0</v>
      </c>
    </row>
    <row r="38" spans="2:13">
      <c r="B38" s="221" t="s">
        <v>3832</v>
      </c>
      <c r="C38" s="221" t="s">
        <v>503</v>
      </c>
      <c r="D38" s="221" t="s">
        <v>3833</v>
      </c>
      <c r="E38" s="532" t="s">
        <v>3697</v>
      </c>
      <c r="F38" s="221">
        <f>IF(RIGHT(B38,1)="p",0,IF(TRIM(C38)=TRIM('2 - Project Admin'!$E$8),1,0))</f>
        <v>0</v>
      </c>
      <c r="G38" s="221">
        <f>IF(F38=1,COUNTIF($C$4:C38,C38),0)</f>
        <v>0</v>
      </c>
      <c r="I38" s="221" t="s">
        <v>3834</v>
      </c>
      <c r="J38" s="221" t="s">
        <v>511</v>
      </c>
      <c r="K38" s="221" t="s">
        <v>3835</v>
      </c>
      <c r="L38" s="529">
        <f>IF(TRIM(J38)=TRIM('2 - Project Admin'!$E$8),1,0)</f>
        <v>0</v>
      </c>
      <c r="M38" s="221">
        <f>IF(L38=1,COUNTIF($J$4:J38,J38),0)</f>
        <v>0</v>
      </c>
    </row>
    <row r="39" spans="2:13">
      <c r="B39" s="221" t="s">
        <v>3836</v>
      </c>
      <c r="C39" s="221" t="s">
        <v>503</v>
      </c>
      <c r="D39" s="221" t="s">
        <v>3837</v>
      </c>
      <c r="E39" s="532" t="s">
        <v>3697</v>
      </c>
      <c r="F39" s="221">
        <f>IF(RIGHT(B39,1)="p",0,IF(TRIM(C39)=TRIM('2 - Project Admin'!$E$8),1,0))</f>
        <v>0</v>
      </c>
      <c r="G39" s="221">
        <f>IF(F39=1,COUNTIF($C$4:C39,C39),0)</f>
        <v>0</v>
      </c>
      <c r="I39" s="221" t="s">
        <v>3838</v>
      </c>
      <c r="J39" s="221" t="s">
        <v>511</v>
      </c>
      <c r="K39" s="221" t="s">
        <v>3839</v>
      </c>
      <c r="L39" s="529">
        <f>IF(TRIM(J39)=TRIM('2 - Project Admin'!$E$8),1,0)</f>
        <v>0</v>
      </c>
      <c r="M39" s="221">
        <f>IF(L39=1,COUNTIF($J$4:J39,J39),0)</f>
        <v>0</v>
      </c>
    </row>
    <row r="40" spans="2:13">
      <c r="B40" s="221" t="s">
        <v>3840</v>
      </c>
      <c r="C40" s="221" t="s">
        <v>503</v>
      </c>
      <c r="D40" s="221" t="s">
        <v>3841</v>
      </c>
      <c r="E40" s="532" t="s">
        <v>3697</v>
      </c>
      <c r="F40" s="221">
        <f>IF(RIGHT(B40,1)="p",0,IF(TRIM(C40)=TRIM('2 - Project Admin'!$E$8),1,0))</f>
        <v>0</v>
      </c>
      <c r="G40" s="221">
        <f>IF(F40=1,COUNTIF($C$4:C40,C40),0)</f>
        <v>0</v>
      </c>
      <c r="I40" s="221" t="s">
        <v>3842</v>
      </c>
      <c r="J40" s="221" t="s">
        <v>522</v>
      </c>
      <c r="K40" s="221" t="s">
        <v>3843</v>
      </c>
      <c r="L40" s="529">
        <f>IF(TRIM(J40)=TRIM('2 - Project Admin'!$E$8),1,0)</f>
        <v>0</v>
      </c>
      <c r="M40" s="221">
        <f>IF(L40=1,COUNTIF($J$4:J40,J40),0)</f>
        <v>0</v>
      </c>
    </row>
    <row r="41" spans="2:13">
      <c r="B41" s="221" t="s">
        <v>3844</v>
      </c>
      <c r="C41" s="221" t="s">
        <v>503</v>
      </c>
      <c r="D41" s="221" t="s">
        <v>3845</v>
      </c>
      <c r="E41" s="532" t="s">
        <v>3697</v>
      </c>
      <c r="F41" s="221">
        <f>IF(RIGHT(B41,1)="p",0,IF(TRIM(C41)=TRIM('2 - Project Admin'!$E$8),1,0))</f>
        <v>0</v>
      </c>
      <c r="G41" s="221">
        <f>IF(F41=1,COUNTIF($C$4:C41,C41),0)</f>
        <v>0</v>
      </c>
      <c r="I41" s="221" t="s">
        <v>3846</v>
      </c>
      <c r="J41" s="221" t="s">
        <v>522</v>
      </c>
      <c r="K41" s="221" t="s">
        <v>3847</v>
      </c>
      <c r="L41" s="529">
        <f>IF(TRIM(J41)=TRIM('2 - Project Admin'!$E$8),1,0)</f>
        <v>0</v>
      </c>
      <c r="M41" s="221">
        <f>IF(L41=1,COUNTIF($J$4:J41,J41),0)</f>
        <v>0</v>
      </c>
    </row>
    <row r="42" spans="2:13">
      <c r="B42" s="221" t="s">
        <v>3848</v>
      </c>
      <c r="C42" s="221" t="s">
        <v>503</v>
      </c>
      <c r="D42" s="221" t="s">
        <v>3849</v>
      </c>
      <c r="E42" s="532" t="s">
        <v>3697</v>
      </c>
      <c r="F42" s="221">
        <f>IF(RIGHT(B42,1)="p",0,IF(TRIM(C42)=TRIM('2 - Project Admin'!$E$8),1,0))</f>
        <v>0</v>
      </c>
      <c r="G42" s="221">
        <f>IF(F42=1,COUNTIF($C$4:C42,C42),0)</f>
        <v>0</v>
      </c>
      <c r="I42" s="221" t="s">
        <v>3850</v>
      </c>
      <c r="J42" s="221" t="s">
        <v>522</v>
      </c>
      <c r="K42" s="221" t="s">
        <v>3851</v>
      </c>
      <c r="L42" s="529">
        <f>IF(TRIM(J42)=TRIM('2 - Project Admin'!$E$8),1,0)</f>
        <v>0</v>
      </c>
      <c r="M42" s="221">
        <f>IF(L42=1,COUNTIF($J$4:J42,J42),0)</f>
        <v>0</v>
      </c>
    </row>
    <row r="43" spans="2:13">
      <c r="B43" s="221" t="s">
        <v>3852</v>
      </c>
      <c r="C43" s="221" t="s">
        <v>503</v>
      </c>
      <c r="D43" s="221" t="s">
        <v>3853</v>
      </c>
      <c r="E43" s="532" t="s">
        <v>3697</v>
      </c>
      <c r="F43" s="221">
        <f>IF(RIGHT(B43,1)="p",0,IF(TRIM(C43)=TRIM('2 - Project Admin'!$E$8),1,0))</f>
        <v>0</v>
      </c>
      <c r="G43" s="221">
        <f>IF(F43=1,COUNTIF($C$4:C43,C43),0)</f>
        <v>0</v>
      </c>
      <c r="I43" s="221" t="s">
        <v>3854</v>
      </c>
      <c r="J43" s="221" t="s">
        <v>522</v>
      </c>
      <c r="K43" s="221" t="s">
        <v>3855</v>
      </c>
      <c r="L43" s="529">
        <f>IF(TRIM(J43)=TRIM('2 - Project Admin'!$E$8),1,0)</f>
        <v>0</v>
      </c>
      <c r="M43" s="221">
        <f>IF(L43=1,COUNTIF($J$4:J43,J43),0)</f>
        <v>0</v>
      </c>
    </row>
    <row r="44" spans="2:13">
      <c r="B44" s="221" t="s">
        <v>3856</v>
      </c>
      <c r="C44" s="221" t="s">
        <v>503</v>
      </c>
      <c r="D44" s="221" t="s">
        <v>3857</v>
      </c>
      <c r="E44" s="532" t="s">
        <v>3697</v>
      </c>
      <c r="F44" s="221">
        <f>IF(RIGHT(B44,1)="p",0,IF(TRIM(C44)=TRIM('2 - Project Admin'!$E$8),1,0))</f>
        <v>0</v>
      </c>
      <c r="G44" s="221">
        <f>IF(F44=1,COUNTIF($C$4:C44,C44),0)</f>
        <v>0</v>
      </c>
      <c r="I44" s="221" t="s">
        <v>3858</v>
      </c>
      <c r="J44" s="221" t="s">
        <v>522</v>
      </c>
      <c r="K44" s="221" t="s">
        <v>3859</v>
      </c>
      <c r="L44" s="529">
        <f>IF(TRIM(J44)=TRIM('2 - Project Admin'!$E$8),1,0)</f>
        <v>0</v>
      </c>
      <c r="M44" s="221">
        <f>IF(L44=1,COUNTIF($J$4:J44,J44),0)</f>
        <v>0</v>
      </c>
    </row>
    <row r="45" spans="2:13">
      <c r="B45" s="221" t="s">
        <v>3860</v>
      </c>
      <c r="C45" s="221" t="s">
        <v>505</v>
      </c>
      <c r="D45" s="221" t="s">
        <v>3861</v>
      </c>
      <c r="E45" s="532" t="s">
        <v>3697</v>
      </c>
      <c r="F45" s="221">
        <f>IF(RIGHT(B45,1)="p",0,IF(TRIM(C45)=TRIM('2 - Project Admin'!$E$8),1,0))</f>
        <v>0</v>
      </c>
      <c r="G45" s="221">
        <f>IF(F45=1,COUNTIF($C$4:C45,C45),0)</f>
        <v>0</v>
      </c>
      <c r="I45" s="221" t="s">
        <v>3862</v>
      </c>
      <c r="J45" s="221" t="s">
        <v>530</v>
      </c>
      <c r="K45" s="221" t="s">
        <v>3863</v>
      </c>
      <c r="L45" s="529">
        <f>IF(TRIM(J45)=TRIM('2 - Project Admin'!$E$8),1,0)</f>
        <v>0</v>
      </c>
      <c r="M45" s="221">
        <f>IF(L45=1,COUNTIF($J$4:J45,J45),0)</f>
        <v>0</v>
      </c>
    </row>
    <row r="46" spans="2:13">
      <c r="B46" s="221" t="s">
        <v>3864</v>
      </c>
      <c r="C46" s="221" t="s">
        <v>505</v>
      </c>
      <c r="D46" s="221" t="s">
        <v>3865</v>
      </c>
      <c r="E46" s="532" t="s">
        <v>3697</v>
      </c>
      <c r="F46" s="221">
        <f>IF(RIGHT(B46,1)="p",0,IF(TRIM(C46)=TRIM('2 - Project Admin'!$E$8),1,0))</f>
        <v>0</v>
      </c>
      <c r="G46" s="221">
        <f>IF(F46=1,COUNTIF($C$4:C46,C46),0)</f>
        <v>0</v>
      </c>
      <c r="I46" s="221" t="s">
        <v>3866</v>
      </c>
      <c r="J46" s="221" t="s">
        <v>530</v>
      </c>
      <c r="K46" s="221" t="s">
        <v>3867</v>
      </c>
      <c r="L46" s="529">
        <f>IF(TRIM(J46)=TRIM('2 - Project Admin'!$E$8),1,0)</f>
        <v>0</v>
      </c>
      <c r="M46" s="221">
        <f>IF(L46=1,COUNTIF($J$4:J46,J46),0)</f>
        <v>0</v>
      </c>
    </row>
    <row r="47" spans="2:13">
      <c r="B47" s="221" t="s">
        <v>3868</v>
      </c>
      <c r="C47" s="221" t="s">
        <v>505</v>
      </c>
      <c r="D47" s="221" t="s">
        <v>3869</v>
      </c>
      <c r="E47" s="532" t="s">
        <v>3697</v>
      </c>
      <c r="F47" s="221">
        <f>IF(RIGHT(B47,1)="p",0,IF(TRIM(C47)=TRIM('2 - Project Admin'!$E$8),1,0))</f>
        <v>0</v>
      </c>
      <c r="G47" s="221">
        <f>IF(F47=1,COUNTIF($C$4:C47,C47),0)</f>
        <v>0</v>
      </c>
      <c r="I47" s="221" t="s">
        <v>3870</v>
      </c>
      <c r="J47" s="221" t="s">
        <v>530</v>
      </c>
      <c r="K47" s="221" t="s">
        <v>3871</v>
      </c>
      <c r="L47" s="529">
        <f>IF(TRIM(J47)=TRIM('2 - Project Admin'!$E$8),1,0)</f>
        <v>0</v>
      </c>
      <c r="M47" s="221">
        <f>IF(L47=1,COUNTIF($J$4:J47,J47),0)</f>
        <v>0</v>
      </c>
    </row>
    <row r="48" spans="2:13">
      <c r="B48" s="221" t="s">
        <v>3872</v>
      </c>
      <c r="C48" s="221" t="s">
        <v>505</v>
      </c>
      <c r="D48" s="221" t="s">
        <v>3873</v>
      </c>
      <c r="E48" s="532" t="s">
        <v>3697</v>
      </c>
      <c r="F48" s="221">
        <f>IF(RIGHT(B48,1)="p",0,IF(TRIM(C48)=TRIM('2 - Project Admin'!$E$8),1,0))</f>
        <v>0</v>
      </c>
      <c r="G48" s="221">
        <f>IF(F48=1,COUNTIF($C$4:C48,C48),0)</f>
        <v>0</v>
      </c>
      <c r="I48" s="221" t="s">
        <v>3874</v>
      </c>
      <c r="J48" s="221" t="s">
        <v>530</v>
      </c>
      <c r="K48" s="221" t="s">
        <v>3875</v>
      </c>
      <c r="L48" s="529">
        <f>IF(TRIM(J48)=TRIM('2 - Project Admin'!$E$8),1,0)</f>
        <v>0</v>
      </c>
      <c r="M48" s="221">
        <f>IF(L48=1,COUNTIF($J$4:J48,J48),0)</f>
        <v>0</v>
      </c>
    </row>
    <row r="49" spans="2:13">
      <c r="B49" s="221" t="s">
        <v>3876</v>
      </c>
      <c r="C49" s="221" t="s">
        <v>505</v>
      </c>
      <c r="D49" s="221" t="s">
        <v>3877</v>
      </c>
      <c r="E49" s="532" t="s">
        <v>3697</v>
      </c>
      <c r="F49" s="221">
        <f>IF(RIGHT(B49,1)="p",0,IF(TRIM(C49)=TRIM('2 - Project Admin'!$E$8),1,0))</f>
        <v>0</v>
      </c>
      <c r="G49" s="221">
        <f>IF(F49=1,COUNTIF($C$4:C49,C49),0)</f>
        <v>0</v>
      </c>
      <c r="I49" s="221" t="s">
        <v>3878</v>
      </c>
      <c r="J49" s="221" t="s">
        <v>530</v>
      </c>
      <c r="K49" s="221" t="s">
        <v>3879</v>
      </c>
      <c r="L49" s="529">
        <f>IF(TRIM(J49)=TRIM('2 - Project Admin'!$E$8),1,0)</f>
        <v>0</v>
      </c>
      <c r="M49" s="221">
        <f>IF(L49=1,COUNTIF($J$4:J49,J49),0)</f>
        <v>0</v>
      </c>
    </row>
    <row r="50" spans="2:13">
      <c r="B50" s="221" t="s">
        <v>3880</v>
      </c>
      <c r="C50" s="221" t="s">
        <v>508</v>
      </c>
      <c r="D50" s="221" t="s">
        <v>3881</v>
      </c>
      <c r="E50" s="532" t="s">
        <v>3697</v>
      </c>
      <c r="F50" s="221">
        <f>IF(RIGHT(B50,1)="p",0,IF(TRIM(C50)=TRIM('2 - Project Admin'!$E$8),1,0))</f>
        <v>0</v>
      </c>
      <c r="G50" s="221">
        <f>IF(F50=1,COUNTIF($C$4:C50,C50),0)</f>
        <v>0</v>
      </c>
      <c r="I50" s="221" t="s">
        <v>3882</v>
      </c>
      <c r="J50" s="221" t="s">
        <v>530</v>
      </c>
      <c r="K50" s="221" t="s">
        <v>3883</v>
      </c>
      <c r="L50" s="529">
        <f>IF(TRIM(J50)=TRIM('2 - Project Admin'!$E$8),1,0)</f>
        <v>0</v>
      </c>
      <c r="M50" s="221">
        <f>IF(L50=1,COUNTIF($J$4:J50,J50),0)</f>
        <v>0</v>
      </c>
    </row>
    <row r="51" spans="2:13">
      <c r="B51" s="221" t="s">
        <v>3884</v>
      </c>
      <c r="C51" s="221" t="s">
        <v>508</v>
      </c>
      <c r="D51" s="221" t="s">
        <v>3885</v>
      </c>
      <c r="E51" s="532" t="s">
        <v>3697</v>
      </c>
      <c r="F51" s="221">
        <f>IF(RIGHT(B51,1)="p",0,IF(TRIM(C51)=TRIM('2 - Project Admin'!$E$8),1,0))</f>
        <v>0</v>
      </c>
      <c r="G51" s="221">
        <f>IF(F51=1,COUNTIF($C$4:C51,C51),0)</f>
        <v>0</v>
      </c>
      <c r="I51" s="221" t="s">
        <v>3886</v>
      </c>
      <c r="J51" s="221" t="s">
        <v>530</v>
      </c>
      <c r="K51" s="221" t="s">
        <v>3887</v>
      </c>
      <c r="L51" s="529">
        <f>IF(TRIM(J51)=TRIM('2 - Project Admin'!$E$8),1,0)</f>
        <v>0</v>
      </c>
      <c r="M51" s="221">
        <f>IF(L51=1,COUNTIF($J$4:J51,J51),0)</f>
        <v>0</v>
      </c>
    </row>
    <row r="52" spans="2:13">
      <c r="B52" s="221" t="s">
        <v>3888</v>
      </c>
      <c r="C52" s="221" t="s">
        <v>508</v>
      </c>
      <c r="D52" s="221" t="s">
        <v>3889</v>
      </c>
      <c r="E52" s="532" t="s">
        <v>3697</v>
      </c>
      <c r="F52" s="221">
        <f>IF(RIGHT(B52,1)="p",0,IF(TRIM(C52)=TRIM('2 - Project Admin'!$E$8),1,0))</f>
        <v>0</v>
      </c>
      <c r="G52" s="221">
        <f>IF(F52=1,COUNTIF($C$4:C52,C52),0)</f>
        <v>0</v>
      </c>
      <c r="I52" s="221" t="s">
        <v>3890</v>
      </c>
      <c r="J52" s="221" t="s">
        <v>537</v>
      </c>
      <c r="K52" s="221" t="s">
        <v>3891</v>
      </c>
      <c r="L52" s="529">
        <f>IF(TRIM(J52)=TRIM('2 - Project Admin'!$E$8),1,0)</f>
        <v>0</v>
      </c>
      <c r="M52" s="221">
        <f>IF(L52=1,COUNTIF($J$4:J52,J52),0)</f>
        <v>0</v>
      </c>
    </row>
    <row r="53" spans="2:13">
      <c r="B53" s="221" t="s">
        <v>3892</v>
      </c>
      <c r="C53" s="221" t="s">
        <v>508</v>
      </c>
      <c r="D53" s="221" t="s">
        <v>3893</v>
      </c>
      <c r="E53" s="532" t="s">
        <v>3697</v>
      </c>
      <c r="F53" s="221">
        <f>IF(RIGHT(B53,1)="p",0,IF(TRIM(C53)=TRIM('2 - Project Admin'!$E$8),1,0))</f>
        <v>0</v>
      </c>
      <c r="G53" s="221">
        <f>IF(F53=1,COUNTIF($C$4:C53,C53),0)</f>
        <v>0</v>
      </c>
      <c r="I53" s="221" t="s">
        <v>3894</v>
      </c>
      <c r="J53" s="221" t="s">
        <v>537</v>
      </c>
      <c r="K53" s="221" t="s">
        <v>3895</v>
      </c>
      <c r="L53" s="529">
        <f>IF(TRIM(J53)=TRIM('2 - Project Admin'!$E$8),1,0)</f>
        <v>0</v>
      </c>
      <c r="M53" s="221">
        <f>IF(L53=1,COUNTIF($J$4:J53,J53),0)</f>
        <v>0</v>
      </c>
    </row>
    <row r="54" spans="2:13">
      <c r="B54" s="221" t="s">
        <v>3896</v>
      </c>
      <c r="C54" s="221" t="s">
        <v>508</v>
      </c>
      <c r="D54" s="221" t="s">
        <v>3897</v>
      </c>
      <c r="E54" s="532" t="s">
        <v>3697</v>
      </c>
      <c r="F54" s="221">
        <f>IF(RIGHT(B54,1)="p",0,IF(TRIM(C54)=TRIM('2 - Project Admin'!$E$8),1,0))</f>
        <v>0</v>
      </c>
      <c r="G54" s="221">
        <f>IF(F54=1,COUNTIF($C$4:C54,C54),0)</f>
        <v>0</v>
      </c>
      <c r="I54" s="221" t="s">
        <v>3898</v>
      </c>
      <c r="J54" s="221" t="s">
        <v>537</v>
      </c>
      <c r="K54" s="221" t="s">
        <v>3899</v>
      </c>
      <c r="L54" s="529">
        <f>IF(TRIM(J54)=TRIM('2 - Project Admin'!$E$8),1,0)</f>
        <v>0</v>
      </c>
      <c r="M54" s="221">
        <f>IF(L54=1,COUNTIF($J$4:J54,J54),0)</f>
        <v>0</v>
      </c>
    </row>
    <row r="55" spans="2:13">
      <c r="B55" s="221" t="s">
        <v>3900</v>
      </c>
      <c r="C55" s="221" t="s">
        <v>508</v>
      </c>
      <c r="D55" s="221" t="s">
        <v>3901</v>
      </c>
      <c r="E55" s="532" t="s">
        <v>3697</v>
      </c>
      <c r="F55" s="221">
        <f>IF(RIGHT(B55,1)="p",0,IF(TRIM(C55)=TRIM('2 - Project Admin'!$E$8),1,0))</f>
        <v>0</v>
      </c>
      <c r="G55" s="221">
        <f>IF(F55=1,COUNTIF($C$4:C55,C55),0)</f>
        <v>0</v>
      </c>
      <c r="I55" s="221" t="s">
        <v>3902</v>
      </c>
      <c r="J55" s="221" t="s">
        <v>537</v>
      </c>
      <c r="K55" s="221" t="s">
        <v>3903</v>
      </c>
      <c r="L55" s="529">
        <f>IF(TRIM(J55)=TRIM('2 - Project Admin'!$E$8),1,0)</f>
        <v>0</v>
      </c>
      <c r="M55" s="221">
        <f>IF(L55=1,COUNTIF($J$4:J55,J55),0)</f>
        <v>0</v>
      </c>
    </row>
    <row r="56" spans="2:13">
      <c r="B56" s="221" t="s">
        <v>3904</v>
      </c>
      <c r="C56" s="221" t="s">
        <v>508</v>
      </c>
      <c r="D56" s="221" t="s">
        <v>3905</v>
      </c>
      <c r="E56" s="532" t="s">
        <v>3697</v>
      </c>
      <c r="F56" s="221">
        <f>IF(RIGHT(B56,1)="p",0,IF(TRIM(C56)=TRIM('2 - Project Admin'!$E$8),1,0))</f>
        <v>0</v>
      </c>
      <c r="G56" s="221">
        <f>IF(F56=1,COUNTIF($C$4:C56,C56),0)</f>
        <v>0</v>
      </c>
      <c r="I56" s="221" t="s">
        <v>3906</v>
      </c>
      <c r="J56" s="221" t="s">
        <v>542</v>
      </c>
      <c r="K56" s="221" t="s">
        <v>3907</v>
      </c>
      <c r="L56" s="529">
        <f>IF(TRIM(J56)=TRIM('2 - Project Admin'!$E$8),1,0)</f>
        <v>0</v>
      </c>
      <c r="M56" s="221">
        <f>IF(L56=1,COUNTIF($J$4:J56,J56),0)</f>
        <v>0</v>
      </c>
    </row>
    <row r="57" spans="2:13">
      <c r="B57" s="221" t="s">
        <v>3908</v>
      </c>
      <c r="C57" s="221" t="s">
        <v>513</v>
      </c>
      <c r="D57" s="221" t="s">
        <v>3909</v>
      </c>
      <c r="E57" s="532" t="s">
        <v>3697</v>
      </c>
      <c r="F57" s="221">
        <f>IF(RIGHT(B57,1)="p",0,IF(TRIM(C57)=TRIM('2 - Project Admin'!$E$8),1,0))</f>
        <v>0</v>
      </c>
      <c r="G57" s="221">
        <f>IF(F57=1,COUNTIF($C$4:C57,C57),0)</f>
        <v>0</v>
      </c>
      <c r="I57" s="221" t="s">
        <v>3910</v>
      </c>
      <c r="J57" s="221" t="s">
        <v>542</v>
      </c>
      <c r="K57" s="221" t="s">
        <v>3911</v>
      </c>
      <c r="L57" s="529">
        <f>IF(TRIM(J57)=TRIM('2 - Project Admin'!$E$8),1,0)</f>
        <v>0</v>
      </c>
      <c r="M57" s="221">
        <f>IF(L57=1,COUNTIF($J$4:J57,J57),0)</f>
        <v>0</v>
      </c>
    </row>
    <row r="58" spans="2:13">
      <c r="B58" s="221" t="s">
        <v>3912</v>
      </c>
      <c r="C58" s="221" t="s">
        <v>513</v>
      </c>
      <c r="D58" s="221" t="s">
        <v>3913</v>
      </c>
      <c r="E58" s="532" t="s">
        <v>3697</v>
      </c>
      <c r="F58" s="221">
        <f>IF(RIGHT(B58,1)="p",0,IF(TRIM(C58)=TRIM('2 - Project Admin'!$E$8),1,0))</f>
        <v>0</v>
      </c>
      <c r="G58" s="221">
        <f>IF(F58=1,COUNTIF($C$4:C58,C58),0)</f>
        <v>0</v>
      </c>
      <c r="I58" s="221" t="s">
        <v>3914</v>
      </c>
      <c r="J58" s="221" t="s">
        <v>542</v>
      </c>
      <c r="K58" s="221" t="s">
        <v>3915</v>
      </c>
      <c r="L58" s="529">
        <f>IF(TRIM(J58)=TRIM('2 - Project Admin'!$E$8),1,0)</f>
        <v>0</v>
      </c>
      <c r="M58" s="221">
        <f>IF(L58=1,COUNTIF($J$4:J58,J58),0)</f>
        <v>0</v>
      </c>
    </row>
    <row r="59" spans="2:13">
      <c r="B59" s="221" t="s">
        <v>3916</v>
      </c>
      <c r="C59" s="221" t="s">
        <v>513</v>
      </c>
      <c r="D59" s="221" t="s">
        <v>3917</v>
      </c>
      <c r="E59" s="532" t="s">
        <v>3697</v>
      </c>
      <c r="F59" s="221">
        <f>IF(RIGHT(B59,1)="p",0,IF(TRIM(C59)=TRIM('2 - Project Admin'!$E$8),1,0))</f>
        <v>0</v>
      </c>
      <c r="G59" s="221">
        <f>IF(F59=1,COUNTIF($C$4:C59,C59),0)</f>
        <v>0</v>
      </c>
      <c r="I59" s="221" t="s">
        <v>3918</v>
      </c>
      <c r="J59" s="221" t="s">
        <v>542</v>
      </c>
      <c r="K59" s="221" t="s">
        <v>3919</v>
      </c>
      <c r="L59" s="529">
        <f>IF(TRIM(J59)=TRIM('2 - Project Admin'!$E$8),1,0)</f>
        <v>0</v>
      </c>
      <c r="M59" s="221">
        <f>IF(L59=1,COUNTIF($J$4:J59,J59),0)</f>
        <v>0</v>
      </c>
    </row>
    <row r="60" spans="2:13">
      <c r="B60" s="221" t="s">
        <v>3920</v>
      </c>
      <c r="C60" s="221" t="s">
        <v>513</v>
      </c>
      <c r="D60" s="221" t="s">
        <v>3921</v>
      </c>
      <c r="E60" s="532" t="s">
        <v>3697</v>
      </c>
      <c r="F60" s="221">
        <f>IF(RIGHT(B60,1)="p",0,IF(TRIM(C60)=TRIM('2 - Project Admin'!$E$8),1,0))</f>
        <v>0</v>
      </c>
      <c r="G60" s="221">
        <f>IF(F60=1,COUNTIF($C$4:C60,C60),0)</f>
        <v>0</v>
      </c>
      <c r="I60" s="221" t="s">
        <v>3922</v>
      </c>
      <c r="J60" s="221" t="s">
        <v>542</v>
      </c>
      <c r="K60" s="221" t="s">
        <v>3923</v>
      </c>
      <c r="L60" s="529">
        <f>IF(TRIM(J60)=TRIM('2 - Project Admin'!$E$8),1,0)</f>
        <v>0</v>
      </c>
      <c r="M60" s="221">
        <f>IF(L60=1,COUNTIF($J$4:J60,J60),0)</f>
        <v>0</v>
      </c>
    </row>
    <row r="61" spans="2:13">
      <c r="B61" s="221" t="s">
        <v>3924</v>
      </c>
      <c r="C61" s="221" t="s">
        <v>515</v>
      </c>
      <c r="D61" s="221" t="s">
        <v>3925</v>
      </c>
      <c r="E61" s="532" t="s">
        <v>3697</v>
      </c>
      <c r="F61" s="221">
        <f>IF(RIGHT(B61,1)="p",0,IF(TRIM(C61)=TRIM('2 - Project Admin'!$E$8),1,0))</f>
        <v>0</v>
      </c>
      <c r="G61" s="221">
        <f>IF(F61=1,COUNTIF($C$4:C61,C61),0)</f>
        <v>0</v>
      </c>
      <c r="I61" s="221" t="s">
        <v>3926</v>
      </c>
      <c r="J61" s="221" t="s">
        <v>542</v>
      </c>
      <c r="K61" s="221" t="s">
        <v>3927</v>
      </c>
      <c r="L61" s="529">
        <f>IF(TRIM(J61)=TRIM('2 - Project Admin'!$E$8),1,0)</f>
        <v>0</v>
      </c>
      <c r="M61" s="221">
        <f>IF(L61=1,COUNTIF($J$4:J61,J61),0)</f>
        <v>0</v>
      </c>
    </row>
    <row r="62" spans="2:13">
      <c r="B62" s="221" t="s">
        <v>3928</v>
      </c>
      <c r="C62" s="221" t="s">
        <v>515</v>
      </c>
      <c r="D62" s="221" t="s">
        <v>3929</v>
      </c>
      <c r="E62" s="532" t="s">
        <v>3697</v>
      </c>
      <c r="F62" s="221">
        <f>IF(RIGHT(B62,1)="p",0,IF(TRIM(C62)=TRIM('2 - Project Admin'!$E$8),1,0))</f>
        <v>0</v>
      </c>
      <c r="G62" s="221">
        <f>IF(F62=1,COUNTIF($C$4:C62,C62),0)</f>
        <v>0</v>
      </c>
      <c r="I62" s="221" t="s">
        <v>3930</v>
      </c>
      <c r="J62" s="221" t="s">
        <v>553</v>
      </c>
      <c r="K62" s="221" t="s">
        <v>3931</v>
      </c>
      <c r="L62" s="529">
        <f>IF(TRIM(J62)=TRIM('2 - Project Admin'!$E$8),1,0)</f>
        <v>0</v>
      </c>
      <c r="M62" s="221">
        <f>IF(L62=1,COUNTIF($J$4:J62,J62),0)</f>
        <v>0</v>
      </c>
    </row>
    <row r="63" spans="2:13">
      <c r="B63" s="221" t="s">
        <v>3932</v>
      </c>
      <c r="C63" s="221" t="s">
        <v>515</v>
      </c>
      <c r="D63" s="221" t="s">
        <v>3933</v>
      </c>
      <c r="E63" s="532" t="s">
        <v>3697</v>
      </c>
      <c r="F63" s="221">
        <f>IF(RIGHT(B63,1)="p",0,IF(TRIM(C63)=TRIM('2 - Project Admin'!$E$8),1,0))</f>
        <v>0</v>
      </c>
      <c r="G63" s="221">
        <f>IF(F63=1,COUNTIF($C$4:C63,C63),0)</f>
        <v>0</v>
      </c>
      <c r="I63" s="221" t="s">
        <v>3934</v>
      </c>
      <c r="J63" s="221" t="s">
        <v>553</v>
      </c>
      <c r="K63" s="221" t="s">
        <v>3921</v>
      </c>
      <c r="L63" s="529">
        <f>IF(TRIM(J63)=TRIM('2 - Project Admin'!$E$8),1,0)</f>
        <v>0</v>
      </c>
      <c r="M63" s="221">
        <f>IF(L63=1,COUNTIF($J$4:J63,J63),0)</f>
        <v>0</v>
      </c>
    </row>
    <row r="64" spans="2:13">
      <c r="B64" s="221" t="s">
        <v>3935</v>
      </c>
      <c r="C64" s="221" t="s">
        <v>515</v>
      </c>
      <c r="D64" s="221" t="s">
        <v>3936</v>
      </c>
      <c r="E64" s="532" t="s">
        <v>3697</v>
      </c>
      <c r="F64" s="221">
        <f>IF(RIGHT(B64,1)="p",0,IF(TRIM(C64)=TRIM('2 - Project Admin'!$E$8),1,0))</f>
        <v>0</v>
      </c>
      <c r="G64" s="221">
        <f>IF(F64=1,COUNTIF($C$4:C64,C64),0)</f>
        <v>0</v>
      </c>
      <c r="I64" s="221" t="s">
        <v>3937</v>
      </c>
      <c r="J64" s="221" t="s">
        <v>560</v>
      </c>
      <c r="K64" s="221" t="s">
        <v>3938</v>
      </c>
      <c r="L64" s="529">
        <f>IF(TRIM(J64)=TRIM('2 - Project Admin'!$E$8),1,0)</f>
        <v>0</v>
      </c>
      <c r="M64" s="221">
        <f>IF(L64=1,COUNTIF($J$4:J64,J64),0)</f>
        <v>0</v>
      </c>
    </row>
    <row r="65" spans="2:13">
      <c r="B65" s="221" t="s">
        <v>3939</v>
      </c>
      <c r="C65" s="221" t="s">
        <v>515</v>
      </c>
      <c r="D65" s="221" t="s">
        <v>3940</v>
      </c>
      <c r="E65" s="532" t="s">
        <v>3697</v>
      </c>
      <c r="F65" s="221">
        <f>IF(RIGHT(B65,1)="p",0,IF(TRIM(C65)=TRIM('2 - Project Admin'!$E$8),1,0))</f>
        <v>0</v>
      </c>
      <c r="G65" s="221">
        <f>IF(F65=1,COUNTIF($C$4:C65,C65),0)</f>
        <v>0</v>
      </c>
      <c r="I65" s="221" t="s">
        <v>3941</v>
      </c>
      <c r="J65" s="221" t="s">
        <v>560</v>
      </c>
      <c r="K65" s="221" t="s">
        <v>3942</v>
      </c>
      <c r="L65" s="529">
        <f>IF(TRIM(J65)=TRIM('2 - Project Admin'!$E$8),1,0)</f>
        <v>0</v>
      </c>
      <c r="M65" s="221">
        <f>IF(L65=1,COUNTIF($J$4:J65,J65),0)</f>
        <v>0</v>
      </c>
    </row>
    <row r="66" spans="2:13">
      <c r="B66" s="221" t="s">
        <v>3943</v>
      </c>
      <c r="C66" s="221" t="s">
        <v>515</v>
      </c>
      <c r="D66" s="221" t="s">
        <v>3944</v>
      </c>
      <c r="E66" s="532" t="s">
        <v>3697</v>
      </c>
      <c r="F66" s="221">
        <f>IF(RIGHT(B66,1)="p",0,IF(TRIM(C66)=TRIM('2 - Project Admin'!$E$8),1,0))</f>
        <v>0</v>
      </c>
      <c r="G66" s="221">
        <f>IF(F66=1,COUNTIF($C$4:C66,C66),0)</f>
        <v>0</v>
      </c>
      <c r="I66" s="221" t="s">
        <v>3945</v>
      </c>
      <c r="J66" s="221" t="s">
        <v>560</v>
      </c>
      <c r="K66" s="221" t="s">
        <v>3946</v>
      </c>
      <c r="L66" s="529">
        <f>IF(TRIM(J66)=TRIM('2 - Project Admin'!$E$8),1,0)</f>
        <v>0</v>
      </c>
      <c r="M66" s="221">
        <f>IF(L66=1,COUNTIF($J$4:J66,J66),0)</f>
        <v>0</v>
      </c>
    </row>
    <row r="67" spans="2:13">
      <c r="B67" s="221" t="s">
        <v>3947</v>
      </c>
      <c r="C67" s="221" t="s">
        <v>515</v>
      </c>
      <c r="D67" s="221" t="s">
        <v>3948</v>
      </c>
      <c r="E67" s="532" t="s">
        <v>3697</v>
      </c>
      <c r="F67" s="221">
        <f>IF(RIGHT(B67,1)="p",0,IF(TRIM(C67)=TRIM('2 - Project Admin'!$E$8),1,0))</f>
        <v>0</v>
      </c>
      <c r="G67" s="221">
        <f>IF(F67=1,COUNTIF($C$4:C67,C67),0)</f>
        <v>0</v>
      </c>
      <c r="I67" s="221" t="s">
        <v>3949</v>
      </c>
      <c r="J67" s="221" t="s">
        <v>560</v>
      </c>
      <c r="K67" s="221" t="s">
        <v>3950</v>
      </c>
      <c r="L67" s="529">
        <f>IF(TRIM(J67)=TRIM('2 - Project Admin'!$E$8),1,0)</f>
        <v>0</v>
      </c>
      <c r="M67" s="221">
        <f>IF(L67=1,COUNTIF($J$4:J67,J67),0)</f>
        <v>0</v>
      </c>
    </row>
    <row r="68" spans="2:13">
      <c r="B68" s="221" t="s">
        <v>3951</v>
      </c>
      <c r="C68" s="221" t="s">
        <v>517</v>
      </c>
      <c r="D68" s="221" t="s">
        <v>3952</v>
      </c>
      <c r="E68" s="532" t="s">
        <v>3697</v>
      </c>
      <c r="F68" s="221">
        <f>IF(RIGHT(B68,1)="p",0,IF(TRIM(C68)=TRIM('2 - Project Admin'!$E$8),1,0))</f>
        <v>0</v>
      </c>
      <c r="G68" s="221">
        <f>IF(F68=1,COUNTIF($C$4:C68,C68),0)</f>
        <v>0</v>
      </c>
      <c r="I68" s="221" t="s">
        <v>3953</v>
      </c>
      <c r="J68" s="221" t="s">
        <v>560</v>
      </c>
      <c r="K68" s="221" t="s">
        <v>3954</v>
      </c>
      <c r="L68" s="529">
        <f>IF(TRIM(J68)=TRIM('2 - Project Admin'!$E$8),1,0)</f>
        <v>0</v>
      </c>
      <c r="M68" s="221">
        <f>IF(L68=1,COUNTIF($J$4:J68,J68),0)</f>
        <v>0</v>
      </c>
    </row>
    <row r="69" spans="2:13">
      <c r="B69" s="221" t="s">
        <v>3955</v>
      </c>
      <c r="C69" s="221" t="s">
        <v>517</v>
      </c>
      <c r="D69" s="221" t="s">
        <v>3956</v>
      </c>
      <c r="E69" s="532" t="s">
        <v>3697</v>
      </c>
      <c r="F69" s="221">
        <f>IF(RIGHT(B69,1)="p",0,IF(TRIM(C69)=TRIM('2 - Project Admin'!$E$8),1,0))</f>
        <v>0</v>
      </c>
      <c r="G69" s="221">
        <f>IF(F69=1,COUNTIF($C$4:C69,C69),0)</f>
        <v>0</v>
      </c>
      <c r="I69" s="221" t="s">
        <v>3957</v>
      </c>
      <c r="J69" s="221" t="s">
        <v>560</v>
      </c>
      <c r="K69" s="221" t="s">
        <v>3958</v>
      </c>
      <c r="L69" s="529">
        <f>IF(TRIM(J69)=TRIM('2 - Project Admin'!$E$8),1,0)</f>
        <v>0</v>
      </c>
      <c r="M69" s="221">
        <f>IF(L69=1,COUNTIF($J$4:J69,J69),0)</f>
        <v>0</v>
      </c>
    </row>
    <row r="70" spans="2:13">
      <c r="B70" s="221" t="s">
        <v>3959</v>
      </c>
      <c r="C70" s="221" t="s">
        <v>517</v>
      </c>
      <c r="D70" s="221" t="s">
        <v>3960</v>
      </c>
      <c r="E70" s="532" t="s">
        <v>3697</v>
      </c>
      <c r="F70" s="221">
        <f>IF(RIGHT(B70,1)="p",0,IF(TRIM(C70)=TRIM('2 - Project Admin'!$E$8),1,0))</f>
        <v>0</v>
      </c>
      <c r="G70" s="221">
        <f>IF(F70=1,COUNTIF($C$4:C70,C70),0)</f>
        <v>0</v>
      </c>
      <c r="I70" s="221" t="s">
        <v>3961</v>
      </c>
      <c r="J70" s="221" t="s">
        <v>560</v>
      </c>
      <c r="K70" s="221" t="s">
        <v>3962</v>
      </c>
      <c r="L70" s="529">
        <f>IF(TRIM(J70)=TRIM('2 - Project Admin'!$E$8),1,0)</f>
        <v>0</v>
      </c>
      <c r="M70" s="221">
        <f>IF(L70=1,COUNTIF($J$4:J70,J70),0)</f>
        <v>0</v>
      </c>
    </row>
    <row r="71" spans="2:13">
      <c r="B71" s="221" t="s">
        <v>3963</v>
      </c>
      <c r="C71" s="221" t="s">
        <v>517</v>
      </c>
      <c r="D71" s="221" t="s">
        <v>3964</v>
      </c>
      <c r="E71" s="532" t="s">
        <v>3697</v>
      </c>
      <c r="F71" s="221">
        <f>IF(RIGHT(B71,1)="p",0,IF(TRIM(C71)=TRIM('2 - Project Admin'!$E$8),1,0))</f>
        <v>0</v>
      </c>
      <c r="G71" s="221">
        <f>IF(F71=1,COUNTIF($C$4:C71,C71),0)</f>
        <v>0</v>
      </c>
      <c r="I71" s="221" t="s">
        <v>3965</v>
      </c>
      <c r="J71" s="221" t="s">
        <v>567</v>
      </c>
      <c r="K71" s="221" t="s">
        <v>3966</v>
      </c>
      <c r="L71" s="529">
        <f>IF(TRIM(J71)=TRIM('2 - Project Admin'!$E$8),1,0)</f>
        <v>0</v>
      </c>
      <c r="M71" s="221">
        <f>IF(L71=1,COUNTIF($J$4:J71,J71),0)</f>
        <v>0</v>
      </c>
    </row>
    <row r="72" spans="2:13">
      <c r="B72" s="221" t="s">
        <v>3967</v>
      </c>
      <c r="C72" s="221" t="s">
        <v>517</v>
      </c>
      <c r="D72" s="221" t="s">
        <v>3968</v>
      </c>
      <c r="E72" s="532" t="s">
        <v>3697</v>
      </c>
      <c r="F72" s="221">
        <f>IF(RIGHT(B72,1)="p",0,IF(TRIM(C72)=TRIM('2 - Project Admin'!$E$8),1,0))</f>
        <v>0</v>
      </c>
      <c r="G72" s="221">
        <f>IF(F72=1,COUNTIF($C$4:C72,C72),0)</f>
        <v>0</v>
      </c>
      <c r="I72" s="221" t="s">
        <v>3969</v>
      </c>
      <c r="J72" s="221" t="s">
        <v>567</v>
      </c>
      <c r="K72" s="221" t="s">
        <v>3970</v>
      </c>
      <c r="L72" s="529">
        <f>IF(TRIM(J72)=TRIM('2 - Project Admin'!$E$8),1,0)</f>
        <v>0</v>
      </c>
      <c r="M72" s="221">
        <f>IF(L72=1,COUNTIF($J$4:J72,J72),0)</f>
        <v>0</v>
      </c>
    </row>
    <row r="73" spans="2:13">
      <c r="B73" s="221" t="s">
        <v>3971</v>
      </c>
      <c r="C73" s="221" t="s">
        <v>517</v>
      </c>
      <c r="D73" s="221" t="s">
        <v>3972</v>
      </c>
      <c r="E73" s="532" t="s">
        <v>3697</v>
      </c>
      <c r="F73" s="221">
        <f>IF(RIGHT(B73,1)="p",0,IF(TRIM(C73)=TRIM('2 - Project Admin'!$E$8),1,0))</f>
        <v>0</v>
      </c>
      <c r="G73" s="221">
        <f>IF(F73=1,COUNTIF($C$4:C73,C73),0)</f>
        <v>0</v>
      </c>
      <c r="I73" s="221" t="s">
        <v>3973</v>
      </c>
      <c r="J73" s="221" t="s">
        <v>567</v>
      </c>
      <c r="K73" s="221" t="s">
        <v>3974</v>
      </c>
      <c r="L73" s="529">
        <f>IF(TRIM(J73)=TRIM('2 - Project Admin'!$E$8),1,0)</f>
        <v>0</v>
      </c>
      <c r="M73" s="221">
        <f>IF(L73=1,COUNTIF($J$4:J73,J73),0)</f>
        <v>0</v>
      </c>
    </row>
    <row r="74" spans="2:13">
      <c r="B74" s="221" t="s">
        <v>3975</v>
      </c>
      <c r="C74" s="221" t="s">
        <v>517</v>
      </c>
      <c r="D74" s="221" t="s">
        <v>3976</v>
      </c>
      <c r="E74" s="532" t="s">
        <v>3697</v>
      </c>
      <c r="F74" s="221">
        <f>IF(RIGHT(B74,1)="p",0,IF(TRIM(C74)=TRIM('2 - Project Admin'!$E$8),1,0))</f>
        <v>0</v>
      </c>
      <c r="G74" s="221">
        <f>IF(F74=1,COUNTIF($C$4:C74,C74),0)</f>
        <v>0</v>
      </c>
      <c r="I74" s="221" t="s">
        <v>3977</v>
      </c>
      <c r="J74" s="221" t="s">
        <v>574</v>
      </c>
      <c r="K74" s="221" t="s">
        <v>3978</v>
      </c>
      <c r="L74" s="529">
        <f>IF(TRIM(J74)=TRIM('2 - Project Admin'!$E$8),1,0)</f>
        <v>0</v>
      </c>
      <c r="M74" s="221">
        <f>IF(L74=1,COUNTIF($J$4:J74,J74),0)</f>
        <v>0</v>
      </c>
    </row>
    <row r="75" spans="2:13">
      <c r="B75" s="221" t="s">
        <v>3979</v>
      </c>
      <c r="C75" s="221" t="s">
        <v>517</v>
      </c>
      <c r="D75" s="221" t="s">
        <v>3980</v>
      </c>
      <c r="E75" s="532" t="s">
        <v>3697</v>
      </c>
      <c r="F75" s="221">
        <f>IF(RIGHT(B75,1)="p",0,IF(TRIM(C75)=TRIM('2 - Project Admin'!$E$8),1,0))</f>
        <v>0</v>
      </c>
      <c r="G75" s="221">
        <f>IF(F75=1,COUNTIF($C$4:C75,C75),0)</f>
        <v>0</v>
      </c>
      <c r="I75" s="221" t="s">
        <v>3981</v>
      </c>
      <c r="J75" s="221" t="s">
        <v>574</v>
      </c>
      <c r="K75" s="221" t="s">
        <v>3982</v>
      </c>
      <c r="L75" s="529">
        <f>IF(TRIM(J75)=TRIM('2 - Project Admin'!$E$8),1,0)</f>
        <v>0</v>
      </c>
      <c r="M75" s="221">
        <f>IF(L75=1,COUNTIF($J$4:J75,J75),0)</f>
        <v>0</v>
      </c>
    </row>
    <row r="76" spans="2:13">
      <c r="B76" s="221" t="s">
        <v>3983</v>
      </c>
      <c r="C76" s="221" t="s">
        <v>517</v>
      </c>
      <c r="D76" s="221" t="s">
        <v>3984</v>
      </c>
      <c r="E76" s="532" t="s">
        <v>3697</v>
      </c>
      <c r="F76" s="221">
        <f>IF(RIGHT(B76,1)="p",0,IF(TRIM(C76)=TRIM('2 - Project Admin'!$E$8),1,0))</f>
        <v>0</v>
      </c>
      <c r="G76" s="221">
        <f>IF(F76=1,COUNTIF($C$4:C76,C76),0)</f>
        <v>0</v>
      </c>
      <c r="I76" s="221" t="s">
        <v>3985</v>
      </c>
      <c r="J76" s="221" t="s">
        <v>578</v>
      </c>
      <c r="K76" s="221" t="s">
        <v>3986</v>
      </c>
      <c r="L76" s="529">
        <f>IF(TRIM(J76)=TRIM('2 - Project Admin'!$E$8),1,0)</f>
        <v>0</v>
      </c>
      <c r="M76" s="221">
        <f>IF(L76=1,COUNTIF($J$4:J76,J76),0)</f>
        <v>0</v>
      </c>
    </row>
    <row r="77" spans="2:13">
      <c r="B77" s="221" t="s">
        <v>3987</v>
      </c>
      <c r="C77" s="221" t="s">
        <v>517</v>
      </c>
      <c r="D77" s="221" t="s">
        <v>3988</v>
      </c>
      <c r="E77" s="532" t="s">
        <v>3697</v>
      </c>
      <c r="F77" s="221">
        <f>IF(RIGHT(B77,1)="p",0,IF(TRIM(C77)=TRIM('2 - Project Admin'!$E$8),1,0))</f>
        <v>0</v>
      </c>
      <c r="G77" s="221">
        <f>IF(F77=1,COUNTIF($C$4:C77,C77),0)</f>
        <v>0</v>
      </c>
      <c r="I77" s="221" t="s">
        <v>3989</v>
      </c>
      <c r="J77" s="221" t="s">
        <v>578</v>
      </c>
      <c r="K77" s="221" t="s">
        <v>3990</v>
      </c>
      <c r="L77" s="529">
        <f>IF(TRIM(J77)=TRIM('2 - Project Admin'!$E$8),1,0)</f>
        <v>0</v>
      </c>
      <c r="M77" s="221">
        <f>IF(L77=1,COUNTIF($J$4:J77,J77),0)</f>
        <v>0</v>
      </c>
    </row>
    <row r="78" spans="2:13">
      <c r="B78" s="221" t="s">
        <v>3991</v>
      </c>
      <c r="C78" s="221" t="s">
        <v>519</v>
      </c>
      <c r="D78" s="221" t="s">
        <v>3992</v>
      </c>
      <c r="E78" s="532" t="s">
        <v>3697</v>
      </c>
      <c r="F78" s="221">
        <f>IF(RIGHT(B78,1)="p",0,IF(TRIM(C78)=TRIM('2 - Project Admin'!$E$8),1,0))</f>
        <v>0</v>
      </c>
      <c r="G78" s="221">
        <f>IF(F78=1,COUNTIF($C$4:C78,C78),0)</f>
        <v>0</v>
      </c>
      <c r="I78" s="221" t="s">
        <v>3993</v>
      </c>
      <c r="J78" s="221" t="s">
        <v>578</v>
      </c>
      <c r="K78" s="221" t="s">
        <v>3994</v>
      </c>
      <c r="L78" s="529">
        <f>IF(TRIM(J78)=TRIM('2 - Project Admin'!$E$8),1,0)</f>
        <v>0</v>
      </c>
      <c r="M78" s="221">
        <f>IF(L78=1,COUNTIF($J$4:J78,J78),0)</f>
        <v>0</v>
      </c>
    </row>
    <row r="79" spans="2:13">
      <c r="B79" s="221" t="s">
        <v>3995</v>
      </c>
      <c r="C79" s="221" t="s">
        <v>519</v>
      </c>
      <c r="D79" s="221" t="s">
        <v>3996</v>
      </c>
      <c r="E79" s="532" t="s">
        <v>3697</v>
      </c>
      <c r="F79" s="221">
        <f>IF(RIGHT(B79,1)="p",0,IF(TRIM(C79)=TRIM('2 - Project Admin'!$E$8),1,0))</f>
        <v>0</v>
      </c>
      <c r="G79" s="221">
        <f>IF(F79=1,COUNTIF($C$4:C79,C79),0)</f>
        <v>0</v>
      </c>
      <c r="I79" s="221" t="s">
        <v>3997</v>
      </c>
      <c r="J79" s="221" t="s">
        <v>578</v>
      </c>
      <c r="K79" s="221" t="s">
        <v>3998</v>
      </c>
      <c r="L79" s="529">
        <f>IF(TRIM(J79)=TRIM('2 - Project Admin'!$E$8),1,0)</f>
        <v>0</v>
      </c>
      <c r="M79" s="221">
        <f>IF(L79=1,COUNTIF($J$4:J79,J79),0)</f>
        <v>0</v>
      </c>
    </row>
    <row r="80" spans="2:13">
      <c r="B80" s="221" t="s">
        <v>3999</v>
      </c>
      <c r="C80" s="221" t="s">
        <v>519</v>
      </c>
      <c r="D80" s="221" t="s">
        <v>4000</v>
      </c>
      <c r="E80" s="532" t="s">
        <v>3697</v>
      </c>
      <c r="F80" s="221">
        <f>IF(RIGHT(B80,1)="p",0,IF(TRIM(C80)=TRIM('2 - Project Admin'!$E$8),1,0))</f>
        <v>0</v>
      </c>
      <c r="G80" s="221">
        <f>IF(F80=1,COUNTIF($C$4:C80,C80),0)</f>
        <v>0</v>
      </c>
      <c r="I80" s="221" t="s">
        <v>4001</v>
      </c>
      <c r="J80" s="221" t="s">
        <v>578</v>
      </c>
      <c r="K80" s="221" t="s">
        <v>4002</v>
      </c>
      <c r="L80" s="529">
        <f>IF(TRIM(J80)=TRIM('2 - Project Admin'!$E$8),1,0)</f>
        <v>0</v>
      </c>
      <c r="M80" s="221">
        <f>IF(L80=1,COUNTIF($J$4:J80,J80),0)</f>
        <v>0</v>
      </c>
    </row>
    <row r="81" spans="2:13">
      <c r="B81" s="221" t="s">
        <v>4003</v>
      </c>
      <c r="C81" s="221" t="s">
        <v>519</v>
      </c>
      <c r="D81" s="221" t="s">
        <v>4004</v>
      </c>
      <c r="E81" s="532" t="s">
        <v>3697</v>
      </c>
      <c r="F81" s="221">
        <f>IF(RIGHT(B81,1)="p",0,IF(TRIM(C81)=TRIM('2 - Project Admin'!$E$8),1,0))</f>
        <v>0</v>
      </c>
      <c r="G81" s="221">
        <f>IF(F81=1,COUNTIF($C$4:C81,C81),0)</f>
        <v>0</v>
      </c>
      <c r="I81" s="221" t="s">
        <v>4005</v>
      </c>
      <c r="J81" s="221" t="s">
        <v>580</v>
      </c>
      <c r="K81" s="221" t="s">
        <v>4006</v>
      </c>
      <c r="L81" s="529">
        <f>IF(TRIM(J81)=TRIM('2 - Project Admin'!$E$8),1,0)</f>
        <v>0</v>
      </c>
      <c r="M81" s="221">
        <f>IF(L81=1,COUNTIF($J$4:J81,J81),0)</f>
        <v>0</v>
      </c>
    </row>
    <row r="82" spans="2:13">
      <c r="B82" s="221" t="s">
        <v>4007</v>
      </c>
      <c r="C82" s="221" t="s">
        <v>519</v>
      </c>
      <c r="D82" s="221" t="s">
        <v>4008</v>
      </c>
      <c r="E82" s="532" t="s">
        <v>3697</v>
      </c>
      <c r="F82" s="221">
        <f>IF(RIGHT(B82,1)="p",0,IF(TRIM(C82)=TRIM('2 - Project Admin'!$E$8),1,0))</f>
        <v>0</v>
      </c>
      <c r="G82" s="221">
        <f>IF(F82=1,COUNTIF($C$4:C82,C82),0)</f>
        <v>0</v>
      </c>
      <c r="I82" s="221" t="s">
        <v>4009</v>
      </c>
      <c r="J82" s="221" t="s">
        <v>580</v>
      </c>
      <c r="K82" s="221" t="s">
        <v>4010</v>
      </c>
      <c r="L82" s="529">
        <f>IF(TRIM(J82)=TRIM('2 - Project Admin'!$E$8),1,0)</f>
        <v>0</v>
      </c>
      <c r="M82" s="221">
        <f>IF(L82=1,COUNTIF($J$4:J82,J82),0)</f>
        <v>0</v>
      </c>
    </row>
    <row r="83" spans="2:13">
      <c r="B83" s="221" t="s">
        <v>4011</v>
      </c>
      <c r="C83" s="221" t="s">
        <v>519</v>
      </c>
      <c r="D83" s="221" t="s">
        <v>4012</v>
      </c>
      <c r="E83" s="532" t="s">
        <v>3697</v>
      </c>
      <c r="F83" s="221">
        <f>IF(RIGHT(B83,1)="p",0,IF(TRIM(C83)=TRIM('2 - Project Admin'!$E$8),1,0))</f>
        <v>0</v>
      </c>
      <c r="G83" s="221">
        <f>IF(F83=1,COUNTIF($C$4:C83,C83),0)</f>
        <v>0</v>
      </c>
      <c r="I83" s="221" t="s">
        <v>4013</v>
      </c>
      <c r="J83" s="221" t="s">
        <v>580</v>
      </c>
      <c r="K83" s="221" t="s">
        <v>4014</v>
      </c>
      <c r="L83" s="529">
        <f>IF(TRIM(J83)=TRIM('2 - Project Admin'!$E$8),1,0)</f>
        <v>0</v>
      </c>
      <c r="M83" s="221">
        <f>IF(L83=1,COUNTIF($J$4:J83,J83),0)</f>
        <v>0</v>
      </c>
    </row>
    <row r="84" spans="2:13">
      <c r="B84" s="221" t="s">
        <v>4015</v>
      </c>
      <c r="C84" s="221" t="s">
        <v>519</v>
      </c>
      <c r="D84" s="221" t="s">
        <v>4016</v>
      </c>
      <c r="E84" s="532" t="s">
        <v>3697</v>
      </c>
      <c r="F84" s="221">
        <f>IF(RIGHT(B84,1)="p",0,IF(TRIM(C84)=TRIM('2 - Project Admin'!$E$8),1,0))</f>
        <v>0</v>
      </c>
      <c r="G84" s="221">
        <f>IF(F84=1,COUNTIF($C$4:C84,C84),0)</f>
        <v>0</v>
      </c>
      <c r="I84" s="221" t="s">
        <v>4017</v>
      </c>
      <c r="J84" s="221" t="s">
        <v>582</v>
      </c>
      <c r="K84" s="221" t="s">
        <v>4018</v>
      </c>
      <c r="L84" s="529">
        <f>IF(TRIM(J84)=TRIM('2 - Project Admin'!$E$8),1,0)</f>
        <v>0</v>
      </c>
      <c r="M84" s="221">
        <f>IF(L84=1,COUNTIF($J$4:J84,J84),0)</f>
        <v>0</v>
      </c>
    </row>
    <row r="85" spans="2:13">
      <c r="B85" s="221" t="s">
        <v>4019</v>
      </c>
      <c r="C85" s="221" t="s">
        <v>519</v>
      </c>
      <c r="D85" s="221" t="s">
        <v>4020</v>
      </c>
      <c r="E85" s="532" t="s">
        <v>3697</v>
      </c>
      <c r="F85" s="221">
        <f>IF(RIGHT(B85,1)="p",0,IF(TRIM(C85)=TRIM('2 - Project Admin'!$E$8),1,0))</f>
        <v>0</v>
      </c>
      <c r="G85" s="221">
        <f>IF(F85=1,COUNTIF($C$4:C85,C85),0)</f>
        <v>0</v>
      </c>
      <c r="I85" s="221" t="s">
        <v>4021</v>
      </c>
      <c r="J85" s="221" t="s">
        <v>582</v>
      </c>
      <c r="K85" s="221" t="s">
        <v>4022</v>
      </c>
      <c r="L85" s="529">
        <f>IF(TRIM(J85)=TRIM('2 - Project Admin'!$E$8),1,0)</f>
        <v>0</v>
      </c>
      <c r="M85" s="221">
        <f>IF(L85=1,COUNTIF($J$4:J85,J85),0)</f>
        <v>0</v>
      </c>
    </row>
    <row r="86" spans="2:13">
      <c r="B86" s="221" t="s">
        <v>4023</v>
      </c>
      <c r="C86" s="221" t="s">
        <v>519</v>
      </c>
      <c r="D86" s="221" t="s">
        <v>4024</v>
      </c>
      <c r="E86" s="532" t="s">
        <v>3697</v>
      </c>
      <c r="F86" s="221">
        <f>IF(RIGHT(B86,1)="p",0,IF(TRIM(C86)=TRIM('2 - Project Admin'!$E$8),1,0))</f>
        <v>0</v>
      </c>
      <c r="G86" s="221">
        <f>IF(F86=1,COUNTIF($C$4:C86,C86),0)</f>
        <v>0</v>
      </c>
      <c r="I86" s="221" t="s">
        <v>4025</v>
      </c>
      <c r="J86" s="221" t="s">
        <v>589</v>
      </c>
      <c r="K86" s="221" t="s">
        <v>4026</v>
      </c>
      <c r="L86" s="529">
        <f>IF(TRIM(J86)=TRIM('2 - Project Admin'!$E$8),1,0)</f>
        <v>0</v>
      </c>
      <c r="M86" s="221">
        <f>IF(L86=1,COUNTIF($J$4:J86,J86),0)</f>
        <v>0</v>
      </c>
    </row>
    <row r="87" spans="2:13">
      <c r="B87" s="221" t="s">
        <v>4027</v>
      </c>
      <c r="C87" s="221" t="s">
        <v>519</v>
      </c>
      <c r="D87" s="221" t="s">
        <v>4028</v>
      </c>
      <c r="E87" s="532" t="s">
        <v>3697</v>
      </c>
      <c r="F87" s="221">
        <f>IF(RIGHT(B87,1)="p",0,IF(TRIM(C87)=TRIM('2 - Project Admin'!$E$8),1,0))</f>
        <v>0</v>
      </c>
      <c r="G87" s="221">
        <f>IF(F87=1,COUNTIF($C$4:C87,C87),0)</f>
        <v>0</v>
      </c>
      <c r="I87" s="221" t="s">
        <v>4029</v>
      </c>
      <c r="J87" s="221" t="s">
        <v>589</v>
      </c>
      <c r="K87" s="221" t="s">
        <v>4030</v>
      </c>
      <c r="L87" s="529">
        <f>IF(TRIM(J87)=TRIM('2 - Project Admin'!$E$8),1,0)</f>
        <v>0</v>
      </c>
      <c r="M87" s="221">
        <f>IF(L87=1,COUNTIF($J$4:J87,J87),0)</f>
        <v>0</v>
      </c>
    </row>
    <row r="88" spans="2:13">
      <c r="B88" s="221" t="s">
        <v>4031</v>
      </c>
      <c r="C88" s="221" t="s">
        <v>519</v>
      </c>
      <c r="D88" s="221" t="s">
        <v>4032</v>
      </c>
      <c r="E88" s="532" t="s">
        <v>3697</v>
      </c>
      <c r="F88" s="221">
        <f>IF(RIGHT(B88,1)="p",0,IF(TRIM(C88)=TRIM('2 - Project Admin'!$E$8),1,0))</f>
        <v>0</v>
      </c>
      <c r="G88" s="221">
        <f>IF(F88=1,COUNTIF($C$4:C88,C88),0)</f>
        <v>0</v>
      </c>
      <c r="I88" s="221" t="s">
        <v>4033</v>
      </c>
      <c r="J88" s="221" t="s">
        <v>589</v>
      </c>
      <c r="K88" s="221" t="s">
        <v>4034</v>
      </c>
      <c r="L88" s="529">
        <f>IF(TRIM(J88)=TRIM('2 - Project Admin'!$E$8),1,0)</f>
        <v>0</v>
      </c>
      <c r="M88" s="221">
        <f>IF(L88=1,COUNTIF($J$4:J88,J88),0)</f>
        <v>0</v>
      </c>
    </row>
    <row r="89" spans="2:13">
      <c r="B89" s="221" t="s">
        <v>4035</v>
      </c>
      <c r="C89" s="221" t="s">
        <v>525</v>
      </c>
      <c r="D89" s="221" t="s">
        <v>4036</v>
      </c>
      <c r="E89" s="532" t="s">
        <v>3697</v>
      </c>
      <c r="F89" s="221">
        <f>IF(RIGHT(B89,1)="p",0,IF(TRIM(C89)=TRIM('2 - Project Admin'!$E$8),1,0))</f>
        <v>0</v>
      </c>
      <c r="G89" s="221">
        <f>IF(F89=1,COUNTIF($C$4:C89,C89),0)</f>
        <v>0</v>
      </c>
      <c r="I89" s="221" t="s">
        <v>4037</v>
      </c>
      <c r="J89" s="221" t="s">
        <v>594</v>
      </c>
      <c r="K89" s="221" t="s">
        <v>4038</v>
      </c>
      <c r="L89" s="529">
        <f>IF(TRIM(J89)=TRIM('2 - Project Admin'!$E$8),1,0)</f>
        <v>0</v>
      </c>
      <c r="M89" s="221">
        <f>IF(L89=1,COUNTIF($J$4:J89,J89),0)</f>
        <v>0</v>
      </c>
    </row>
    <row r="90" spans="2:13">
      <c r="B90" s="221" t="s">
        <v>4039</v>
      </c>
      <c r="C90" s="221" t="s">
        <v>525</v>
      </c>
      <c r="D90" s="221" t="s">
        <v>4040</v>
      </c>
      <c r="E90" s="532" t="s">
        <v>3697</v>
      </c>
      <c r="F90" s="221">
        <f>IF(RIGHT(B90,1)="p",0,IF(TRIM(C90)=TRIM('2 - Project Admin'!$E$8),1,0))</f>
        <v>0</v>
      </c>
      <c r="G90" s="221">
        <f>IF(F90=1,COUNTIF($C$4:C90,C90),0)</f>
        <v>0</v>
      </c>
      <c r="I90" s="221" t="s">
        <v>4041</v>
      </c>
      <c r="J90" s="221" t="s">
        <v>594</v>
      </c>
      <c r="K90" s="221" t="s">
        <v>4030</v>
      </c>
      <c r="L90" s="529">
        <f>IF(TRIM(J90)=TRIM('2 - Project Admin'!$E$8),1,0)</f>
        <v>0</v>
      </c>
      <c r="M90" s="221">
        <f>IF(L90=1,COUNTIF($J$4:J90,J90),0)</f>
        <v>0</v>
      </c>
    </row>
    <row r="91" spans="2:13">
      <c r="B91" s="221" t="s">
        <v>4042</v>
      </c>
      <c r="C91" s="221" t="s">
        <v>525</v>
      </c>
      <c r="D91" s="221" t="s">
        <v>4043</v>
      </c>
      <c r="E91" s="532" t="s">
        <v>3697</v>
      </c>
      <c r="F91" s="221">
        <f>IF(RIGHT(B91,1)="p",0,IF(TRIM(C91)=TRIM('2 - Project Admin'!$E$8),1,0))</f>
        <v>0</v>
      </c>
      <c r="G91" s="221">
        <f>IF(F91=1,COUNTIF($C$4:C91,C91),0)</f>
        <v>0</v>
      </c>
      <c r="I91" s="221" t="s">
        <v>4044</v>
      </c>
      <c r="J91" s="221" t="s">
        <v>594</v>
      </c>
      <c r="K91" s="221" t="s">
        <v>4045</v>
      </c>
      <c r="L91" s="529">
        <f>IF(TRIM(J91)=TRIM('2 - Project Admin'!$E$8),1,0)</f>
        <v>0</v>
      </c>
      <c r="M91" s="221">
        <f>IF(L91=1,COUNTIF($J$4:J91,J91),0)</f>
        <v>0</v>
      </c>
    </row>
    <row r="92" spans="2:13">
      <c r="B92" s="221" t="s">
        <v>4046</v>
      </c>
      <c r="C92" s="221" t="s">
        <v>525</v>
      </c>
      <c r="D92" s="221" t="s">
        <v>4047</v>
      </c>
      <c r="E92" s="532" t="s">
        <v>3697</v>
      </c>
      <c r="F92" s="221">
        <f>IF(RIGHT(B92,1)="p",0,IF(TRIM(C92)=TRIM('2 - Project Admin'!$E$8),1,0))</f>
        <v>0</v>
      </c>
      <c r="G92" s="221">
        <f>IF(F92=1,COUNTIF($C$4:C92,C92),0)</f>
        <v>0</v>
      </c>
      <c r="I92" s="221" t="s">
        <v>4048</v>
      </c>
      <c r="J92" s="221" t="s">
        <v>600</v>
      </c>
      <c r="K92" s="221" t="s">
        <v>4049</v>
      </c>
      <c r="L92" s="529">
        <f>IF(TRIM(J92)=TRIM('2 - Project Admin'!$E$8),1,0)</f>
        <v>0</v>
      </c>
      <c r="M92" s="221">
        <f>IF(L92=1,COUNTIF($J$4:J92,J92),0)</f>
        <v>0</v>
      </c>
    </row>
    <row r="93" spans="2:13">
      <c r="B93" s="221" t="s">
        <v>4050</v>
      </c>
      <c r="C93" s="221" t="s">
        <v>525</v>
      </c>
      <c r="D93" s="221" t="s">
        <v>4051</v>
      </c>
      <c r="E93" s="532" t="s">
        <v>3697</v>
      </c>
      <c r="F93" s="221">
        <f>IF(RIGHT(B93,1)="p",0,IF(TRIM(C93)=TRIM('2 - Project Admin'!$E$8),1,0))</f>
        <v>0</v>
      </c>
      <c r="G93" s="221">
        <f>IF(F93=1,COUNTIF($C$4:C93,C93),0)</f>
        <v>0</v>
      </c>
      <c r="I93" s="221" t="s">
        <v>4052</v>
      </c>
      <c r="J93" s="221" t="s">
        <v>601</v>
      </c>
      <c r="K93" s="221" t="s">
        <v>4053</v>
      </c>
      <c r="L93" s="529">
        <f>IF(TRIM(J93)=TRIM('2 - Project Admin'!$E$8),1,0)</f>
        <v>0</v>
      </c>
      <c r="M93" s="221">
        <f>IF(L93=1,COUNTIF($J$4:J93,J93),0)</f>
        <v>0</v>
      </c>
    </row>
    <row r="94" spans="2:13">
      <c r="B94" s="221" t="s">
        <v>4054</v>
      </c>
      <c r="C94" s="221" t="s">
        <v>527</v>
      </c>
      <c r="D94" s="221" t="s">
        <v>4055</v>
      </c>
      <c r="E94" s="532" t="s">
        <v>3697</v>
      </c>
      <c r="F94" s="221">
        <f>IF(RIGHT(B94,1)="p",0,IF(TRIM(C94)=TRIM('2 - Project Admin'!$E$8),1,0))</f>
        <v>0</v>
      </c>
      <c r="G94" s="221">
        <f>IF(F94=1,COUNTIF($C$4:C94,C94),0)</f>
        <v>0</v>
      </c>
      <c r="I94" s="221" t="s">
        <v>4056</v>
      </c>
      <c r="J94" s="221" t="s">
        <v>601</v>
      </c>
      <c r="K94" s="221" t="s">
        <v>4057</v>
      </c>
      <c r="L94" s="529">
        <f>IF(TRIM(J94)=TRIM('2 - Project Admin'!$E$8),1,0)</f>
        <v>0</v>
      </c>
      <c r="M94" s="221">
        <f>IF(L94=1,COUNTIF($J$4:J94,J94),0)</f>
        <v>0</v>
      </c>
    </row>
    <row r="95" spans="2:13">
      <c r="B95" s="221" t="s">
        <v>4058</v>
      </c>
      <c r="C95" s="221" t="s">
        <v>527</v>
      </c>
      <c r="D95" s="221" t="s">
        <v>4059</v>
      </c>
      <c r="E95" s="532" t="s">
        <v>3697</v>
      </c>
      <c r="F95" s="221">
        <f>IF(RIGHT(B95,1)="p",0,IF(TRIM(C95)=TRIM('2 - Project Admin'!$E$8),1,0))</f>
        <v>0</v>
      </c>
      <c r="G95" s="221">
        <f>IF(F95=1,COUNTIF($C$4:C95,C95),0)</f>
        <v>0</v>
      </c>
      <c r="I95" s="221" t="s">
        <v>4060</v>
      </c>
      <c r="J95" s="221" t="s">
        <v>601</v>
      </c>
      <c r="K95" s="221" t="s">
        <v>4061</v>
      </c>
      <c r="L95" s="529">
        <f>IF(TRIM(J95)=TRIM('2 - Project Admin'!$E$8),1,0)</f>
        <v>0</v>
      </c>
      <c r="M95" s="221">
        <f>IF(L95=1,COUNTIF($J$4:J95,J95),0)</f>
        <v>0</v>
      </c>
    </row>
    <row r="96" spans="2:13">
      <c r="B96" s="221" t="s">
        <v>4062</v>
      </c>
      <c r="C96" s="221" t="s">
        <v>527</v>
      </c>
      <c r="D96" s="221" t="s">
        <v>4063</v>
      </c>
      <c r="E96" s="532" t="s">
        <v>3697</v>
      </c>
      <c r="F96" s="221">
        <f>IF(RIGHT(B96,1)="p",0,IF(TRIM(C96)=TRIM('2 - Project Admin'!$E$8),1,0))</f>
        <v>0</v>
      </c>
      <c r="G96" s="221">
        <f>IF(F96=1,COUNTIF($C$4:C96,C96),0)</f>
        <v>0</v>
      </c>
      <c r="I96" s="221" t="s">
        <v>4064</v>
      </c>
      <c r="J96" s="221" t="s">
        <v>601</v>
      </c>
      <c r="K96" s="221" t="s">
        <v>4065</v>
      </c>
      <c r="L96" s="529">
        <f>IF(TRIM(J96)=TRIM('2 - Project Admin'!$E$8),1,0)</f>
        <v>0</v>
      </c>
      <c r="M96" s="221">
        <f>IF(L96=1,COUNTIF($J$4:J96,J96),0)</f>
        <v>0</v>
      </c>
    </row>
    <row r="97" spans="2:13">
      <c r="B97" s="221" t="s">
        <v>4066</v>
      </c>
      <c r="C97" s="221" t="s">
        <v>527</v>
      </c>
      <c r="D97" s="221" t="s">
        <v>4067</v>
      </c>
      <c r="E97" s="532" t="s">
        <v>3697</v>
      </c>
      <c r="F97" s="221">
        <f>IF(RIGHT(B97,1)="p",0,IF(TRIM(C97)=TRIM('2 - Project Admin'!$E$8),1,0))</f>
        <v>0</v>
      </c>
      <c r="G97" s="221">
        <f>IF(F97=1,COUNTIF($C$4:C97,C97),0)</f>
        <v>0</v>
      </c>
      <c r="I97" s="221" t="s">
        <v>4068</v>
      </c>
      <c r="J97" s="221" t="s">
        <v>601</v>
      </c>
      <c r="K97" s="221" t="s">
        <v>4069</v>
      </c>
      <c r="L97" s="529">
        <f>IF(TRIM(J97)=TRIM('2 - Project Admin'!$E$8),1,0)</f>
        <v>0</v>
      </c>
      <c r="M97" s="221">
        <f>IF(L97=1,COUNTIF($J$4:J97,J97),0)</f>
        <v>0</v>
      </c>
    </row>
    <row r="98" spans="2:13">
      <c r="B98" s="221" t="s">
        <v>4070</v>
      </c>
      <c r="C98" s="221" t="s">
        <v>533</v>
      </c>
      <c r="D98" s="221" t="s">
        <v>4071</v>
      </c>
      <c r="E98" s="532" t="s">
        <v>3697</v>
      </c>
      <c r="F98" s="221">
        <f>IF(RIGHT(B98,1)="p",0,IF(TRIM(C98)=TRIM('2 - Project Admin'!$E$8),1,0))</f>
        <v>0</v>
      </c>
      <c r="G98" s="221">
        <f>IF(F98=1,COUNTIF($C$4:C98,C98),0)</f>
        <v>0</v>
      </c>
      <c r="I98" s="221" t="s">
        <v>4072</v>
      </c>
      <c r="J98" s="221" t="s">
        <v>601</v>
      </c>
      <c r="K98" s="221" t="s">
        <v>4073</v>
      </c>
      <c r="L98" s="529">
        <f>IF(TRIM(J98)=TRIM('2 - Project Admin'!$E$8),1,0)</f>
        <v>0</v>
      </c>
      <c r="M98" s="221">
        <f>IF(L98=1,COUNTIF($J$4:J98,J98),0)</f>
        <v>0</v>
      </c>
    </row>
    <row r="99" spans="2:13">
      <c r="B99" s="221" t="s">
        <v>4074</v>
      </c>
      <c r="C99" s="221" t="s">
        <v>533</v>
      </c>
      <c r="D99" s="221" t="s">
        <v>4075</v>
      </c>
      <c r="E99" s="532" t="s">
        <v>3697</v>
      </c>
      <c r="F99" s="221">
        <f>IF(RIGHT(B99,1)="p",0,IF(TRIM(C99)=TRIM('2 - Project Admin'!$E$8),1,0))</f>
        <v>0</v>
      </c>
      <c r="G99" s="221">
        <f>IF(F99=1,COUNTIF($C$4:C99,C99),0)</f>
        <v>0</v>
      </c>
      <c r="I99" s="221" t="s">
        <v>4076</v>
      </c>
      <c r="J99" s="221" t="s">
        <v>601</v>
      </c>
      <c r="K99" s="221" t="s">
        <v>4077</v>
      </c>
      <c r="L99" s="529">
        <f>IF(TRIM(J99)=TRIM('2 - Project Admin'!$E$8),1,0)</f>
        <v>0</v>
      </c>
      <c r="M99" s="221">
        <f>IF(L99=1,COUNTIF($J$4:J99,J99),0)</f>
        <v>0</v>
      </c>
    </row>
    <row r="100" spans="2:13">
      <c r="B100" s="221" t="s">
        <v>4078</v>
      </c>
      <c r="C100" s="221" t="s">
        <v>533</v>
      </c>
      <c r="D100" s="221" t="s">
        <v>4079</v>
      </c>
      <c r="E100" s="532" t="s">
        <v>3697</v>
      </c>
      <c r="F100" s="221">
        <f>IF(RIGHT(B100,1)="p",0,IF(TRIM(C100)=TRIM('2 - Project Admin'!$E$8),1,0))</f>
        <v>0</v>
      </c>
      <c r="G100" s="221">
        <f>IF(F100=1,COUNTIF($C$4:C100,C100),0)</f>
        <v>0</v>
      </c>
      <c r="I100" s="221" t="s">
        <v>4080</v>
      </c>
      <c r="J100" s="221" t="s">
        <v>601</v>
      </c>
      <c r="K100" s="221" t="s">
        <v>4081</v>
      </c>
      <c r="L100" s="529">
        <f>IF(TRIM(J100)=TRIM('2 - Project Admin'!$E$8),1,0)</f>
        <v>0</v>
      </c>
      <c r="M100" s="221">
        <f>IF(L100=1,COUNTIF($J$4:J100,J100),0)</f>
        <v>0</v>
      </c>
    </row>
    <row r="101" spans="2:13">
      <c r="B101" s="221" t="s">
        <v>4082</v>
      </c>
      <c r="C101" s="221" t="s">
        <v>533</v>
      </c>
      <c r="D101" s="221" t="s">
        <v>4083</v>
      </c>
      <c r="E101" s="532" t="s">
        <v>3697</v>
      </c>
      <c r="F101" s="221">
        <f>IF(RIGHT(B101,1)="p",0,IF(TRIM(C101)=TRIM('2 - Project Admin'!$E$8),1,0))</f>
        <v>0</v>
      </c>
      <c r="G101" s="221">
        <f>IF(F101=1,COUNTIF($C$4:C101,C101),0)</f>
        <v>0</v>
      </c>
      <c r="I101" s="221" t="s">
        <v>4084</v>
      </c>
      <c r="J101" s="221" t="s">
        <v>609</v>
      </c>
      <c r="K101" s="221" t="s">
        <v>4085</v>
      </c>
      <c r="L101" s="529">
        <f>IF(TRIM(J101)=TRIM('2 - Project Admin'!$E$8),1,0)</f>
        <v>0</v>
      </c>
      <c r="M101" s="221">
        <f>IF(L101=1,COUNTIF($J$4:J101,J101),0)</f>
        <v>0</v>
      </c>
    </row>
    <row r="102" spans="2:13">
      <c r="B102" s="221" t="s">
        <v>4086</v>
      </c>
      <c r="C102" s="221" t="s">
        <v>533</v>
      </c>
      <c r="D102" s="221" t="s">
        <v>4087</v>
      </c>
      <c r="E102" s="532" t="s">
        <v>3697</v>
      </c>
      <c r="F102" s="221">
        <f>IF(RIGHT(B102,1)="p",0,IF(TRIM(C102)=TRIM('2 - Project Admin'!$E$8),1,0))</f>
        <v>0</v>
      </c>
      <c r="G102" s="221">
        <f>IF(F102=1,COUNTIF($C$4:C102,C102),0)</f>
        <v>0</v>
      </c>
      <c r="I102" s="221" t="s">
        <v>4088</v>
      </c>
      <c r="J102" s="221" t="s">
        <v>609</v>
      </c>
      <c r="K102" s="221" t="s">
        <v>4089</v>
      </c>
      <c r="L102" s="529">
        <f>IF(TRIM(J102)=TRIM('2 - Project Admin'!$E$8),1,0)</f>
        <v>0</v>
      </c>
      <c r="M102" s="221">
        <f>IF(L102=1,COUNTIF($J$4:J102,J102),0)</f>
        <v>0</v>
      </c>
    </row>
    <row r="103" spans="2:13">
      <c r="B103" s="221" t="s">
        <v>4090</v>
      </c>
      <c r="C103" s="221" t="s">
        <v>533</v>
      </c>
      <c r="D103" s="221" t="s">
        <v>4091</v>
      </c>
      <c r="E103" s="532" t="s">
        <v>3697</v>
      </c>
      <c r="F103" s="221">
        <f>IF(RIGHT(B103,1)="p",0,IF(TRIM(C103)=TRIM('2 - Project Admin'!$E$8),1,0))</f>
        <v>0</v>
      </c>
      <c r="G103" s="221">
        <f>IF(F103=1,COUNTIF($C$4:C103,C103),0)</f>
        <v>0</v>
      </c>
      <c r="I103" s="221" t="s">
        <v>4092</v>
      </c>
      <c r="J103" s="221" t="s">
        <v>609</v>
      </c>
      <c r="K103" s="221" t="s">
        <v>4093</v>
      </c>
      <c r="L103" s="529">
        <f>IF(TRIM(J103)=TRIM('2 - Project Admin'!$E$8),1,0)</f>
        <v>0</v>
      </c>
      <c r="M103" s="221">
        <f>IF(L103=1,COUNTIF($J$4:J103,J103),0)</f>
        <v>0</v>
      </c>
    </row>
    <row r="104" spans="2:13">
      <c r="B104" s="221" t="s">
        <v>4094</v>
      </c>
      <c r="C104" s="221" t="s">
        <v>533</v>
      </c>
      <c r="D104" s="221" t="s">
        <v>4095</v>
      </c>
      <c r="E104" s="532" t="s">
        <v>3697</v>
      </c>
      <c r="F104" s="221">
        <f>IF(RIGHT(B104,1)="p",0,IF(TRIM(C104)=TRIM('2 - Project Admin'!$E$8),1,0))</f>
        <v>0</v>
      </c>
      <c r="G104" s="221">
        <f>IF(F104=1,COUNTIF($C$4:C104,C104),0)</f>
        <v>0</v>
      </c>
      <c r="I104" s="221" t="s">
        <v>4096</v>
      </c>
      <c r="J104" s="221" t="s">
        <v>611</v>
      </c>
      <c r="K104" s="221" t="s">
        <v>4097</v>
      </c>
      <c r="L104" s="529">
        <f>IF(TRIM(J104)=TRIM('2 - Project Admin'!$E$8),1,0)</f>
        <v>0</v>
      </c>
      <c r="M104" s="221">
        <f>IF(L104=1,COUNTIF($J$4:J104,J104),0)</f>
        <v>0</v>
      </c>
    </row>
    <row r="105" spans="2:13">
      <c r="B105" s="221" t="s">
        <v>4098</v>
      </c>
      <c r="C105" s="221" t="s">
        <v>533</v>
      </c>
      <c r="D105" s="221" t="s">
        <v>4099</v>
      </c>
      <c r="E105" s="532" t="s">
        <v>3697</v>
      </c>
      <c r="F105" s="221">
        <f>IF(RIGHT(B105,1)="p",0,IF(TRIM(C105)=TRIM('2 - Project Admin'!$E$8),1,0))</f>
        <v>0</v>
      </c>
      <c r="G105" s="221">
        <f>IF(F105=1,COUNTIF($C$4:C105,C105),0)</f>
        <v>0</v>
      </c>
      <c r="I105" s="221" t="s">
        <v>4100</v>
      </c>
      <c r="J105" s="221" t="s">
        <v>611</v>
      </c>
      <c r="K105" s="221" t="s">
        <v>4101</v>
      </c>
      <c r="L105" s="529">
        <f>IF(TRIM(J105)=TRIM('2 - Project Admin'!$E$8),1,0)</f>
        <v>0</v>
      </c>
      <c r="M105" s="221">
        <f>IF(L105=1,COUNTIF($J$4:J105,J105),0)</f>
        <v>0</v>
      </c>
    </row>
    <row r="106" spans="2:13">
      <c r="B106" s="221" t="s">
        <v>4102</v>
      </c>
      <c r="C106" s="221" t="s">
        <v>535</v>
      </c>
      <c r="D106" s="221" t="s">
        <v>4103</v>
      </c>
      <c r="E106" s="532" t="s">
        <v>3697</v>
      </c>
      <c r="F106" s="221">
        <f>IF(RIGHT(B106,1)="p",0,IF(TRIM(C106)=TRIM('2 - Project Admin'!$E$8),1,0))</f>
        <v>0</v>
      </c>
      <c r="G106" s="221">
        <f>IF(F106=1,COUNTIF($C$4:C106,C106),0)</f>
        <v>0</v>
      </c>
      <c r="I106" s="221" t="s">
        <v>4104</v>
      </c>
      <c r="J106" s="221" t="s">
        <v>611</v>
      </c>
      <c r="K106" s="221" t="s">
        <v>3942</v>
      </c>
      <c r="L106" s="529">
        <f>IF(TRIM(J106)=TRIM('2 - Project Admin'!$E$8),1,0)</f>
        <v>0</v>
      </c>
      <c r="M106" s="221">
        <f>IF(L106=1,COUNTIF($J$4:J106,J106),0)</f>
        <v>0</v>
      </c>
    </row>
    <row r="107" spans="2:13">
      <c r="B107" s="221" t="s">
        <v>4105</v>
      </c>
      <c r="C107" s="221" t="s">
        <v>535</v>
      </c>
      <c r="D107" s="221" t="s">
        <v>4106</v>
      </c>
      <c r="E107" s="532" t="s">
        <v>3697</v>
      </c>
      <c r="F107" s="221">
        <f>IF(RIGHT(B107,1)="p",0,IF(TRIM(C107)=TRIM('2 - Project Admin'!$E$8),1,0))</f>
        <v>0</v>
      </c>
      <c r="G107" s="221">
        <f>IF(F107=1,COUNTIF($C$4:C107,C107),0)</f>
        <v>0</v>
      </c>
      <c r="I107" s="221" t="s">
        <v>4107</v>
      </c>
      <c r="J107" s="221" t="s">
        <v>614</v>
      </c>
      <c r="K107" s="221" t="s">
        <v>4108</v>
      </c>
      <c r="L107" s="529">
        <f>IF(TRIM(J107)=TRIM('2 - Project Admin'!$E$8),1,0)</f>
        <v>0</v>
      </c>
      <c r="M107" s="221">
        <f>IF(L107=1,COUNTIF($J$4:J107,J107),0)</f>
        <v>0</v>
      </c>
    </row>
    <row r="108" spans="2:13">
      <c r="B108" s="221" t="s">
        <v>4109</v>
      </c>
      <c r="C108" s="221" t="s">
        <v>535</v>
      </c>
      <c r="D108" s="221" t="s">
        <v>4110</v>
      </c>
      <c r="E108" s="532" t="s">
        <v>3697</v>
      </c>
      <c r="F108" s="221">
        <f>IF(RIGHT(B108,1)="p",0,IF(TRIM(C108)=TRIM('2 - Project Admin'!$E$8),1,0))</f>
        <v>0</v>
      </c>
      <c r="G108" s="221">
        <f>IF(F108=1,COUNTIF($C$4:C108,C108),0)</f>
        <v>0</v>
      </c>
      <c r="I108" s="221" t="s">
        <v>4111</v>
      </c>
      <c r="J108" s="221" t="s">
        <v>614</v>
      </c>
      <c r="K108" s="221" t="s">
        <v>4112</v>
      </c>
      <c r="L108" s="529">
        <f>IF(TRIM(J108)=TRIM('2 - Project Admin'!$E$8),1,0)</f>
        <v>0</v>
      </c>
      <c r="M108" s="221">
        <f>IF(L108=1,COUNTIF($J$4:J108,J108),0)</f>
        <v>0</v>
      </c>
    </row>
    <row r="109" spans="2:13">
      <c r="B109" s="221" t="s">
        <v>4113</v>
      </c>
      <c r="C109" s="221" t="s">
        <v>535</v>
      </c>
      <c r="D109" s="221" t="s">
        <v>3942</v>
      </c>
      <c r="E109" s="532" t="s">
        <v>3697</v>
      </c>
      <c r="F109" s="221">
        <f>IF(RIGHT(B109,1)="p",0,IF(TRIM(C109)=TRIM('2 - Project Admin'!$E$8),1,0))</f>
        <v>0</v>
      </c>
      <c r="G109" s="221">
        <f>IF(F109=1,COUNTIF($C$4:C109,C109),0)</f>
        <v>0</v>
      </c>
      <c r="I109" s="221" t="s">
        <v>4114</v>
      </c>
      <c r="J109" s="221" t="s">
        <v>614</v>
      </c>
      <c r="K109" s="221" t="s">
        <v>4115</v>
      </c>
      <c r="L109" s="529">
        <f>IF(TRIM(J109)=TRIM('2 - Project Admin'!$E$8),1,0)</f>
        <v>0</v>
      </c>
      <c r="M109" s="221">
        <f>IF(L109=1,COUNTIF($J$4:J109,J109),0)</f>
        <v>0</v>
      </c>
    </row>
    <row r="110" spans="2:13">
      <c r="B110" s="221" t="s">
        <v>4116</v>
      </c>
      <c r="C110" s="221" t="s">
        <v>535</v>
      </c>
      <c r="D110" s="221" t="s">
        <v>4117</v>
      </c>
      <c r="E110" s="532" t="s">
        <v>3697</v>
      </c>
      <c r="F110" s="221">
        <f>IF(RIGHT(B110,1)="p",0,IF(TRIM(C110)=TRIM('2 - Project Admin'!$E$8),1,0))</f>
        <v>0</v>
      </c>
      <c r="G110" s="221">
        <f>IF(F110=1,COUNTIF($C$4:C110,C110),0)</f>
        <v>0</v>
      </c>
      <c r="I110" s="221" t="s">
        <v>4118</v>
      </c>
      <c r="J110" s="221" t="s">
        <v>620</v>
      </c>
      <c r="K110" s="221" t="s">
        <v>4119</v>
      </c>
      <c r="L110" s="529">
        <f>IF(TRIM(J110)=TRIM('2 - Project Admin'!$E$8),1,0)</f>
        <v>0</v>
      </c>
      <c r="M110" s="221">
        <f>IF(L110=1,COUNTIF($J$4:J110,J110),0)</f>
        <v>0</v>
      </c>
    </row>
    <row r="111" spans="2:13">
      <c r="B111" s="221" t="s">
        <v>4120</v>
      </c>
      <c r="C111" s="221" t="s">
        <v>535</v>
      </c>
      <c r="D111" s="221" t="s">
        <v>4121</v>
      </c>
      <c r="E111" s="532" t="s">
        <v>3697</v>
      </c>
      <c r="F111" s="221">
        <f>IF(RIGHT(B111,1)="p",0,IF(TRIM(C111)=TRIM('2 - Project Admin'!$E$8),1,0))</f>
        <v>0</v>
      </c>
      <c r="G111" s="221">
        <f>IF(F111=1,COUNTIF($C$4:C111,C111),0)</f>
        <v>0</v>
      </c>
      <c r="I111" s="221" t="s">
        <v>4122</v>
      </c>
      <c r="J111" s="221" t="s">
        <v>620</v>
      </c>
      <c r="K111" s="221" t="s">
        <v>4123</v>
      </c>
      <c r="L111" s="529">
        <f>IF(TRIM(J111)=TRIM('2 - Project Admin'!$E$8),1,0)</f>
        <v>0</v>
      </c>
      <c r="M111" s="221">
        <f>IF(L111=1,COUNTIF($J$4:J111,J111),0)</f>
        <v>0</v>
      </c>
    </row>
    <row r="112" spans="2:13">
      <c r="B112" s="221" t="s">
        <v>4124</v>
      </c>
      <c r="C112" s="221" t="s">
        <v>539</v>
      </c>
      <c r="D112" s="221" t="s">
        <v>4125</v>
      </c>
      <c r="E112" s="532" t="s">
        <v>3697</v>
      </c>
      <c r="F112" s="221">
        <f>IF(RIGHT(B112,1)="p",0,IF(TRIM(C112)=TRIM('2 - Project Admin'!$E$8),1,0))</f>
        <v>0</v>
      </c>
      <c r="G112" s="221">
        <f>IF(F112=1,COUNTIF($C$4:C112,C112),0)</f>
        <v>0</v>
      </c>
      <c r="I112" s="221" t="s">
        <v>4126</v>
      </c>
      <c r="J112" s="221" t="s">
        <v>620</v>
      </c>
      <c r="K112" s="221" t="s">
        <v>4127</v>
      </c>
      <c r="L112" s="529">
        <f>IF(TRIM(J112)=TRIM('2 - Project Admin'!$E$8),1,0)</f>
        <v>0</v>
      </c>
      <c r="M112" s="221">
        <f>IF(L112=1,COUNTIF($J$4:J112,J112),0)</f>
        <v>0</v>
      </c>
    </row>
    <row r="113" spans="2:13">
      <c r="B113" s="221" t="s">
        <v>4128</v>
      </c>
      <c r="C113" s="221" t="s">
        <v>539</v>
      </c>
      <c r="D113" s="221" t="s">
        <v>4129</v>
      </c>
      <c r="E113" s="532" t="s">
        <v>3697</v>
      </c>
      <c r="F113" s="221">
        <f>IF(RIGHT(B113,1)="p",0,IF(TRIM(C113)=TRIM('2 - Project Admin'!$E$8),1,0))</f>
        <v>0</v>
      </c>
      <c r="G113" s="221">
        <f>IF(F113=1,COUNTIF($C$4:C113,C113),0)</f>
        <v>0</v>
      </c>
      <c r="I113" s="221" t="s">
        <v>4130</v>
      </c>
      <c r="J113" s="221" t="s">
        <v>625</v>
      </c>
      <c r="K113" s="221" t="s">
        <v>4131</v>
      </c>
      <c r="L113" s="529">
        <f>IF(TRIM(J113)=TRIM('2 - Project Admin'!$E$8),1,0)</f>
        <v>0</v>
      </c>
      <c r="M113" s="221">
        <f>IF(L113=1,COUNTIF($J$4:J113,J113),0)</f>
        <v>0</v>
      </c>
    </row>
    <row r="114" spans="2:13">
      <c r="B114" s="221" t="s">
        <v>4132</v>
      </c>
      <c r="C114" s="221" t="s">
        <v>539</v>
      </c>
      <c r="D114" s="221" t="s">
        <v>4133</v>
      </c>
      <c r="E114" s="532" t="s">
        <v>3697</v>
      </c>
      <c r="F114" s="221">
        <f>IF(RIGHT(B114,1)="p",0,IF(TRIM(C114)=TRIM('2 - Project Admin'!$E$8),1,0))</f>
        <v>0</v>
      </c>
      <c r="G114" s="221">
        <f>IF(F114=1,COUNTIF($C$4:C114,C114),0)</f>
        <v>0</v>
      </c>
      <c r="I114" s="221" t="s">
        <v>4134</v>
      </c>
      <c r="J114" s="221" t="s">
        <v>625</v>
      </c>
      <c r="K114" s="221" t="s">
        <v>4135</v>
      </c>
      <c r="L114" s="529">
        <f>IF(TRIM(J114)=TRIM('2 - Project Admin'!$E$8),1,0)</f>
        <v>0</v>
      </c>
      <c r="M114" s="221">
        <f>IF(L114=1,COUNTIF($J$4:J114,J114),0)</f>
        <v>0</v>
      </c>
    </row>
    <row r="115" spans="2:13">
      <c r="B115" s="221" t="s">
        <v>4136</v>
      </c>
      <c r="C115" s="221" t="s">
        <v>539</v>
      </c>
      <c r="D115" s="221" t="s">
        <v>4137</v>
      </c>
      <c r="E115" s="532" t="s">
        <v>3697</v>
      </c>
      <c r="F115" s="221">
        <f>IF(RIGHT(B115,1)="p",0,IF(TRIM(C115)=TRIM('2 - Project Admin'!$E$8),1,0))</f>
        <v>0</v>
      </c>
      <c r="G115" s="221">
        <f>IF(F115=1,COUNTIF($C$4:C115,C115),0)</f>
        <v>0</v>
      </c>
      <c r="I115" s="221" t="s">
        <v>4138</v>
      </c>
      <c r="J115" s="221" t="s">
        <v>625</v>
      </c>
      <c r="K115" s="221" t="s">
        <v>4139</v>
      </c>
      <c r="L115" s="529">
        <f>IF(TRIM(J115)=TRIM('2 - Project Admin'!$E$8),1,0)</f>
        <v>0</v>
      </c>
      <c r="M115" s="221">
        <f>IF(L115=1,COUNTIF($J$4:J115,J115),0)</f>
        <v>0</v>
      </c>
    </row>
    <row r="116" spans="2:13">
      <c r="B116" s="221" t="s">
        <v>4140</v>
      </c>
      <c r="C116" s="221" t="s">
        <v>545</v>
      </c>
      <c r="D116" s="221" t="s">
        <v>4141</v>
      </c>
      <c r="E116" s="532" t="s">
        <v>3697</v>
      </c>
      <c r="F116" s="221">
        <f>IF(RIGHT(B116,1)="p",0,IF(TRIM(C116)=TRIM('2 - Project Admin'!$E$8),1,0))</f>
        <v>0</v>
      </c>
      <c r="G116" s="221">
        <f>IF(F116=1,COUNTIF($C$4:C116,C116),0)</f>
        <v>0</v>
      </c>
      <c r="I116" s="221" t="s">
        <v>4142</v>
      </c>
      <c r="J116" s="221" t="s">
        <v>625</v>
      </c>
      <c r="K116" s="221" t="s">
        <v>4143</v>
      </c>
      <c r="L116" s="529">
        <f>IF(TRIM(J116)=TRIM('2 - Project Admin'!$E$8),1,0)</f>
        <v>0</v>
      </c>
      <c r="M116" s="221">
        <f>IF(L116=1,COUNTIF($J$4:J116,J116),0)</f>
        <v>0</v>
      </c>
    </row>
    <row r="117" spans="2:13">
      <c r="B117" s="221" t="s">
        <v>4144</v>
      </c>
      <c r="C117" s="221" t="s">
        <v>545</v>
      </c>
      <c r="D117" s="221" t="s">
        <v>4145</v>
      </c>
      <c r="E117" s="532" t="s">
        <v>3697</v>
      </c>
      <c r="F117" s="221">
        <f>IF(RIGHT(B117,1)="p",0,IF(TRIM(C117)=TRIM('2 - Project Admin'!$E$8),1,0))</f>
        <v>0</v>
      </c>
      <c r="G117" s="221">
        <f>IF(F117=1,COUNTIF($C$4:C117,C117),0)</f>
        <v>0</v>
      </c>
      <c r="I117" s="221" t="s">
        <v>4146</v>
      </c>
      <c r="J117" s="221" t="s">
        <v>625</v>
      </c>
      <c r="K117" s="221" t="s">
        <v>4147</v>
      </c>
      <c r="L117" s="529">
        <f>IF(TRIM(J117)=TRIM('2 - Project Admin'!$E$8),1,0)</f>
        <v>0</v>
      </c>
      <c r="M117" s="221">
        <f>IF(L117=1,COUNTIF($J$4:J117,J117),0)</f>
        <v>0</v>
      </c>
    </row>
    <row r="118" spans="2:13">
      <c r="B118" s="221" t="s">
        <v>4148</v>
      </c>
      <c r="C118" s="221" t="s">
        <v>545</v>
      </c>
      <c r="D118" s="221" t="s">
        <v>4149</v>
      </c>
      <c r="E118" s="532" t="s">
        <v>3697</v>
      </c>
      <c r="F118" s="221">
        <f>IF(RIGHT(B118,1)="p",0,IF(TRIM(C118)=TRIM('2 - Project Admin'!$E$8),1,0))</f>
        <v>0</v>
      </c>
      <c r="G118" s="221">
        <f>IF(F118=1,COUNTIF($C$4:C118,C118),0)</f>
        <v>0</v>
      </c>
      <c r="I118" s="221" t="s">
        <v>4150</v>
      </c>
      <c r="J118" s="221" t="s">
        <v>625</v>
      </c>
      <c r="K118" s="221" t="s">
        <v>4151</v>
      </c>
      <c r="L118" s="529">
        <f>IF(TRIM(J118)=TRIM('2 - Project Admin'!$E$8),1,0)</f>
        <v>0</v>
      </c>
      <c r="M118" s="221">
        <f>IF(L118=1,COUNTIF($J$4:J118,J118),0)</f>
        <v>0</v>
      </c>
    </row>
    <row r="119" spans="2:13">
      <c r="B119" s="221" t="s">
        <v>4152</v>
      </c>
      <c r="C119" s="221" t="s">
        <v>548</v>
      </c>
      <c r="D119" s="221" t="s">
        <v>4153</v>
      </c>
      <c r="E119" s="532" t="s">
        <v>3697</v>
      </c>
      <c r="F119" s="221">
        <f>IF(RIGHT(B119,1)="p",0,IF(TRIM(C119)=TRIM('2 - Project Admin'!$E$8),1,0))</f>
        <v>0</v>
      </c>
      <c r="G119" s="221">
        <f>IF(F119=1,COUNTIF($C$4:C119,C119),0)</f>
        <v>0</v>
      </c>
      <c r="I119" s="221" t="s">
        <v>4154</v>
      </c>
      <c r="J119" s="221" t="s">
        <v>627</v>
      </c>
      <c r="K119" s="221" t="s">
        <v>4155</v>
      </c>
      <c r="L119" s="529">
        <f>IF(TRIM(J119)=TRIM('2 - Project Admin'!$E$8),1,0)</f>
        <v>0</v>
      </c>
      <c r="M119" s="221">
        <f>IF(L119=1,COUNTIF($J$4:J119,J119),0)</f>
        <v>0</v>
      </c>
    </row>
    <row r="120" spans="2:13">
      <c r="B120" s="221" t="s">
        <v>4156</v>
      </c>
      <c r="C120" s="221" t="s">
        <v>548</v>
      </c>
      <c r="D120" s="221" t="s">
        <v>4157</v>
      </c>
      <c r="E120" s="532" t="s">
        <v>3697</v>
      </c>
      <c r="F120" s="221">
        <f>IF(RIGHT(B120,1)="p",0,IF(TRIM(C120)=TRIM('2 - Project Admin'!$E$8),1,0))</f>
        <v>0</v>
      </c>
      <c r="G120" s="221">
        <f>IF(F120=1,COUNTIF($C$4:C120,C120),0)</f>
        <v>0</v>
      </c>
      <c r="I120" s="221" t="s">
        <v>4158</v>
      </c>
      <c r="J120" s="221" t="s">
        <v>627</v>
      </c>
      <c r="K120" s="221" t="s">
        <v>4159</v>
      </c>
      <c r="L120" s="529">
        <f>IF(TRIM(J120)=TRIM('2 - Project Admin'!$E$8),1,0)</f>
        <v>0</v>
      </c>
      <c r="M120" s="221">
        <f>IF(L120=1,COUNTIF($J$4:J120,J120),0)</f>
        <v>0</v>
      </c>
    </row>
    <row r="121" spans="2:13">
      <c r="B121" s="221" t="s">
        <v>4160</v>
      </c>
      <c r="C121" s="221" t="s">
        <v>548</v>
      </c>
      <c r="D121" s="221" t="s">
        <v>4161</v>
      </c>
      <c r="E121" s="532" t="s">
        <v>3697</v>
      </c>
      <c r="F121" s="221">
        <f>IF(RIGHT(B121,1)="p",0,IF(TRIM(C121)=TRIM('2 - Project Admin'!$E$8),1,0))</f>
        <v>0</v>
      </c>
      <c r="G121" s="221">
        <f>IF(F121=1,COUNTIF($C$4:C121,C121),0)</f>
        <v>0</v>
      </c>
      <c r="I121" s="221" t="s">
        <v>4162</v>
      </c>
      <c r="J121" s="221" t="s">
        <v>627</v>
      </c>
      <c r="K121" s="221" t="s">
        <v>4163</v>
      </c>
      <c r="L121" s="529">
        <f>IF(TRIM(J121)=TRIM('2 - Project Admin'!$E$8),1,0)</f>
        <v>0</v>
      </c>
      <c r="M121" s="221">
        <f>IF(L121=1,COUNTIF($J$4:J121,J121),0)</f>
        <v>0</v>
      </c>
    </row>
    <row r="122" spans="2:13">
      <c r="B122" s="221" t="s">
        <v>4164</v>
      </c>
      <c r="C122" s="221" t="s">
        <v>548</v>
      </c>
      <c r="D122" s="221" t="s">
        <v>4165</v>
      </c>
      <c r="E122" s="532" t="s">
        <v>3697</v>
      </c>
      <c r="F122" s="221">
        <f>IF(RIGHT(B122,1)="p",0,IF(TRIM(C122)=TRIM('2 - Project Admin'!$E$8),1,0))</f>
        <v>0</v>
      </c>
      <c r="G122" s="221">
        <f>IF(F122=1,COUNTIF($C$4:C122,C122),0)</f>
        <v>0</v>
      </c>
      <c r="I122" s="221" t="s">
        <v>4166</v>
      </c>
      <c r="J122" s="221" t="s">
        <v>635</v>
      </c>
      <c r="K122" s="221" t="s">
        <v>3970</v>
      </c>
      <c r="L122" s="529">
        <f>IF(TRIM(J122)=TRIM('2 - Project Admin'!$E$8),1,0)</f>
        <v>0</v>
      </c>
      <c r="M122" s="221">
        <f>IF(L122=1,COUNTIF($J$4:J122,J122),0)</f>
        <v>0</v>
      </c>
    </row>
    <row r="123" spans="2:13">
      <c r="B123" s="221" t="s">
        <v>4167</v>
      </c>
      <c r="C123" s="221" t="s">
        <v>548</v>
      </c>
      <c r="D123" s="221" t="s">
        <v>4168</v>
      </c>
      <c r="E123" s="532" t="s">
        <v>3697</v>
      </c>
      <c r="F123" s="221">
        <f>IF(RIGHT(B123,1)="p",0,IF(TRIM(C123)=TRIM('2 - Project Admin'!$E$8),1,0))</f>
        <v>0</v>
      </c>
      <c r="G123" s="221">
        <f>IF(F123=1,COUNTIF($C$4:C123,C123),0)</f>
        <v>0</v>
      </c>
      <c r="I123" s="221" t="s">
        <v>4169</v>
      </c>
      <c r="J123" s="221" t="s">
        <v>635</v>
      </c>
      <c r="K123" s="221" t="s">
        <v>4170</v>
      </c>
      <c r="L123" s="529">
        <f>IF(TRIM(J123)=TRIM('2 - Project Admin'!$E$8),1,0)</f>
        <v>0</v>
      </c>
      <c r="M123" s="221">
        <f>IF(L123=1,COUNTIF($J$4:J123,J123),0)</f>
        <v>0</v>
      </c>
    </row>
    <row r="124" spans="2:13">
      <c r="B124" s="221" t="s">
        <v>4171</v>
      </c>
      <c r="C124" s="221" t="s">
        <v>550</v>
      </c>
      <c r="D124" s="221" t="s">
        <v>4172</v>
      </c>
      <c r="E124" s="532" t="s">
        <v>3697</v>
      </c>
      <c r="F124" s="221">
        <f>IF(RIGHT(B124,1)="p",0,IF(TRIM(C124)=TRIM('2 - Project Admin'!$E$8),1,0))</f>
        <v>0</v>
      </c>
      <c r="G124" s="221">
        <f>IF(F124=1,COUNTIF($C$4:C124,C124),0)</f>
        <v>0</v>
      </c>
      <c r="I124" s="221" t="s">
        <v>4173</v>
      </c>
      <c r="J124" s="221" t="s">
        <v>635</v>
      </c>
      <c r="K124" s="221" t="s">
        <v>4174</v>
      </c>
      <c r="L124" s="529">
        <f>IF(TRIM(J124)=TRIM('2 - Project Admin'!$E$8),1,0)</f>
        <v>0</v>
      </c>
      <c r="M124" s="221">
        <f>IF(L124=1,COUNTIF($J$4:J124,J124),0)</f>
        <v>0</v>
      </c>
    </row>
    <row r="125" spans="2:13">
      <c r="B125" s="221" t="s">
        <v>4175</v>
      </c>
      <c r="C125" s="221" t="s">
        <v>550</v>
      </c>
      <c r="D125" s="221" t="s">
        <v>4176</v>
      </c>
      <c r="E125" s="532" t="s">
        <v>3697</v>
      </c>
      <c r="F125" s="221">
        <f>IF(RIGHT(B125,1)="p",0,IF(TRIM(C125)=TRIM('2 - Project Admin'!$E$8),1,0))</f>
        <v>0</v>
      </c>
      <c r="G125" s="221">
        <f>IF(F125=1,COUNTIF($C$4:C125,C125),0)</f>
        <v>0</v>
      </c>
      <c r="I125" s="221" t="s">
        <v>4177</v>
      </c>
      <c r="J125" s="221" t="s">
        <v>635</v>
      </c>
      <c r="K125" s="221" t="s">
        <v>4178</v>
      </c>
      <c r="L125" s="529">
        <f>IF(TRIM(J125)=TRIM('2 - Project Admin'!$E$8),1,0)</f>
        <v>0</v>
      </c>
      <c r="M125" s="221">
        <f>IF(L125=1,COUNTIF($J$4:J125,J125),0)</f>
        <v>0</v>
      </c>
    </row>
    <row r="126" spans="2:13">
      <c r="B126" s="221" t="s">
        <v>4179</v>
      </c>
      <c r="C126" s="221" t="s">
        <v>550</v>
      </c>
      <c r="D126" s="221" t="s">
        <v>4180</v>
      </c>
      <c r="E126" s="532" t="s">
        <v>3697</v>
      </c>
      <c r="F126" s="221">
        <f>IF(RIGHT(B126,1)="p",0,IF(TRIM(C126)=TRIM('2 - Project Admin'!$E$8),1,0))</f>
        <v>0</v>
      </c>
      <c r="G126" s="221">
        <f>IF(F126=1,COUNTIF($C$4:C126,C126),0)</f>
        <v>0</v>
      </c>
      <c r="I126" s="221" t="s">
        <v>4181</v>
      </c>
      <c r="J126" s="221" t="s">
        <v>635</v>
      </c>
      <c r="K126" s="221" t="s">
        <v>4182</v>
      </c>
      <c r="L126" s="529">
        <f>IF(TRIM(J126)=TRIM('2 - Project Admin'!$E$8),1,0)</f>
        <v>0</v>
      </c>
      <c r="M126" s="221">
        <f>IF(L126=1,COUNTIF($J$4:J126,J126),0)</f>
        <v>0</v>
      </c>
    </row>
    <row r="127" spans="2:13">
      <c r="B127" s="221" t="s">
        <v>4183</v>
      </c>
      <c r="C127" s="221" t="s">
        <v>550</v>
      </c>
      <c r="D127" s="221" t="s">
        <v>4184</v>
      </c>
      <c r="E127" s="532" t="s">
        <v>3697</v>
      </c>
      <c r="F127" s="221">
        <f>IF(RIGHT(B127,1)="p",0,IF(TRIM(C127)=TRIM('2 - Project Admin'!$E$8),1,0))</f>
        <v>0</v>
      </c>
      <c r="G127" s="221">
        <f>IF(F127=1,COUNTIF($C$4:C127,C127),0)</f>
        <v>0</v>
      </c>
      <c r="I127" s="221" t="s">
        <v>4185</v>
      </c>
      <c r="J127" s="221" t="s">
        <v>635</v>
      </c>
      <c r="K127" s="221" t="s">
        <v>4186</v>
      </c>
      <c r="L127" s="529">
        <f>IF(TRIM(J127)=TRIM('2 - Project Admin'!$E$8),1,0)</f>
        <v>0</v>
      </c>
      <c r="M127" s="221">
        <f>IF(L127=1,COUNTIF($J$4:J127,J127),0)</f>
        <v>0</v>
      </c>
    </row>
    <row r="128" spans="2:13">
      <c r="B128" s="221" t="s">
        <v>4187</v>
      </c>
      <c r="C128" s="221" t="s">
        <v>551</v>
      </c>
      <c r="D128" s="221" t="s">
        <v>4188</v>
      </c>
      <c r="E128" s="532" t="s">
        <v>3697</v>
      </c>
      <c r="F128" s="221">
        <f>IF(RIGHT(B128,1)="p",0,IF(TRIM(C128)=TRIM('2 - Project Admin'!$E$8),1,0))</f>
        <v>0</v>
      </c>
      <c r="G128" s="221">
        <f>IF(F128=1,COUNTIF($C$4:C128,C128),0)</f>
        <v>0</v>
      </c>
      <c r="I128" s="221" t="s">
        <v>4189</v>
      </c>
      <c r="J128" s="221" t="s">
        <v>635</v>
      </c>
      <c r="K128" s="221" t="s">
        <v>4190</v>
      </c>
      <c r="L128" s="529">
        <f>IF(TRIM(J128)=TRIM('2 - Project Admin'!$E$8),1,0)</f>
        <v>0</v>
      </c>
      <c r="M128" s="221">
        <f>IF(L128=1,COUNTIF($J$4:J128,J128),0)</f>
        <v>0</v>
      </c>
    </row>
    <row r="129" spans="2:13">
      <c r="B129" s="221" t="s">
        <v>4191</v>
      </c>
      <c r="C129" s="221" t="s">
        <v>551</v>
      </c>
      <c r="D129" s="221" t="s">
        <v>4192</v>
      </c>
      <c r="E129" s="532" t="s">
        <v>3697</v>
      </c>
      <c r="F129" s="221">
        <f>IF(RIGHT(B129,1)="p",0,IF(TRIM(C129)=TRIM('2 - Project Admin'!$E$8),1,0))</f>
        <v>0</v>
      </c>
      <c r="G129" s="221">
        <f>IF(F129=1,COUNTIF($C$4:C129,C129),0)</f>
        <v>0</v>
      </c>
      <c r="I129" s="221" t="s">
        <v>4193</v>
      </c>
      <c r="J129" s="221" t="s">
        <v>635</v>
      </c>
      <c r="K129" s="221" t="s">
        <v>4194</v>
      </c>
      <c r="L129" s="529">
        <f>IF(TRIM(J129)=TRIM('2 - Project Admin'!$E$8),1,0)</f>
        <v>0</v>
      </c>
      <c r="M129" s="221">
        <f>IF(L129=1,COUNTIF($J$4:J129,J129),0)</f>
        <v>0</v>
      </c>
    </row>
    <row r="130" spans="2:13">
      <c r="B130" s="221" t="s">
        <v>4195</v>
      </c>
      <c r="C130" s="221" t="s">
        <v>551</v>
      </c>
      <c r="D130" s="221" t="s">
        <v>4196</v>
      </c>
      <c r="E130" s="532" t="s">
        <v>3697</v>
      </c>
      <c r="F130" s="221">
        <f>IF(RIGHT(B130,1)="p",0,IF(TRIM(C130)=TRIM('2 - Project Admin'!$E$8),1,0))</f>
        <v>0</v>
      </c>
      <c r="G130" s="221">
        <f>IF(F130=1,COUNTIF($C$4:C130,C130),0)</f>
        <v>0</v>
      </c>
      <c r="I130" s="221" t="s">
        <v>4197</v>
      </c>
      <c r="J130" s="221" t="s">
        <v>646</v>
      </c>
      <c r="K130" s="221" t="s">
        <v>4198</v>
      </c>
      <c r="L130" s="529">
        <f>IF(TRIM(J130)=TRIM('2 - Project Admin'!$E$8),1,0)</f>
        <v>0</v>
      </c>
      <c r="M130" s="221">
        <f>IF(L130=1,COUNTIF($J$4:J130,J130),0)</f>
        <v>0</v>
      </c>
    </row>
    <row r="131" spans="2:13">
      <c r="B131" s="221" t="s">
        <v>4199</v>
      </c>
      <c r="C131" s="221" t="s">
        <v>551</v>
      </c>
      <c r="D131" s="221" t="s">
        <v>4200</v>
      </c>
      <c r="E131" s="532" t="s">
        <v>3697</v>
      </c>
      <c r="F131" s="221">
        <f>IF(RIGHT(B131,1)="p",0,IF(TRIM(C131)=TRIM('2 - Project Admin'!$E$8),1,0))</f>
        <v>0</v>
      </c>
      <c r="G131" s="221">
        <f>IF(F131=1,COUNTIF($C$4:C131,C131),0)</f>
        <v>0</v>
      </c>
      <c r="I131" s="221" t="s">
        <v>4201</v>
      </c>
      <c r="J131" s="221" t="s">
        <v>646</v>
      </c>
      <c r="K131" s="221" t="s">
        <v>4202</v>
      </c>
      <c r="L131" s="529">
        <f>IF(TRIM(J131)=TRIM('2 - Project Admin'!$E$8),1,0)</f>
        <v>0</v>
      </c>
      <c r="M131" s="221">
        <f>IF(L131=1,COUNTIF($J$4:J131,J131),0)</f>
        <v>0</v>
      </c>
    </row>
    <row r="132" spans="2:13">
      <c r="B132" s="221" t="s">
        <v>4203</v>
      </c>
      <c r="C132" s="221" t="s">
        <v>551</v>
      </c>
      <c r="D132" s="221" t="s">
        <v>4204</v>
      </c>
      <c r="E132" s="532" t="s">
        <v>3697</v>
      </c>
      <c r="F132" s="221">
        <f>IF(RIGHT(B132,1)="p",0,IF(TRIM(C132)=TRIM('2 - Project Admin'!$E$8),1,0))</f>
        <v>0</v>
      </c>
      <c r="G132" s="221">
        <f>IF(F132=1,COUNTIF($C$4:C132,C132),0)</f>
        <v>0</v>
      </c>
      <c r="I132" s="221" t="s">
        <v>4205</v>
      </c>
      <c r="J132" s="221" t="s">
        <v>646</v>
      </c>
      <c r="K132" s="221" t="s">
        <v>4135</v>
      </c>
      <c r="L132" s="529">
        <f>IF(TRIM(J132)=TRIM('2 - Project Admin'!$E$8),1,0)</f>
        <v>0</v>
      </c>
      <c r="M132" s="221">
        <f>IF(L132=1,COUNTIF($J$4:J132,J132),0)</f>
        <v>0</v>
      </c>
    </row>
    <row r="133" spans="2:13">
      <c r="B133" s="221" t="s">
        <v>4206</v>
      </c>
      <c r="C133" s="221" t="s">
        <v>551</v>
      </c>
      <c r="D133" s="221" t="s">
        <v>4207</v>
      </c>
      <c r="E133" s="532" t="s">
        <v>3697</v>
      </c>
      <c r="F133" s="221">
        <f>IF(RIGHT(B133,1)="p",0,IF(TRIM(C133)=TRIM('2 - Project Admin'!$E$8),1,0))</f>
        <v>0</v>
      </c>
      <c r="G133" s="221">
        <f>IF(F133=1,COUNTIF($C$4:C133,C133),0)</f>
        <v>0</v>
      </c>
      <c r="I133" s="221" t="s">
        <v>4208</v>
      </c>
      <c r="J133" s="221" t="s">
        <v>646</v>
      </c>
      <c r="K133" s="221" t="s">
        <v>4209</v>
      </c>
      <c r="L133" s="529">
        <f>IF(TRIM(J133)=TRIM('2 - Project Admin'!$E$8),1,0)</f>
        <v>0</v>
      </c>
      <c r="M133" s="221">
        <f>IF(L133=1,COUNTIF($J$4:J133,J133),0)</f>
        <v>0</v>
      </c>
    </row>
    <row r="134" spans="2:13">
      <c r="B134" s="221" t="s">
        <v>4210</v>
      </c>
      <c r="C134" s="221" t="s">
        <v>551</v>
      </c>
      <c r="D134" s="221" t="s">
        <v>4211</v>
      </c>
      <c r="E134" s="532" t="s">
        <v>3697</v>
      </c>
      <c r="F134" s="221">
        <f>IF(RIGHT(B134,1)="p",0,IF(TRIM(C134)=TRIM('2 - Project Admin'!$E$8),1,0))</f>
        <v>0</v>
      </c>
      <c r="G134" s="221">
        <f>IF(F134=1,COUNTIF($C$4:C134,C134),0)</f>
        <v>0</v>
      </c>
      <c r="I134" s="221" t="s">
        <v>4212</v>
      </c>
      <c r="J134" s="221" t="s">
        <v>646</v>
      </c>
      <c r="K134" s="221" t="s">
        <v>4213</v>
      </c>
      <c r="L134" s="529">
        <f>IF(TRIM(J134)=TRIM('2 - Project Admin'!$E$8),1,0)</f>
        <v>0</v>
      </c>
      <c r="M134" s="221">
        <f>IF(L134=1,COUNTIF($J$4:J134,J134),0)</f>
        <v>0</v>
      </c>
    </row>
    <row r="135" spans="2:13">
      <c r="B135" s="221" t="s">
        <v>4214</v>
      </c>
      <c r="C135" s="221" t="s">
        <v>556</v>
      </c>
      <c r="D135" s="221" t="s">
        <v>4215</v>
      </c>
      <c r="E135" s="532" t="s">
        <v>3697</v>
      </c>
      <c r="F135" s="221">
        <f>IF(RIGHT(B135,1)="p",0,IF(TRIM(C135)=TRIM('2 - Project Admin'!$E$8),1,0))</f>
        <v>0</v>
      </c>
      <c r="G135" s="221">
        <f>IF(F135=1,COUNTIF($C$4:C135,C135),0)</f>
        <v>0</v>
      </c>
      <c r="I135" s="221" t="s">
        <v>4216</v>
      </c>
      <c r="J135" s="221" t="s">
        <v>651</v>
      </c>
      <c r="K135" s="221" t="s">
        <v>4217</v>
      </c>
      <c r="L135" s="529">
        <f>IF(TRIM(J135)=TRIM('2 - Project Admin'!$E$8),1,0)</f>
        <v>0</v>
      </c>
      <c r="M135" s="221">
        <f>IF(L135=1,COUNTIF($J$4:J135,J135),0)</f>
        <v>0</v>
      </c>
    </row>
    <row r="136" spans="2:13">
      <c r="B136" s="221" t="s">
        <v>4218</v>
      </c>
      <c r="C136" s="221" t="s">
        <v>556</v>
      </c>
      <c r="D136" s="221" t="s">
        <v>4219</v>
      </c>
      <c r="E136" s="532" t="s">
        <v>3697</v>
      </c>
      <c r="F136" s="221">
        <f>IF(RIGHT(B136,1)="p",0,IF(TRIM(C136)=TRIM('2 - Project Admin'!$E$8),1,0))</f>
        <v>0</v>
      </c>
      <c r="G136" s="221">
        <f>IF(F136=1,COUNTIF($C$4:C136,C136),0)</f>
        <v>0</v>
      </c>
      <c r="I136" s="221" t="s">
        <v>4220</v>
      </c>
      <c r="J136" s="221" t="s">
        <v>651</v>
      </c>
      <c r="K136" s="221" t="s">
        <v>3921</v>
      </c>
      <c r="L136" s="529">
        <f>IF(TRIM(J136)=TRIM('2 - Project Admin'!$E$8),1,0)</f>
        <v>0</v>
      </c>
      <c r="M136" s="221">
        <f>IF(L136=1,COUNTIF($J$4:J136,J136),0)</f>
        <v>0</v>
      </c>
    </row>
    <row r="137" spans="2:13">
      <c r="B137" s="221" t="s">
        <v>4221</v>
      </c>
      <c r="C137" s="221" t="s">
        <v>556</v>
      </c>
      <c r="D137" s="221" t="s">
        <v>4222</v>
      </c>
      <c r="E137" s="532" t="s">
        <v>3697</v>
      </c>
      <c r="F137" s="221">
        <f>IF(RIGHT(B137,1)="p",0,IF(TRIM(C137)=TRIM('2 - Project Admin'!$E$8),1,0))</f>
        <v>0</v>
      </c>
      <c r="G137" s="221">
        <f>IF(F137=1,COUNTIF($C$4:C137,C137),0)</f>
        <v>0</v>
      </c>
      <c r="I137" s="221" t="s">
        <v>4223</v>
      </c>
      <c r="J137" s="221" t="s">
        <v>651</v>
      </c>
      <c r="K137" s="221" t="s">
        <v>4224</v>
      </c>
      <c r="L137" s="529">
        <f>IF(TRIM(J137)=TRIM('2 - Project Admin'!$E$8),1,0)</f>
        <v>0</v>
      </c>
      <c r="M137" s="221">
        <f>IF(L137=1,COUNTIF($J$4:J137,J137),0)</f>
        <v>0</v>
      </c>
    </row>
    <row r="138" spans="2:13">
      <c r="B138" s="221" t="s">
        <v>4225</v>
      </c>
      <c r="C138" s="221" t="s">
        <v>556</v>
      </c>
      <c r="D138" s="221" t="s">
        <v>4226</v>
      </c>
      <c r="E138" s="532" t="s">
        <v>3697</v>
      </c>
      <c r="F138" s="221">
        <f>IF(RIGHT(B138,1)="p",0,IF(TRIM(C138)=TRIM('2 - Project Admin'!$E$8),1,0))</f>
        <v>0</v>
      </c>
      <c r="G138" s="221">
        <f>IF(F138=1,COUNTIF($C$4:C138,C138),0)</f>
        <v>0</v>
      </c>
      <c r="I138" s="221" t="s">
        <v>4227</v>
      </c>
      <c r="J138" s="221" t="s">
        <v>651</v>
      </c>
      <c r="K138" s="221" t="s">
        <v>4228</v>
      </c>
      <c r="L138" s="529">
        <f>IF(TRIM(J138)=TRIM('2 - Project Admin'!$E$8),1,0)</f>
        <v>0</v>
      </c>
      <c r="M138" s="221">
        <f>IF(L138=1,COUNTIF($J$4:J138,J138),0)</f>
        <v>0</v>
      </c>
    </row>
    <row r="139" spans="2:13">
      <c r="B139" s="221" t="s">
        <v>4229</v>
      </c>
      <c r="C139" s="221" t="s">
        <v>558</v>
      </c>
      <c r="D139" s="221" t="s">
        <v>4230</v>
      </c>
      <c r="E139" s="532" t="s">
        <v>3697</v>
      </c>
      <c r="F139" s="221">
        <f>IF(RIGHT(B139,1)="p",0,IF(TRIM(C139)=TRIM('2 - Project Admin'!$E$8),1,0))</f>
        <v>0</v>
      </c>
      <c r="G139" s="221">
        <f>IF(F139=1,COUNTIF($C$4:C139,C139),0)</f>
        <v>0</v>
      </c>
      <c r="I139" s="221" t="s">
        <v>4231</v>
      </c>
      <c r="J139" s="221" t="s">
        <v>651</v>
      </c>
      <c r="K139" s="221" t="s">
        <v>4232</v>
      </c>
      <c r="L139" s="529">
        <f>IF(TRIM(J139)=TRIM('2 - Project Admin'!$E$8),1,0)</f>
        <v>0</v>
      </c>
      <c r="M139" s="221">
        <f>IF(L139=1,COUNTIF($J$4:J139,J139),0)</f>
        <v>0</v>
      </c>
    </row>
    <row r="140" spans="2:13">
      <c r="B140" s="221" t="s">
        <v>4233</v>
      </c>
      <c r="C140" s="221" t="s">
        <v>558</v>
      </c>
      <c r="D140" s="221" t="s">
        <v>4234</v>
      </c>
      <c r="E140" s="532" t="s">
        <v>3697</v>
      </c>
      <c r="F140" s="221">
        <f>IF(RIGHT(B140,1)="p",0,IF(TRIM(C140)=TRIM('2 - Project Admin'!$E$8),1,0))</f>
        <v>0</v>
      </c>
      <c r="G140" s="221">
        <f>IF(F140=1,COUNTIF($C$4:C140,C140),0)</f>
        <v>0</v>
      </c>
      <c r="I140" s="221" t="s">
        <v>4235</v>
      </c>
      <c r="J140" s="221" t="s">
        <v>651</v>
      </c>
      <c r="K140" s="221" t="s">
        <v>4236</v>
      </c>
      <c r="L140" s="529">
        <f>IF(TRIM(J140)=TRIM('2 - Project Admin'!$E$8),1,0)</f>
        <v>0</v>
      </c>
      <c r="M140" s="221">
        <f>IF(L140=1,COUNTIF($J$4:J140,J140),0)</f>
        <v>0</v>
      </c>
    </row>
    <row r="141" spans="2:13">
      <c r="B141" s="221" t="s">
        <v>4237</v>
      </c>
      <c r="C141" s="221" t="s">
        <v>558</v>
      </c>
      <c r="D141" s="221" t="s">
        <v>4238</v>
      </c>
      <c r="E141" s="532" t="s">
        <v>3697</v>
      </c>
      <c r="F141" s="221">
        <f>IF(RIGHT(B141,1)="p",0,IF(TRIM(C141)=TRIM('2 - Project Admin'!$E$8),1,0))</f>
        <v>0</v>
      </c>
      <c r="G141" s="221">
        <f>IF(F141=1,COUNTIF($C$4:C141,C141),0)</f>
        <v>0</v>
      </c>
      <c r="I141" s="221" t="s">
        <v>4239</v>
      </c>
      <c r="J141" s="221" t="s">
        <v>651</v>
      </c>
      <c r="K141" s="221" t="s">
        <v>4240</v>
      </c>
      <c r="L141" s="529">
        <f>IF(TRIM(J141)=TRIM('2 - Project Admin'!$E$8),1,0)</f>
        <v>0</v>
      </c>
      <c r="M141" s="221">
        <f>IF(L141=1,COUNTIF($J$4:J141,J141),0)</f>
        <v>0</v>
      </c>
    </row>
    <row r="142" spans="2:13">
      <c r="B142" s="221" t="s">
        <v>4241</v>
      </c>
      <c r="C142" s="221" t="s">
        <v>558</v>
      </c>
      <c r="D142" s="221" t="s">
        <v>4242</v>
      </c>
      <c r="E142" s="532" t="s">
        <v>3697</v>
      </c>
      <c r="F142" s="221">
        <f>IF(RIGHT(B142,1)="p",0,IF(TRIM(C142)=TRIM('2 - Project Admin'!$E$8),1,0))</f>
        <v>0</v>
      </c>
      <c r="G142" s="221">
        <f>IF(F142=1,COUNTIF($C$4:C142,C142),0)</f>
        <v>0</v>
      </c>
      <c r="I142" s="221" t="s">
        <v>4243</v>
      </c>
      <c r="J142" s="221" t="s">
        <v>655</v>
      </c>
      <c r="K142" s="221" t="s">
        <v>4244</v>
      </c>
      <c r="L142" s="529">
        <f>IF(TRIM(J142)=TRIM('2 - Project Admin'!$E$8),1,0)</f>
        <v>0</v>
      </c>
      <c r="M142" s="221">
        <f>IF(L142=1,COUNTIF($J$4:J142,J142),0)</f>
        <v>0</v>
      </c>
    </row>
    <row r="143" spans="2:13">
      <c r="B143" s="221" t="s">
        <v>4245</v>
      </c>
      <c r="C143" s="221" t="s">
        <v>558</v>
      </c>
      <c r="D143" s="221" t="s">
        <v>4246</v>
      </c>
      <c r="E143" s="532" t="s">
        <v>3697</v>
      </c>
      <c r="F143" s="221">
        <f>IF(RIGHT(B143,1)="p",0,IF(TRIM(C143)=TRIM('2 - Project Admin'!$E$8),1,0))</f>
        <v>0</v>
      </c>
      <c r="G143" s="221">
        <f>IF(F143=1,COUNTIF($C$4:C143,C143),0)</f>
        <v>0</v>
      </c>
      <c r="I143" s="221" t="s">
        <v>4247</v>
      </c>
      <c r="J143" s="221" t="s">
        <v>655</v>
      </c>
      <c r="K143" s="221" t="s">
        <v>4248</v>
      </c>
      <c r="L143" s="529">
        <f>IF(TRIM(J143)=TRIM('2 - Project Admin'!$E$8),1,0)</f>
        <v>0</v>
      </c>
      <c r="M143" s="221">
        <f>IF(L143=1,COUNTIF($J$4:J143,J143),0)</f>
        <v>0</v>
      </c>
    </row>
    <row r="144" spans="2:13">
      <c r="B144" s="221" t="s">
        <v>4249</v>
      </c>
      <c r="C144" s="221" t="s">
        <v>558</v>
      </c>
      <c r="D144" s="221" t="s">
        <v>4250</v>
      </c>
      <c r="E144" s="532" t="s">
        <v>3697</v>
      </c>
      <c r="F144" s="221">
        <f>IF(RIGHT(B144,1)="p",0,IF(TRIM(C144)=TRIM('2 - Project Admin'!$E$8),1,0))</f>
        <v>0</v>
      </c>
      <c r="G144" s="221">
        <f>IF(F144=1,COUNTIF($C$4:C144,C144),0)</f>
        <v>0</v>
      </c>
      <c r="I144" s="221" t="s">
        <v>4251</v>
      </c>
      <c r="J144" s="221" t="s">
        <v>655</v>
      </c>
      <c r="K144" s="221" t="s">
        <v>4252</v>
      </c>
      <c r="L144" s="529">
        <f>IF(TRIM(J144)=TRIM('2 - Project Admin'!$E$8),1,0)</f>
        <v>0</v>
      </c>
      <c r="M144" s="221">
        <f>IF(L144=1,COUNTIF($J$4:J144,J144),0)</f>
        <v>0</v>
      </c>
    </row>
    <row r="145" spans="2:13">
      <c r="B145" s="221" t="s">
        <v>4253</v>
      </c>
      <c r="C145" s="221" t="s">
        <v>558</v>
      </c>
      <c r="D145" s="221" t="s">
        <v>4254</v>
      </c>
      <c r="E145" s="532" t="s">
        <v>3697</v>
      </c>
      <c r="F145" s="221">
        <f>IF(RIGHT(B145,1)="p",0,IF(TRIM(C145)=TRIM('2 - Project Admin'!$E$8),1,0))</f>
        <v>0</v>
      </c>
      <c r="G145" s="221">
        <f>IF(F145=1,COUNTIF($C$4:C145,C145),0)</f>
        <v>0</v>
      </c>
      <c r="I145" s="221" t="s">
        <v>4255</v>
      </c>
      <c r="J145" s="221" t="s">
        <v>655</v>
      </c>
      <c r="K145" s="221" t="s">
        <v>4256</v>
      </c>
      <c r="L145" s="529">
        <f>IF(TRIM(J145)=TRIM('2 - Project Admin'!$E$8),1,0)</f>
        <v>0</v>
      </c>
      <c r="M145" s="221">
        <f>IF(L145=1,COUNTIF($J$4:J145,J145),0)</f>
        <v>0</v>
      </c>
    </row>
    <row r="146" spans="2:13">
      <c r="B146" s="221" t="s">
        <v>4257</v>
      </c>
      <c r="C146" s="221" t="s">
        <v>558</v>
      </c>
      <c r="D146" s="221" t="s">
        <v>4258</v>
      </c>
      <c r="E146" s="532" t="s">
        <v>3697</v>
      </c>
      <c r="F146" s="221">
        <f>IF(RIGHT(B146,1)="p",0,IF(TRIM(C146)=TRIM('2 - Project Admin'!$E$8),1,0))</f>
        <v>0</v>
      </c>
      <c r="G146" s="221">
        <f>IF(F146=1,COUNTIF($C$4:C146,C146),0)</f>
        <v>0</v>
      </c>
      <c r="I146" s="221" t="s">
        <v>4259</v>
      </c>
      <c r="J146" s="221" t="s">
        <v>655</v>
      </c>
      <c r="K146" s="221" t="s">
        <v>4260</v>
      </c>
      <c r="L146" s="529">
        <f>IF(TRIM(J146)=TRIM('2 - Project Admin'!$E$8),1,0)</f>
        <v>0</v>
      </c>
      <c r="M146" s="221">
        <f>IF(L146=1,COUNTIF($J$4:J146,J146),0)</f>
        <v>0</v>
      </c>
    </row>
    <row r="147" spans="2:13">
      <c r="B147" s="221" t="s">
        <v>4261</v>
      </c>
      <c r="C147" s="221" t="s">
        <v>558</v>
      </c>
      <c r="D147" s="221" t="s">
        <v>4262</v>
      </c>
      <c r="E147" s="532" t="s">
        <v>3697</v>
      </c>
      <c r="F147" s="221">
        <f>IF(RIGHT(B147,1)="p",0,IF(TRIM(C147)=TRIM('2 - Project Admin'!$E$8),1,0))</f>
        <v>0</v>
      </c>
      <c r="G147" s="221">
        <f>IF(F147=1,COUNTIF($C$4:C147,C147),0)</f>
        <v>0</v>
      </c>
      <c r="I147" s="221" t="s">
        <v>4263</v>
      </c>
      <c r="J147" s="221" t="s">
        <v>662</v>
      </c>
      <c r="K147" s="221" t="s">
        <v>4264</v>
      </c>
      <c r="L147" s="529">
        <f>IF(TRIM(J147)=TRIM('2 - Project Admin'!$E$8),1,0)</f>
        <v>0</v>
      </c>
      <c r="M147" s="221">
        <f>IF(L147=1,COUNTIF($J$4:J147,J147),0)</f>
        <v>0</v>
      </c>
    </row>
    <row r="148" spans="2:13">
      <c r="B148" s="221" t="s">
        <v>4265</v>
      </c>
      <c r="C148" s="221" t="s">
        <v>558</v>
      </c>
      <c r="D148" s="221" t="s">
        <v>4266</v>
      </c>
      <c r="E148" s="532" t="s">
        <v>3697</v>
      </c>
      <c r="F148" s="221">
        <f>IF(RIGHT(B148,1)="p",0,IF(TRIM(C148)=TRIM('2 - Project Admin'!$E$8),1,0))</f>
        <v>0</v>
      </c>
      <c r="G148" s="221">
        <f>IF(F148=1,COUNTIF($C$4:C148,C148),0)</f>
        <v>0</v>
      </c>
      <c r="I148" s="221" t="s">
        <v>4267</v>
      </c>
      <c r="J148" s="221" t="s">
        <v>662</v>
      </c>
      <c r="K148" s="221" t="s">
        <v>4268</v>
      </c>
      <c r="L148" s="529">
        <f>IF(TRIM(J148)=TRIM('2 - Project Admin'!$E$8),1,0)</f>
        <v>0</v>
      </c>
      <c r="M148" s="221">
        <f>IF(L148=1,COUNTIF($J$4:J148,J148),0)</f>
        <v>0</v>
      </c>
    </row>
    <row r="149" spans="2:13">
      <c r="B149" s="221" t="s">
        <v>4269</v>
      </c>
      <c r="C149" s="221" t="s">
        <v>560</v>
      </c>
      <c r="D149" s="221" t="s">
        <v>4270</v>
      </c>
      <c r="E149" s="532" t="s">
        <v>3697</v>
      </c>
      <c r="F149" s="221">
        <f>IF(RIGHT(B149,1)="p",0,IF(TRIM(C149)=TRIM('2 - Project Admin'!$E$8),1,0))</f>
        <v>0</v>
      </c>
      <c r="G149" s="221">
        <f>IF(F149=1,COUNTIF($C$4:C149,C149),0)</f>
        <v>0</v>
      </c>
      <c r="I149" s="221" t="s">
        <v>4271</v>
      </c>
      <c r="J149" s="221" t="s">
        <v>4272</v>
      </c>
      <c r="K149" s="221" t="s">
        <v>4273</v>
      </c>
      <c r="L149" s="529">
        <f>IF(TRIM(J149)=TRIM('2 - Project Admin'!$E$8),1,0)</f>
        <v>0</v>
      </c>
      <c r="M149" s="221">
        <f>IF(L149=1,COUNTIF($J$4:J149,J149),0)</f>
        <v>0</v>
      </c>
    </row>
    <row r="150" spans="2:13">
      <c r="B150" s="221" t="s">
        <v>4274</v>
      </c>
      <c r="C150" s="221" t="s">
        <v>560</v>
      </c>
      <c r="D150" s="221" t="s">
        <v>4275</v>
      </c>
      <c r="E150" s="532" t="s">
        <v>3697</v>
      </c>
      <c r="F150" s="221">
        <f>IF(RIGHT(B150,1)="p",0,IF(TRIM(C150)=TRIM('2 - Project Admin'!$E$8),1,0))</f>
        <v>0</v>
      </c>
      <c r="G150" s="221">
        <f>IF(F150=1,COUNTIF($C$4:C150,C150),0)</f>
        <v>0</v>
      </c>
      <c r="I150" s="221" t="s">
        <v>4276</v>
      </c>
      <c r="J150" s="221" t="s">
        <v>4272</v>
      </c>
      <c r="K150" s="221" t="s">
        <v>4277</v>
      </c>
      <c r="L150" s="529">
        <f>IF(TRIM(J150)=TRIM('2 - Project Admin'!$E$8),1,0)</f>
        <v>0</v>
      </c>
      <c r="M150" s="221">
        <f>IF(L150=1,COUNTIF($J$4:J150,J150),0)</f>
        <v>0</v>
      </c>
    </row>
    <row r="151" spans="2:13">
      <c r="B151" s="221" t="s">
        <v>4278</v>
      </c>
      <c r="C151" s="221" t="s">
        <v>560</v>
      </c>
      <c r="D151" s="221" t="s">
        <v>4279</v>
      </c>
      <c r="E151" s="532" t="s">
        <v>3697</v>
      </c>
      <c r="F151" s="221">
        <f>IF(RIGHT(B151,1)="p",0,IF(TRIM(C151)=TRIM('2 - Project Admin'!$E$8),1,0))</f>
        <v>0</v>
      </c>
      <c r="G151" s="221">
        <f>IF(F151=1,COUNTIF($C$4:C151,C151),0)</f>
        <v>0</v>
      </c>
      <c r="I151" s="221" t="s">
        <v>4280</v>
      </c>
      <c r="J151" s="221" t="s">
        <v>4272</v>
      </c>
      <c r="K151" s="221" t="s">
        <v>4281</v>
      </c>
      <c r="L151" s="529">
        <f>IF(TRIM(J151)=TRIM('2 - Project Admin'!$E$8),1,0)</f>
        <v>0</v>
      </c>
      <c r="M151" s="221">
        <f>IF(L151=1,COUNTIF($J$4:J151,J151),0)</f>
        <v>0</v>
      </c>
    </row>
    <row r="152" spans="2:13">
      <c r="B152" s="221" t="s">
        <v>4282</v>
      </c>
      <c r="C152" s="221" t="s">
        <v>560</v>
      </c>
      <c r="D152" s="221" t="s">
        <v>4283</v>
      </c>
      <c r="E152" s="532" t="s">
        <v>3697</v>
      </c>
      <c r="F152" s="221">
        <f>IF(RIGHT(B152,1)="p",0,IF(TRIM(C152)=TRIM('2 - Project Admin'!$E$8),1,0))</f>
        <v>0</v>
      </c>
      <c r="G152" s="221">
        <f>IF(F152=1,COUNTIF($C$4:C152,C152),0)</f>
        <v>0</v>
      </c>
      <c r="I152" s="221" t="s">
        <v>4284</v>
      </c>
      <c r="J152" s="221" t="s">
        <v>4272</v>
      </c>
      <c r="K152" s="221" t="s">
        <v>4285</v>
      </c>
      <c r="L152" s="529">
        <f>IF(TRIM(J152)=TRIM('2 - Project Admin'!$E$8),1,0)</f>
        <v>0</v>
      </c>
      <c r="M152" s="221">
        <f>IF(L152=1,COUNTIF($J$4:J152,J152),0)</f>
        <v>0</v>
      </c>
    </row>
    <row r="153" spans="2:13">
      <c r="B153" s="221" t="s">
        <v>4286</v>
      </c>
      <c r="C153" s="221" t="s">
        <v>560</v>
      </c>
      <c r="D153" s="221" t="s">
        <v>4287</v>
      </c>
      <c r="E153" s="532" t="s">
        <v>3697</v>
      </c>
      <c r="F153" s="221">
        <f>IF(RIGHT(B153,1)="p",0,IF(TRIM(C153)=TRIM('2 - Project Admin'!$E$8),1,0))</f>
        <v>0</v>
      </c>
      <c r="G153" s="221">
        <f>IF(F153=1,COUNTIF($C$4:C153,C153),0)</f>
        <v>0</v>
      </c>
      <c r="I153" s="221" t="s">
        <v>4288</v>
      </c>
      <c r="J153" s="221" t="s">
        <v>670</v>
      </c>
      <c r="K153" s="221" t="s">
        <v>4108</v>
      </c>
      <c r="L153" s="529">
        <f>IF(TRIM(J153)=TRIM('2 - Project Admin'!$E$8),1,0)</f>
        <v>0</v>
      </c>
      <c r="M153" s="221">
        <f>IF(L153=1,COUNTIF($J$4:J153,J153),0)</f>
        <v>0</v>
      </c>
    </row>
    <row r="154" spans="2:13">
      <c r="B154" s="221" t="s">
        <v>4289</v>
      </c>
      <c r="C154" s="221" t="s">
        <v>560</v>
      </c>
      <c r="D154" s="221" t="s">
        <v>4290</v>
      </c>
      <c r="E154" s="532" t="s">
        <v>3697</v>
      </c>
      <c r="F154" s="221">
        <f>IF(RIGHT(B154,1)="p",0,IF(TRIM(C154)=TRIM('2 - Project Admin'!$E$8),1,0))</f>
        <v>0</v>
      </c>
      <c r="G154" s="221">
        <f>IF(F154=1,COUNTIF($C$4:C154,C154),0)</f>
        <v>0</v>
      </c>
      <c r="I154" s="221" t="s">
        <v>4291</v>
      </c>
      <c r="J154" s="221" t="s">
        <v>670</v>
      </c>
      <c r="K154" s="221" t="s">
        <v>4292</v>
      </c>
      <c r="L154" s="529">
        <f>IF(TRIM(J154)=TRIM('2 - Project Admin'!$E$8),1,0)</f>
        <v>0</v>
      </c>
      <c r="M154" s="221">
        <f>IF(L154=1,COUNTIF($J$4:J154,J154),0)</f>
        <v>0</v>
      </c>
    </row>
    <row r="155" spans="2:13">
      <c r="B155" s="221" t="s">
        <v>4293</v>
      </c>
      <c r="C155" s="221" t="s">
        <v>560</v>
      </c>
      <c r="D155" s="221" t="s">
        <v>4294</v>
      </c>
      <c r="E155" s="532" t="s">
        <v>3697</v>
      </c>
      <c r="F155" s="221">
        <f>IF(RIGHT(B155,1)="p",0,IF(TRIM(C155)=TRIM('2 - Project Admin'!$E$8),1,0))</f>
        <v>0</v>
      </c>
      <c r="G155" s="221">
        <f>IF(F155=1,COUNTIF($C$4:C155,C155),0)</f>
        <v>0</v>
      </c>
      <c r="I155" s="221" t="s">
        <v>4295</v>
      </c>
      <c r="J155" s="221" t="s">
        <v>670</v>
      </c>
      <c r="K155" s="221" t="s">
        <v>4296</v>
      </c>
      <c r="L155" s="529">
        <f>IF(TRIM(J155)=TRIM('2 - Project Admin'!$E$8),1,0)</f>
        <v>0</v>
      </c>
      <c r="M155" s="221">
        <f>IF(L155=1,COUNTIF($J$4:J155,J155),0)</f>
        <v>0</v>
      </c>
    </row>
    <row r="156" spans="2:13">
      <c r="B156" s="221" t="s">
        <v>4297</v>
      </c>
      <c r="C156" s="221" t="s">
        <v>560</v>
      </c>
      <c r="D156" s="221" t="s">
        <v>4298</v>
      </c>
      <c r="E156" s="532" t="s">
        <v>3697</v>
      </c>
      <c r="F156" s="221">
        <f>IF(RIGHT(B156,1)="p",0,IF(TRIM(C156)=TRIM('2 - Project Admin'!$E$8),1,0))</f>
        <v>0</v>
      </c>
      <c r="G156" s="221">
        <f>IF(F156=1,COUNTIF($C$4:C156,C156),0)</f>
        <v>0</v>
      </c>
      <c r="I156" s="221" t="s">
        <v>4299</v>
      </c>
      <c r="J156" s="221" t="s">
        <v>672</v>
      </c>
      <c r="K156" s="221" t="s">
        <v>78</v>
      </c>
      <c r="L156" s="529">
        <f>IF(TRIM(J156)=TRIM('2 - Project Admin'!$E$8),1,0)</f>
        <v>0</v>
      </c>
      <c r="M156" s="221">
        <f>IF(L156=1,COUNTIF($J$4:J156,J156),0)</f>
        <v>0</v>
      </c>
    </row>
    <row r="157" spans="2:13">
      <c r="B157" s="221" t="s">
        <v>4300</v>
      </c>
      <c r="C157" s="221" t="s">
        <v>560</v>
      </c>
      <c r="D157" s="221" t="s">
        <v>4301</v>
      </c>
      <c r="E157" s="532" t="s">
        <v>3697</v>
      </c>
      <c r="F157" s="221">
        <f>IF(RIGHT(B157,1)="p",0,IF(TRIM(C157)=TRIM('2 - Project Admin'!$E$8),1,0))</f>
        <v>0</v>
      </c>
      <c r="G157" s="221">
        <f>IF(F157=1,COUNTIF($C$4:C157,C157),0)</f>
        <v>0</v>
      </c>
      <c r="I157" s="221" t="s">
        <v>4302</v>
      </c>
      <c r="J157" s="221" t="s">
        <v>672</v>
      </c>
      <c r="K157" s="221" t="s">
        <v>3966</v>
      </c>
      <c r="L157" s="529">
        <f>IF(TRIM(J157)=TRIM('2 - Project Admin'!$E$8),1,0)</f>
        <v>0</v>
      </c>
      <c r="M157" s="221">
        <f>IF(L157=1,COUNTIF($J$4:J157,J157),0)</f>
        <v>0</v>
      </c>
    </row>
    <row r="158" spans="2:13">
      <c r="B158" s="221" t="s">
        <v>4303</v>
      </c>
      <c r="C158" s="221" t="s">
        <v>563</v>
      </c>
      <c r="D158" s="221" t="s">
        <v>4304</v>
      </c>
      <c r="E158" s="532" t="s">
        <v>3697</v>
      </c>
      <c r="F158" s="221">
        <f>IF(RIGHT(B158,1)="p",0,IF(TRIM(C158)=TRIM('2 - Project Admin'!$E$8),1,0))</f>
        <v>0</v>
      </c>
      <c r="G158" s="221">
        <f>IF(F158=1,COUNTIF($C$4:C158,C158),0)</f>
        <v>0</v>
      </c>
      <c r="I158" s="221" t="s">
        <v>4305</v>
      </c>
      <c r="J158" s="221" t="s">
        <v>672</v>
      </c>
      <c r="K158" s="221" t="s">
        <v>4306</v>
      </c>
      <c r="L158" s="529">
        <f>IF(TRIM(J158)=TRIM('2 - Project Admin'!$E$8),1,0)</f>
        <v>0</v>
      </c>
      <c r="M158" s="221">
        <f>IF(L158=1,COUNTIF($J$4:J158,J158),0)</f>
        <v>0</v>
      </c>
    </row>
    <row r="159" spans="2:13">
      <c r="B159" s="221" t="s">
        <v>4307</v>
      </c>
      <c r="C159" s="221" t="s">
        <v>563</v>
      </c>
      <c r="D159" s="221" t="s">
        <v>4308</v>
      </c>
      <c r="E159" s="532" t="s">
        <v>3697</v>
      </c>
      <c r="F159" s="221">
        <f>IF(RIGHT(B159,1)="p",0,IF(TRIM(C159)=TRIM('2 - Project Admin'!$E$8),1,0))</f>
        <v>0</v>
      </c>
      <c r="G159" s="221">
        <f>IF(F159=1,COUNTIF($C$4:C159,C159),0)</f>
        <v>0</v>
      </c>
      <c r="I159" s="221" t="s">
        <v>4309</v>
      </c>
      <c r="J159" s="221" t="s">
        <v>675</v>
      </c>
      <c r="K159" s="221" t="s">
        <v>4310</v>
      </c>
      <c r="L159" s="529">
        <f>IF(TRIM(J159)=TRIM('2 - Project Admin'!$E$8),1,0)</f>
        <v>0</v>
      </c>
      <c r="M159" s="221">
        <f>IF(L159=1,COUNTIF($J$4:J159,J159),0)</f>
        <v>0</v>
      </c>
    </row>
    <row r="160" spans="2:13">
      <c r="B160" s="221" t="s">
        <v>4311</v>
      </c>
      <c r="C160" s="221" t="s">
        <v>563</v>
      </c>
      <c r="D160" s="221" t="s">
        <v>4312</v>
      </c>
      <c r="E160" s="532" t="s">
        <v>3697</v>
      </c>
      <c r="F160" s="221">
        <f>IF(RIGHT(B160,1)="p",0,IF(TRIM(C160)=TRIM('2 - Project Admin'!$E$8),1,0))</f>
        <v>0</v>
      </c>
      <c r="G160" s="221">
        <f>IF(F160=1,COUNTIF($C$4:C160,C160),0)</f>
        <v>0</v>
      </c>
      <c r="I160" s="221" t="s">
        <v>4313</v>
      </c>
      <c r="J160" s="221" t="s">
        <v>675</v>
      </c>
      <c r="K160" s="221" t="s">
        <v>4314</v>
      </c>
      <c r="L160" s="529">
        <f>IF(TRIM(J160)=TRIM('2 - Project Admin'!$E$8),1,0)</f>
        <v>0</v>
      </c>
      <c r="M160" s="221">
        <f>IF(L160=1,COUNTIF($J$4:J160,J160),0)</f>
        <v>0</v>
      </c>
    </row>
    <row r="161" spans="2:13">
      <c r="B161" s="221" t="s">
        <v>4315</v>
      </c>
      <c r="C161" s="221" t="s">
        <v>563</v>
      </c>
      <c r="D161" s="221" t="s">
        <v>4316</v>
      </c>
      <c r="E161" s="532" t="s">
        <v>3697</v>
      </c>
      <c r="F161" s="221">
        <f>IF(RIGHT(B161,1)="p",0,IF(TRIM(C161)=TRIM('2 - Project Admin'!$E$8),1,0))</f>
        <v>0</v>
      </c>
      <c r="G161" s="221">
        <f>IF(F161=1,COUNTIF($C$4:C161,C161),0)</f>
        <v>0</v>
      </c>
      <c r="I161" s="221" t="s">
        <v>4317</v>
      </c>
      <c r="J161" s="221" t="s">
        <v>675</v>
      </c>
      <c r="K161" s="221" t="s">
        <v>4318</v>
      </c>
      <c r="L161" s="529">
        <f>IF(TRIM(J161)=TRIM('2 - Project Admin'!$E$8),1,0)</f>
        <v>0</v>
      </c>
      <c r="M161" s="221">
        <f>IF(L161=1,COUNTIF($J$4:J161,J161),0)</f>
        <v>0</v>
      </c>
    </row>
    <row r="162" spans="2:13">
      <c r="B162" s="221" t="s">
        <v>4319</v>
      </c>
      <c r="C162" s="221" t="s">
        <v>563</v>
      </c>
      <c r="D162" s="221" t="s">
        <v>4320</v>
      </c>
      <c r="E162" s="532" t="s">
        <v>3697</v>
      </c>
      <c r="F162" s="221">
        <f>IF(RIGHT(B162,1)="p",0,IF(TRIM(C162)=TRIM('2 - Project Admin'!$E$8),1,0))</f>
        <v>0</v>
      </c>
      <c r="G162" s="221">
        <f>IF(F162=1,COUNTIF($C$4:C162,C162),0)</f>
        <v>0</v>
      </c>
      <c r="I162" s="221" t="s">
        <v>4321</v>
      </c>
      <c r="J162" s="221" t="s">
        <v>677</v>
      </c>
      <c r="K162" s="221" t="s">
        <v>4135</v>
      </c>
      <c r="L162" s="529">
        <f>IF(TRIM(J162)=TRIM('2 - Project Admin'!$E$8),1,0)</f>
        <v>0</v>
      </c>
      <c r="M162" s="221">
        <f>IF(L162=1,COUNTIF($J$4:J162,J162),0)</f>
        <v>0</v>
      </c>
    </row>
    <row r="163" spans="2:13">
      <c r="B163" s="221" t="s">
        <v>4322</v>
      </c>
      <c r="C163" s="221" t="s">
        <v>563</v>
      </c>
      <c r="D163" s="221" t="s">
        <v>4323</v>
      </c>
      <c r="E163" s="532" t="s">
        <v>3697</v>
      </c>
      <c r="F163" s="221">
        <f>IF(RIGHT(B163,1)="p",0,IF(TRIM(C163)=TRIM('2 - Project Admin'!$E$8),1,0))</f>
        <v>0</v>
      </c>
      <c r="G163" s="221">
        <f>IF(F163=1,COUNTIF($C$4:C163,C163),0)</f>
        <v>0</v>
      </c>
      <c r="I163" s="221" t="s">
        <v>4324</v>
      </c>
      <c r="J163" s="221" t="s">
        <v>682</v>
      </c>
      <c r="K163" s="221" t="s">
        <v>4325</v>
      </c>
      <c r="L163" s="529">
        <f>IF(TRIM(J163)=TRIM('2 - Project Admin'!$E$8),1,0)</f>
        <v>0</v>
      </c>
      <c r="M163" s="221">
        <f>IF(L163=1,COUNTIF($J$4:J163,J163),0)</f>
        <v>0</v>
      </c>
    </row>
    <row r="164" spans="2:13">
      <c r="B164" s="221" t="s">
        <v>4326</v>
      </c>
      <c r="C164" s="221" t="s">
        <v>563</v>
      </c>
      <c r="D164" s="221" t="s">
        <v>4327</v>
      </c>
      <c r="E164" s="532" t="s">
        <v>3697</v>
      </c>
      <c r="F164" s="221">
        <f>IF(RIGHT(B164,1)="p",0,IF(TRIM(C164)=TRIM('2 - Project Admin'!$E$8),1,0))</f>
        <v>0</v>
      </c>
      <c r="G164" s="221">
        <f>IF(F164=1,COUNTIF($C$4:C164,C164),0)</f>
        <v>0</v>
      </c>
      <c r="I164" s="221" t="s">
        <v>4328</v>
      </c>
      <c r="J164" s="221" t="s">
        <v>682</v>
      </c>
      <c r="K164" s="221" t="s">
        <v>4329</v>
      </c>
      <c r="L164" s="529">
        <f>IF(TRIM(J164)=TRIM('2 - Project Admin'!$E$8),1,0)</f>
        <v>0</v>
      </c>
      <c r="M164" s="221">
        <f>IF(L164=1,COUNTIF($J$4:J164,J164),0)</f>
        <v>0</v>
      </c>
    </row>
    <row r="165" spans="2:13">
      <c r="B165" s="221" t="s">
        <v>4330</v>
      </c>
      <c r="C165" s="221" t="s">
        <v>563</v>
      </c>
      <c r="D165" s="221" t="s">
        <v>4331</v>
      </c>
      <c r="E165" s="532" t="s">
        <v>3697</v>
      </c>
      <c r="F165" s="221">
        <f>IF(RIGHT(B165,1)="p",0,IF(TRIM(C165)=TRIM('2 - Project Admin'!$E$8),1,0))</f>
        <v>0</v>
      </c>
      <c r="G165" s="221">
        <f>IF(F165=1,COUNTIF($C$4:C165,C165),0)</f>
        <v>0</v>
      </c>
      <c r="I165" s="221" t="s">
        <v>4332</v>
      </c>
      <c r="J165" s="221" t="s">
        <v>685</v>
      </c>
      <c r="K165" s="221" t="s">
        <v>4333</v>
      </c>
      <c r="L165" s="529">
        <f>IF(TRIM(J165)=TRIM('2 - Project Admin'!$E$8),1,0)</f>
        <v>0</v>
      </c>
      <c r="M165" s="221">
        <f>IF(L165=1,COUNTIF($J$4:J165,J165),0)</f>
        <v>0</v>
      </c>
    </row>
    <row r="166" spans="2:13">
      <c r="B166" s="221" t="s">
        <v>4334</v>
      </c>
      <c r="C166" s="221" t="s">
        <v>563</v>
      </c>
      <c r="D166" s="221" t="s">
        <v>4335</v>
      </c>
      <c r="E166" s="532" t="s">
        <v>3697</v>
      </c>
      <c r="F166" s="221">
        <f>IF(RIGHT(B166,1)="p",0,IF(TRIM(C166)=TRIM('2 - Project Admin'!$E$8),1,0))</f>
        <v>0</v>
      </c>
      <c r="G166" s="221">
        <f>IF(F166=1,COUNTIF($C$4:C166,C166),0)</f>
        <v>0</v>
      </c>
      <c r="I166" s="221" t="s">
        <v>4336</v>
      </c>
      <c r="J166" s="221" t="s">
        <v>685</v>
      </c>
      <c r="K166" s="221" t="s">
        <v>4337</v>
      </c>
      <c r="L166" s="529">
        <f>IF(TRIM(J166)=TRIM('2 - Project Admin'!$E$8),1,0)</f>
        <v>0</v>
      </c>
      <c r="M166" s="221">
        <f>IF(L166=1,COUNTIF($J$4:J166,J166),0)</f>
        <v>0</v>
      </c>
    </row>
    <row r="167" spans="2:13">
      <c r="B167" s="221" t="s">
        <v>4338</v>
      </c>
      <c r="C167" s="221" t="s">
        <v>565</v>
      </c>
      <c r="D167" s="221" t="s">
        <v>4339</v>
      </c>
      <c r="E167" s="532" t="s">
        <v>3697</v>
      </c>
      <c r="F167" s="221">
        <f>IF(RIGHT(B167,1)="p",0,IF(TRIM(C167)=TRIM('2 - Project Admin'!$E$8),1,0))</f>
        <v>0</v>
      </c>
      <c r="G167" s="221">
        <f>IF(F167=1,COUNTIF($C$4:C167,C167),0)</f>
        <v>0</v>
      </c>
      <c r="I167" s="221" t="s">
        <v>4340</v>
      </c>
      <c r="J167" s="221" t="s">
        <v>686</v>
      </c>
      <c r="K167" s="221" t="s">
        <v>4341</v>
      </c>
      <c r="L167" s="529">
        <f>IF(TRIM(J167)=TRIM('2 - Project Admin'!$E$8),1,0)</f>
        <v>0</v>
      </c>
      <c r="M167" s="221">
        <f>IF(L167=1,COUNTIF($J$4:J167,J167),0)</f>
        <v>0</v>
      </c>
    </row>
    <row r="168" spans="2:13">
      <c r="B168" s="221" t="s">
        <v>4342</v>
      </c>
      <c r="C168" s="221" t="s">
        <v>565</v>
      </c>
      <c r="D168" s="221" t="s">
        <v>4343</v>
      </c>
      <c r="E168" s="532" t="s">
        <v>3697</v>
      </c>
      <c r="F168" s="221">
        <f>IF(RIGHT(B168,1)="p",0,IF(TRIM(C168)=TRIM('2 - Project Admin'!$E$8),1,0))</f>
        <v>0</v>
      </c>
      <c r="G168" s="221">
        <f>IF(F168=1,COUNTIF($C$4:C168,C168),0)</f>
        <v>0</v>
      </c>
      <c r="I168" s="221" t="s">
        <v>4344</v>
      </c>
      <c r="J168" s="221" t="s">
        <v>686</v>
      </c>
      <c r="K168" s="221" t="s">
        <v>4345</v>
      </c>
      <c r="L168" s="529">
        <f>IF(TRIM(J168)=TRIM('2 - Project Admin'!$E$8),1,0)</f>
        <v>0</v>
      </c>
      <c r="M168" s="221">
        <f>IF(L168=1,COUNTIF($J$4:J168,J168),0)</f>
        <v>0</v>
      </c>
    </row>
    <row r="169" spans="2:13">
      <c r="B169" s="221" t="s">
        <v>4346</v>
      </c>
      <c r="C169" s="221" t="s">
        <v>565</v>
      </c>
      <c r="D169" s="221" t="s">
        <v>4347</v>
      </c>
      <c r="E169" s="532" t="s">
        <v>3697</v>
      </c>
      <c r="F169" s="221">
        <f>IF(RIGHT(B169,1)="p",0,IF(TRIM(C169)=TRIM('2 - Project Admin'!$E$8),1,0))</f>
        <v>0</v>
      </c>
      <c r="G169" s="221">
        <f>IF(F169=1,COUNTIF($C$4:C169,C169),0)</f>
        <v>0</v>
      </c>
      <c r="I169" s="221" t="s">
        <v>4348</v>
      </c>
      <c r="J169" s="221" t="s">
        <v>686</v>
      </c>
      <c r="K169" s="221" t="s">
        <v>4349</v>
      </c>
      <c r="L169" s="529">
        <f>IF(TRIM(J169)=TRIM('2 - Project Admin'!$E$8),1,0)</f>
        <v>0</v>
      </c>
      <c r="M169" s="221">
        <f>IF(L169=1,COUNTIF($J$4:J169,J169),0)</f>
        <v>0</v>
      </c>
    </row>
    <row r="170" spans="2:13">
      <c r="B170" s="221" t="s">
        <v>4350</v>
      </c>
      <c r="C170" s="221" t="s">
        <v>565</v>
      </c>
      <c r="D170" s="221" t="s">
        <v>4351</v>
      </c>
      <c r="E170" s="532" t="s">
        <v>3697</v>
      </c>
      <c r="F170" s="221">
        <f>IF(RIGHT(B170,1)="p",0,IF(TRIM(C170)=TRIM('2 - Project Admin'!$E$8),1,0))</f>
        <v>0</v>
      </c>
      <c r="G170" s="221">
        <f>IF(F170=1,COUNTIF($C$4:C170,C170),0)</f>
        <v>0</v>
      </c>
      <c r="I170" s="221" t="s">
        <v>4352</v>
      </c>
      <c r="J170" s="221" t="s">
        <v>686</v>
      </c>
      <c r="K170" s="221" t="s">
        <v>4353</v>
      </c>
      <c r="L170" s="529">
        <f>IF(TRIM(J170)=TRIM('2 - Project Admin'!$E$8),1,0)</f>
        <v>0</v>
      </c>
      <c r="M170" s="221">
        <f>IF(L170=1,COUNTIF($J$4:J170,J170),0)</f>
        <v>0</v>
      </c>
    </row>
    <row r="171" spans="2:13">
      <c r="B171" s="221" t="s">
        <v>4354</v>
      </c>
      <c r="C171" s="221" t="s">
        <v>565</v>
      </c>
      <c r="D171" s="221" t="s">
        <v>4355</v>
      </c>
      <c r="E171" s="532" t="s">
        <v>3697</v>
      </c>
      <c r="F171" s="221">
        <f>IF(RIGHT(B171,1)="p",0,IF(TRIM(C171)=TRIM('2 - Project Admin'!$E$8),1,0))</f>
        <v>0</v>
      </c>
      <c r="G171" s="221">
        <f>IF(F171=1,COUNTIF($C$4:C171,C171),0)</f>
        <v>0</v>
      </c>
      <c r="I171" s="221" t="s">
        <v>4356</v>
      </c>
      <c r="J171" s="221" t="s">
        <v>686</v>
      </c>
      <c r="K171" s="221" t="s">
        <v>4357</v>
      </c>
      <c r="L171" s="529">
        <f>IF(TRIM(J171)=TRIM('2 - Project Admin'!$E$8),1,0)</f>
        <v>0</v>
      </c>
      <c r="M171" s="221">
        <f>IF(L171=1,COUNTIF($J$4:J171,J171),0)</f>
        <v>0</v>
      </c>
    </row>
    <row r="172" spans="2:13">
      <c r="B172" s="221" t="s">
        <v>4358</v>
      </c>
      <c r="C172" s="221" t="s">
        <v>565</v>
      </c>
      <c r="D172" s="221" t="s">
        <v>4359</v>
      </c>
      <c r="E172" s="532" t="s">
        <v>3697</v>
      </c>
      <c r="F172" s="221">
        <f>IF(RIGHT(B172,1)="p",0,IF(TRIM(C172)=TRIM('2 - Project Admin'!$E$8),1,0))</f>
        <v>0</v>
      </c>
      <c r="G172" s="221">
        <f>IF(F172=1,COUNTIF($C$4:C172,C172),0)</f>
        <v>0</v>
      </c>
      <c r="I172" s="221" t="s">
        <v>4360</v>
      </c>
      <c r="J172" s="221" t="s">
        <v>686</v>
      </c>
      <c r="K172" s="221" t="s">
        <v>4361</v>
      </c>
      <c r="L172" s="529">
        <f>IF(TRIM(J172)=TRIM('2 - Project Admin'!$E$8),1,0)</f>
        <v>0</v>
      </c>
      <c r="M172" s="221">
        <f>IF(L172=1,COUNTIF($J$4:J172,J172),0)</f>
        <v>0</v>
      </c>
    </row>
    <row r="173" spans="2:13">
      <c r="B173" s="221" t="s">
        <v>4362</v>
      </c>
      <c r="C173" s="221" t="s">
        <v>565</v>
      </c>
      <c r="D173" s="221" t="s">
        <v>4363</v>
      </c>
      <c r="E173" s="532" t="s">
        <v>3697</v>
      </c>
      <c r="F173" s="221">
        <f>IF(RIGHT(B173,1)="p",0,IF(TRIM(C173)=TRIM('2 - Project Admin'!$E$8),1,0))</f>
        <v>0</v>
      </c>
      <c r="G173" s="221">
        <f>IF(F173=1,COUNTIF($C$4:C173,C173),0)</f>
        <v>0</v>
      </c>
      <c r="I173" s="221" t="s">
        <v>4364</v>
      </c>
      <c r="J173" s="221" t="s">
        <v>686</v>
      </c>
      <c r="K173" s="221" t="s">
        <v>4365</v>
      </c>
      <c r="L173" s="529">
        <f>IF(TRIM(J173)=TRIM('2 - Project Admin'!$E$8),1,0)</f>
        <v>0</v>
      </c>
      <c r="M173" s="221">
        <f>IF(L173=1,COUNTIF($J$4:J173,J173),0)</f>
        <v>0</v>
      </c>
    </row>
    <row r="174" spans="2:13">
      <c r="B174" s="221" t="s">
        <v>4366</v>
      </c>
      <c r="C174" s="221" t="s">
        <v>565</v>
      </c>
      <c r="D174" s="221" t="s">
        <v>4367</v>
      </c>
      <c r="E174" s="532" t="s">
        <v>3697</v>
      </c>
      <c r="F174" s="221">
        <f>IF(RIGHT(B174,1)="p",0,IF(TRIM(C174)=TRIM('2 - Project Admin'!$E$8),1,0))</f>
        <v>0</v>
      </c>
      <c r="G174" s="221">
        <f>IF(F174=1,COUNTIF($C$4:C174,C174),0)</f>
        <v>0</v>
      </c>
      <c r="I174" s="221" t="s">
        <v>4368</v>
      </c>
      <c r="J174" s="221" t="s">
        <v>689</v>
      </c>
      <c r="K174" s="221" t="s">
        <v>4369</v>
      </c>
      <c r="L174" s="529">
        <f>IF(TRIM(J174)=TRIM('2 - Project Admin'!$E$8),1,0)</f>
        <v>0</v>
      </c>
      <c r="M174" s="221">
        <f>IF(L174=1,COUNTIF($J$4:J174,J174),0)</f>
        <v>0</v>
      </c>
    </row>
    <row r="175" spans="2:13">
      <c r="B175" s="221" t="s">
        <v>4370</v>
      </c>
      <c r="C175" s="221" t="s">
        <v>565</v>
      </c>
      <c r="D175" s="221" t="s">
        <v>4371</v>
      </c>
      <c r="E175" s="532" t="s">
        <v>3697</v>
      </c>
      <c r="F175" s="221">
        <f>IF(RIGHT(B175,1)="p",0,IF(TRIM(C175)=TRIM('2 - Project Admin'!$E$8),1,0))</f>
        <v>0</v>
      </c>
      <c r="G175" s="221">
        <f>IF(F175=1,COUNTIF($C$4:C175,C175),0)</f>
        <v>0</v>
      </c>
      <c r="I175" s="221" t="s">
        <v>4372</v>
      </c>
      <c r="J175" s="221" t="s">
        <v>689</v>
      </c>
      <c r="K175" s="221" t="s">
        <v>4373</v>
      </c>
      <c r="L175" s="529">
        <f>IF(TRIM(J175)=TRIM('2 - Project Admin'!$E$8),1,0)</f>
        <v>0</v>
      </c>
      <c r="M175" s="221">
        <f>IF(L175=1,COUNTIF($J$4:J175,J175),0)</f>
        <v>0</v>
      </c>
    </row>
    <row r="176" spans="2:13">
      <c r="B176" s="221" t="s">
        <v>4374</v>
      </c>
      <c r="C176" s="221" t="s">
        <v>569</v>
      </c>
      <c r="D176" s="221" t="s">
        <v>4375</v>
      </c>
      <c r="E176" s="532" t="s">
        <v>3697</v>
      </c>
      <c r="F176" s="221">
        <f>IF(RIGHT(B176,1)="p",0,IF(TRIM(C176)=TRIM('2 - Project Admin'!$E$8),1,0))</f>
        <v>0</v>
      </c>
      <c r="G176" s="221">
        <f>IF(F176=1,COUNTIF($C$4:C176,C176),0)</f>
        <v>0</v>
      </c>
      <c r="I176" s="221" t="s">
        <v>4376</v>
      </c>
      <c r="J176" s="221" t="s">
        <v>689</v>
      </c>
      <c r="K176" s="221" t="s">
        <v>4377</v>
      </c>
      <c r="L176" s="529">
        <f>IF(TRIM(J176)=TRIM('2 - Project Admin'!$E$8),1,0)</f>
        <v>0</v>
      </c>
      <c r="M176" s="221">
        <f>IF(L176=1,COUNTIF($J$4:J176,J176),0)</f>
        <v>0</v>
      </c>
    </row>
    <row r="177" spans="2:13">
      <c r="B177" s="221" t="s">
        <v>4378</v>
      </c>
      <c r="C177" s="221" t="s">
        <v>569</v>
      </c>
      <c r="D177" s="221" t="s">
        <v>4379</v>
      </c>
      <c r="E177" s="532" t="s">
        <v>3697</v>
      </c>
      <c r="F177" s="221">
        <f>IF(RIGHT(B177,1)="p",0,IF(TRIM(C177)=TRIM('2 - Project Admin'!$E$8),1,0))</f>
        <v>0</v>
      </c>
      <c r="G177" s="221">
        <f>IF(F177=1,COUNTIF($C$4:C177,C177),0)</f>
        <v>0</v>
      </c>
      <c r="I177" s="221" t="s">
        <v>4380</v>
      </c>
      <c r="J177" s="221" t="s">
        <v>691</v>
      </c>
      <c r="K177" s="221" t="s">
        <v>4381</v>
      </c>
      <c r="L177" s="529">
        <f>IF(TRIM(J177)=TRIM('2 - Project Admin'!$E$8),1,0)</f>
        <v>0</v>
      </c>
      <c r="M177" s="221">
        <f>IF(L177=1,COUNTIF($J$4:J177,J177),0)</f>
        <v>0</v>
      </c>
    </row>
    <row r="178" spans="2:13">
      <c r="B178" s="221" t="s">
        <v>4382</v>
      </c>
      <c r="C178" s="221" t="s">
        <v>569</v>
      </c>
      <c r="D178" s="221" t="s">
        <v>4383</v>
      </c>
      <c r="E178" s="532" t="s">
        <v>3697</v>
      </c>
      <c r="F178" s="221">
        <f>IF(RIGHT(B178,1)="p",0,IF(TRIM(C178)=TRIM('2 - Project Admin'!$E$8),1,0))</f>
        <v>0</v>
      </c>
      <c r="G178" s="221">
        <f>IF(F178=1,COUNTIF($C$4:C178,C178),0)</f>
        <v>0</v>
      </c>
      <c r="I178" s="221" t="s">
        <v>4384</v>
      </c>
      <c r="J178" s="221" t="s">
        <v>691</v>
      </c>
      <c r="K178" s="221" t="s">
        <v>4385</v>
      </c>
      <c r="L178" s="529">
        <f>IF(TRIM(J178)=TRIM('2 - Project Admin'!$E$8),1,0)</f>
        <v>0</v>
      </c>
      <c r="M178" s="221">
        <f>IF(L178=1,COUNTIF($J$4:J178,J178),0)</f>
        <v>0</v>
      </c>
    </row>
    <row r="179" spans="2:13">
      <c r="B179" s="221" t="s">
        <v>4386</v>
      </c>
      <c r="C179" s="221" t="s">
        <v>569</v>
      </c>
      <c r="D179" s="221" t="s">
        <v>4387</v>
      </c>
      <c r="E179" s="532" t="s">
        <v>3697</v>
      </c>
      <c r="F179" s="221">
        <f>IF(RIGHT(B179,1)="p",0,IF(TRIM(C179)=TRIM('2 - Project Admin'!$E$8),1,0))</f>
        <v>0</v>
      </c>
      <c r="G179" s="221">
        <f>IF(F179=1,COUNTIF($C$4:C179,C179),0)</f>
        <v>0</v>
      </c>
      <c r="I179" s="221" t="s">
        <v>4388</v>
      </c>
      <c r="J179" s="221" t="s">
        <v>691</v>
      </c>
      <c r="K179" s="221" t="s">
        <v>4389</v>
      </c>
      <c r="L179" s="529">
        <f>IF(TRIM(J179)=TRIM('2 - Project Admin'!$E$8),1,0)</f>
        <v>0</v>
      </c>
      <c r="M179" s="221">
        <f>IF(L179=1,COUNTIF($J$4:J179,J179),0)</f>
        <v>0</v>
      </c>
    </row>
    <row r="180" spans="2:13">
      <c r="B180" s="221" t="s">
        <v>4390</v>
      </c>
      <c r="C180" s="221" t="s">
        <v>569</v>
      </c>
      <c r="D180" s="221" t="s">
        <v>4391</v>
      </c>
      <c r="E180" s="532" t="s">
        <v>3697</v>
      </c>
      <c r="F180" s="221">
        <f>IF(RIGHT(B180,1)="p",0,IF(TRIM(C180)=TRIM('2 - Project Admin'!$E$8),1,0))</f>
        <v>0</v>
      </c>
      <c r="G180" s="221">
        <f>IF(F180=1,COUNTIF($C$4:C180,C180),0)</f>
        <v>0</v>
      </c>
      <c r="I180" s="221" t="s">
        <v>4392</v>
      </c>
      <c r="J180" s="221" t="s">
        <v>691</v>
      </c>
      <c r="K180" s="221" t="s">
        <v>4393</v>
      </c>
      <c r="L180" s="529">
        <f>IF(TRIM(J180)=TRIM('2 - Project Admin'!$E$8),1,0)</f>
        <v>0</v>
      </c>
      <c r="M180" s="221">
        <f>IF(L180=1,COUNTIF($J$4:J180,J180),0)</f>
        <v>0</v>
      </c>
    </row>
    <row r="181" spans="2:13">
      <c r="B181" s="221" t="s">
        <v>4394</v>
      </c>
      <c r="C181" s="221" t="s">
        <v>569</v>
      </c>
      <c r="D181" s="221" t="s">
        <v>4395</v>
      </c>
      <c r="E181" s="532" t="s">
        <v>3697</v>
      </c>
      <c r="F181" s="221">
        <f>IF(RIGHT(B181,1)="p",0,IF(TRIM(C181)=TRIM('2 - Project Admin'!$E$8),1,0))</f>
        <v>0</v>
      </c>
      <c r="G181" s="221">
        <f>IF(F181=1,COUNTIF($C$4:C181,C181),0)</f>
        <v>0</v>
      </c>
      <c r="I181" s="221" t="s">
        <v>4396</v>
      </c>
      <c r="J181" s="221" t="s">
        <v>691</v>
      </c>
      <c r="K181" s="221" t="s">
        <v>4397</v>
      </c>
      <c r="L181" s="529">
        <f>IF(TRIM(J181)=TRIM('2 - Project Admin'!$E$8),1,0)</f>
        <v>0</v>
      </c>
      <c r="M181" s="221">
        <f>IF(L181=1,COUNTIF($J$4:J181,J181),0)</f>
        <v>0</v>
      </c>
    </row>
    <row r="182" spans="2:13">
      <c r="B182" s="221" t="s">
        <v>4398</v>
      </c>
      <c r="C182" s="221" t="s">
        <v>569</v>
      </c>
      <c r="D182" s="221" t="s">
        <v>4399</v>
      </c>
      <c r="E182" s="532" t="s">
        <v>3697</v>
      </c>
      <c r="F182" s="221">
        <f>IF(RIGHT(B182,1)="p",0,IF(TRIM(C182)=TRIM('2 - Project Admin'!$E$8),1,0))</f>
        <v>0</v>
      </c>
      <c r="G182" s="221">
        <f>IF(F182=1,COUNTIF($C$4:C182,C182),0)</f>
        <v>0</v>
      </c>
      <c r="I182" s="221" t="s">
        <v>4400</v>
      </c>
      <c r="J182" s="221" t="s">
        <v>691</v>
      </c>
      <c r="K182" s="221" t="s">
        <v>4401</v>
      </c>
      <c r="L182" s="529">
        <f>IF(TRIM(J182)=TRIM('2 - Project Admin'!$E$8),1,0)</f>
        <v>0</v>
      </c>
      <c r="M182" s="221">
        <f>IF(L182=1,COUNTIF($J$4:J182,J182),0)</f>
        <v>0</v>
      </c>
    </row>
    <row r="183" spans="2:13">
      <c r="B183" s="221" t="s">
        <v>4402</v>
      </c>
      <c r="C183" s="221" t="s">
        <v>569</v>
      </c>
      <c r="D183" s="221" t="s">
        <v>4403</v>
      </c>
      <c r="E183" s="532" t="s">
        <v>3697</v>
      </c>
      <c r="F183" s="221">
        <f>IF(RIGHT(B183,1)="p",0,IF(TRIM(C183)=TRIM('2 - Project Admin'!$E$8),1,0))</f>
        <v>0</v>
      </c>
      <c r="G183" s="221">
        <f>IF(F183=1,COUNTIF($C$4:C183,C183),0)</f>
        <v>0</v>
      </c>
      <c r="I183" s="221" t="s">
        <v>4404</v>
      </c>
      <c r="J183" s="221" t="s">
        <v>691</v>
      </c>
      <c r="K183" s="221" t="s">
        <v>4405</v>
      </c>
      <c r="L183" s="529">
        <f>IF(TRIM(J183)=TRIM('2 - Project Admin'!$E$8),1,0)</f>
        <v>0</v>
      </c>
      <c r="M183" s="221">
        <f>IF(L183=1,COUNTIF($J$4:J183,J183),0)</f>
        <v>0</v>
      </c>
    </row>
    <row r="184" spans="2:13">
      <c r="B184" s="221" t="s">
        <v>4406</v>
      </c>
      <c r="C184" s="221" t="s">
        <v>569</v>
      </c>
      <c r="D184" s="221" t="s">
        <v>4407</v>
      </c>
      <c r="E184" s="532" t="s">
        <v>3697</v>
      </c>
      <c r="F184" s="221">
        <f>IF(RIGHT(B184,1)="p",0,IF(TRIM(C184)=TRIM('2 - Project Admin'!$E$8),1,0))</f>
        <v>0</v>
      </c>
      <c r="G184" s="221">
        <f>IF(F184=1,COUNTIF($C$4:C184,C184),0)</f>
        <v>0</v>
      </c>
      <c r="I184" s="221" t="s">
        <v>4408</v>
      </c>
      <c r="J184" s="221" t="s">
        <v>691</v>
      </c>
      <c r="K184" s="221" t="s">
        <v>4409</v>
      </c>
      <c r="L184" s="529">
        <f>IF(TRIM(J184)=TRIM('2 - Project Admin'!$E$8),1,0)</f>
        <v>0</v>
      </c>
      <c r="M184" s="221">
        <f>IF(L184=1,COUNTIF($J$4:J184,J184),0)</f>
        <v>0</v>
      </c>
    </row>
    <row r="185" spans="2:13">
      <c r="B185" s="221" t="s">
        <v>4410</v>
      </c>
      <c r="C185" s="221" t="s">
        <v>572</v>
      </c>
      <c r="D185" s="221" t="s">
        <v>4411</v>
      </c>
      <c r="E185" s="532" t="s">
        <v>3697</v>
      </c>
      <c r="F185" s="221">
        <f>IF(RIGHT(B185,1)="p",0,IF(TRIM(C185)=TRIM('2 - Project Admin'!$E$8),1,0))</f>
        <v>0</v>
      </c>
      <c r="G185" s="221">
        <f>IF(F185=1,COUNTIF($C$4:C185,C185),0)</f>
        <v>0</v>
      </c>
      <c r="I185" s="221" t="s">
        <v>4412</v>
      </c>
      <c r="J185" s="221" t="s">
        <v>692</v>
      </c>
      <c r="K185" s="221" t="s">
        <v>4413</v>
      </c>
      <c r="L185" s="529">
        <f>IF(TRIM(J185)=TRIM('2 - Project Admin'!$E$8),1,0)</f>
        <v>0</v>
      </c>
      <c r="M185" s="221">
        <f>IF(L185=1,COUNTIF($J$4:J185,J185),0)</f>
        <v>0</v>
      </c>
    </row>
    <row r="186" spans="2:13">
      <c r="B186" s="221" t="s">
        <v>4414</v>
      </c>
      <c r="C186" s="221" t="s">
        <v>572</v>
      </c>
      <c r="D186" s="221" t="s">
        <v>4415</v>
      </c>
      <c r="E186" s="532" t="s">
        <v>3697</v>
      </c>
      <c r="F186" s="221">
        <f>IF(RIGHT(B186,1)="p",0,IF(TRIM(C186)=TRIM('2 - Project Admin'!$E$8),1,0))</f>
        <v>0</v>
      </c>
      <c r="G186" s="221">
        <f>IF(F186=1,COUNTIF($C$4:C186,C186),0)</f>
        <v>0</v>
      </c>
      <c r="I186" s="221" t="s">
        <v>4416</v>
      </c>
      <c r="J186" s="221" t="s">
        <v>692</v>
      </c>
      <c r="K186" s="221" t="s">
        <v>4417</v>
      </c>
      <c r="L186" s="529">
        <f>IF(TRIM(J186)=TRIM('2 - Project Admin'!$E$8),1,0)</f>
        <v>0</v>
      </c>
      <c r="M186" s="221">
        <f>IF(L186=1,COUNTIF($J$4:J186,J186),0)</f>
        <v>0</v>
      </c>
    </row>
    <row r="187" spans="2:13">
      <c r="B187" s="221" t="s">
        <v>4418</v>
      </c>
      <c r="C187" s="221" t="s">
        <v>572</v>
      </c>
      <c r="D187" s="221" t="s">
        <v>4419</v>
      </c>
      <c r="E187" s="532" t="s">
        <v>3697</v>
      </c>
      <c r="F187" s="221">
        <f>IF(RIGHT(B187,1)="p",0,IF(TRIM(C187)=TRIM('2 - Project Admin'!$E$8),1,0))</f>
        <v>0</v>
      </c>
      <c r="G187" s="221">
        <f>IF(F187=1,COUNTIF($C$4:C187,C187),0)</f>
        <v>0</v>
      </c>
      <c r="I187" s="221" t="s">
        <v>4420</v>
      </c>
      <c r="J187" s="221" t="s">
        <v>692</v>
      </c>
      <c r="K187" s="221" t="s">
        <v>4421</v>
      </c>
      <c r="L187" s="529">
        <f>IF(TRIM(J187)=TRIM('2 - Project Admin'!$E$8),1,0)</f>
        <v>0</v>
      </c>
      <c r="M187" s="221">
        <f>IF(L187=1,COUNTIF($J$4:J187,J187),0)</f>
        <v>0</v>
      </c>
    </row>
    <row r="188" spans="2:13">
      <c r="B188" s="221" t="s">
        <v>4422</v>
      </c>
      <c r="C188" s="221" t="s">
        <v>576</v>
      </c>
      <c r="D188" s="221" t="s">
        <v>4423</v>
      </c>
      <c r="E188" s="532" t="s">
        <v>3697</v>
      </c>
      <c r="F188" s="221">
        <f>IF(RIGHT(B188,1)="p",0,IF(TRIM(C188)=TRIM('2 - Project Admin'!$E$8),1,0))</f>
        <v>0</v>
      </c>
      <c r="G188" s="221">
        <f>IF(F188=1,COUNTIF($C$4:C188,C188),0)</f>
        <v>0</v>
      </c>
      <c r="I188" s="221" t="s">
        <v>4424</v>
      </c>
      <c r="J188" s="221" t="s">
        <v>696</v>
      </c>
      <c r="K188" s="221" t="s">
        <v>4425</v>
      </c>
      <c r="L188" s="529">
        <f>IF(TRIM(J188)=TRIM('2 - Project Admin'!$E$8),1,0)</f>
        <v>0</v>
      </c>
      <c r="M188" s="221">
        <f>IF(L188=1,COUNTIF($J$4:J188,J188),0)</f>
        <v>0</v>
      </c>
    </row>
    <row r="189" spans="2:13">
      <c r="B189" s="221" t="s">
        <v>4426</v>
      </c>
      <c r="C189" s="221" t="s">
        <v>583</v>
      </c>
      <c r="D189" s="221" t="s">
        <v>4427</v>
      </c>
      <c r="E189" s="532" t="s">
        <v>3697</v>
      </c>
      <c r="F189" s="221">
        <f>IF(RIGHT(B189,1)="p",0,IF(TRIM(C189)=TRIM('2 - Project Admin'!$E$8),1,0))</f>
        <v>0</v>
      </c>
      <c r="G189" s="221">
        <f>IF(F189=1,COUNTIF($C$4:C189,C189),0)</f>
        <v>0</v>
      </c>
      <c r="I189" s="221" t="s">
        <v>4428</v>
      </c>
      <c r="J189" s="221" t="s">
        <v>696</v>
      </c>
      <c r="K189" s="221" t="s">
        <v>4429</v>
      </c>
      <c r="L189" s="529">
        <f>IF(TRIM(J189)=TRIM('2 - Project Admin'!$E$8),1,0)</f>
        <v>0</v>
      </c>
      <c r="M189" s="221">
        <f>IF(L189=1,COUNTIF($J$4:J189,J189),0)</f>
        <v>0</v>
      </c>
    </row>
    <row r="190" spans="2:13">
      <c r="B190" s="221" t="s">
        <v>4430</v>
      </c>
      <c r="C190" s="221" t="s">
        <v>583</v>
      </c>
      <c r="D190" s="221" t="s">
        <v>4431</v>
      </c>
      <c r="E190" s="532" t="s">
        <v>3697</v>
      </c>
      <c r="F190" s="221">
        <f>IF(RIGHT(B190,1)="p",0,IF(TRIM(C190)=TRIM('2 - Project Admin'!$E$8),1,0))</f>
        <v>0</v>
      </c>
      <c r="G190" s="221">
        <f>IF(F190=1,COUNTIF($C$4:C190,C190),0)</f>
        <v>0</v>
      </c>
      <c r="I190" s="221" t="s">
        <v>4432</v>
      </c>
      <c r="J190" s="221" t="s">
        <v>698</v>
      </c>
      <c r="K190" s="221" t="s">
        <v>4433</v>
      </c>
      <c r="L190" s="529">
        <f>IF(TRIM(J190)=TRIM('2 - Project Admin'!$E$8),1,0)</f>
        <v>0</v>
      </c>
      <c r="M190" s="221">
        <f>IF(L190=1,COUNTIF($J$4:J190,J190),0)</f>
        <v>0</v>
      </c>
    </row>
    <row r="191" spans="2:13">
      <c r="B191" s="221" t="s">
        <v>4434</v>
      </c>
      <c r="C191" s="221" t="s">
        <v>583</v>
      </c>
      <c r="D191" s="221" t="s">
        <v>4435</v>
      </c>
      <c r="E191" s="532" t="s">
        <v>3697</v>
      </c>
      <c r="F191" s="221">
        <f>IF(RIGHT(B191,1)="p",0,IF(TRIM(C191)=TRIM('2 - Project Admin'!$E$8),1,0))</f>
        <v>0</v>
      </c>
      <c r="G191" s="221">
        <f>IF(F191=1,COUNTIF($C$4:C191,C191),0)</f>
        <v>0</v>
      </c>
      <c r="I191" s="221" t="s">
        <v>4436</v>
      </c>
      <c r="J191" s="221" t="s">
        <v>698</v>
      </c>
      <c r="K191" s="221" t="s">
        <v>4437</v>
      </c>
      <c r="L191" s="529">
        <f>IF(TRIM(J191)=TRIM('2 - Project Admin'!$E$8),1,0)</f>
        <v>0</v>
      </c>
      <c r="M191" s="221">
        <f>IF(L191=1,COUNTIF($J$4:J191,J191),0)</f>
        <v>0</v>
      </c>
    </row>
    <row r="192" spans="2:13">
      <c r="B192" s="221" t="s">
        <v>4438</v>
      </c>
      <c r="C192" s="221" t="s">
        <v>583</v>
      </c>
      <c r="D192" s="221" t="s">
        <v>4439</v>
      </c>
      <c r="E192" s="532" t="s">
        <v>3697</v>
      </c>
      <c r="F192" s="221">
        <f>IF(RIGHT(B192,1)="p",0,IF(TRIM(C192)=TRIM('2 - Project Admin'!$E$8),1,0))</f>
        <v>0</v>
      </c>
      <c r="G192" s="221">
        <f>IF(F192=1,COUNTIF($C$4:C192,C192),0)</f>
        <v>0</v>
      </c>
      <c r="I192" s="221" t="s">
        <v>4440</v>
      </c>
      <c r="J192" s="221" t="s">
        <v>698</v>
      </c>
      <c r="K192" s="221" t="s">
        <v>4441</v>
      </c>
      <c r="L192" s="529">
        <f>IF(TRIM(J192)=TRIM('2 - Project Admin'!$E$8),1,0)</f>
        <v>0</v>
      </c>
      <c r="M192" s="221">
        <f>IF(L192=1,COUNTIF($J$4:J192,J192),0)</f>
        <v>0</v>
      </c>
    </row>
    <row r="193" spans="2:13">
      <c r="B193" s="221" t="s">
        <v>4442</v>
      </c>
      <c r="C193" s="221" t="s">
        <v>583</v>
      </c>
      <c r="D193" s="221" t="s">
        <v>4443</v>
      </c>
      <c r="E193" s="532" t="s">
        <v>3697</v>
      </c>
      <c r="F193" s="221">
        <f>IF(RIGHT(B193,1)="p",0,IF(TRIM(C193)=TRIM('2 - Project Admin'!$E$8),1,0))</f>
        <v>0</v>
      </c>
      <c r="G193" s="221">
        <f>IF(F193=1,COUNTIF($C$4:C193,C193),0)</f>
        <v>0</v>
      </c>
      <c r="I193" s="221" t="s">
        <v>4444</v>
      </c>
      <c r="J193" s="221" t="s">
        <v>701</v>
      </c>
      <c r="K193" s="221" t="s">
        <v>4445</v>
      </c>
      <c r="L193" s="529">
        <f>IF(TRIM(J193)=TRIM('2 - Project Admin'!$E$8),1,0)</f>
        <v>0</v>
      </c>
      <c r="M193" s="221">
        <f>IF(L193=1,COUNTIF($J$4:J193,J193),0)</f>
        <v>0</v>
      </c>
    </row>
    <row r="194" spans="2:13">
      <c r="B194" s="221" t="s">
        <v>4446</v>
      </c>
      <c r="C194" s="221" t="s">
        <v>583</v>
      </c>
      <c r="D194" s="221" t="s">
        <v>4447</v>
      </c>
      <c r="E194" s="532" t="s">
        <v>3697</v>
      </c>
      <c r="F194" s="221">
        <f>IF(RIGHT(B194,1)="p",0,IF(TRIM(C194)=TRIM('2 - Project Admin'!$E$8),1,0))</f>
        <v>0</v>
      </c>
      <c r="G194" s="221">
        <f>IF(F194=1,COUNTIF($C$4:C194,C194),0)</f>
        <v>0</v>
      </c>
      <c r="I194" s="221" t="s">
        <v>4448</v>
      </c>
      <c r="J194" s="221" t="s">
        <v>701</v>
      </c>
      <c r="K194" s="221" t="s">
        <v>4268</v>
      </c>
      <c r="L194" s="529">
        <f>IF(TRIM(J194)=TRIM('2 - Project Admin'!$E$8),1,0)</f>
        <v>0</v>
      </c>
      <c r="M194" s="221">
        <f>IF(L194=1,COUNTIF($J$4:J194,J194),0)</f>
        <v>0</v>
      </c>
    </row>
    <row r="195" spans="2:13">
      <c r="B195" s="221" t="s">
        <v>4449</v>
      </c>
      <c r="C195" s="221" t="s">
        <v>583</v>
      </c>
      <c r="D195" s="221" t="s">
        <v>4450</v>
      </c>
      <c r="E195" s="532" t="s">
        <v>3697</v>
      </c>
      <c r="F195" s="221">
        <f>IF(RIGHT(B195,1)="p",0,IF(TRIM(C195)=TRIM('2 - Project Admin'!$E$8),1,0))</f>
        <v>0</v>
      </c>
      <c r="G195" s="221">
        <f>IF(F195=1,COUNTIF($C$4:C195,C195),0)</f>
        <v>0</v>
      </c>
      <c r="I195" s="221" t="s">
        <v>4451</v>
      </c>
      <c r="J195" s="221" t="s">
        <v>706</v>
      </c>
      <c r="K195" s="221" t="s">
        <v>4452</v>
      </c>
      <c r="L195" s="529">
        <f>IF(TRIM(J195)=TRIM('2 - Project Admin'!$E$8),1,0)</f>
        <v>0</v>
      </c>
      <c r="M195" s="221">
        <f>IF(L195=1,COUNTIF($J$4:J195,J195),0)</f>
        <v>0</v>
      </c>
    </row>
    <row r="196" spans="2:13">
      <c r="B196" s="221" t="s">
        <v>4453</v>
      </c>
      <c r="C196" s="221" t="s">
        <v>583</v>
      </c>
      <c r="D196" s="221" t="s">
        <v>4454</v>
      </c>
      <c r="E196" s="532" t="s">
        <v>3697</v>
      </c>
      <c r="F196" s="221">
        <f>IF(RIGHT(B196,1)="p",0,IF(TRIM(C196)=TRIM('2 - Project Admin'!$E$8),1,0))</f>
        <v>0</v>
      </c>
      <c r="G196" s="221">
        <f>IF(F196=1,COUNTIF($C$4:C196,C196),0)</f>
        <v>0</v>
      </c>
      <c r="I196" s="221" t="s">
        <v>4455</v>
      </c>
      <c r="J196" s="221" t="s">
        <v>707</v>
      </c>
      <c r="K196" s="221" t="s">
        <v>4456</v>
      </c>
      <c r="L196" s="529">
        <f>IF(TRIM(J196)=TRIM('2 - Project Admin'!$E$8),1,0)</f>
        <v>0</v>
      </c>
      <c r="M196" s="221">
        <f>IF(L196=1,COUNTIF($J$4:J196,J196),0)</f>
        <v>0</v>
      </c>
    </row>
    <row r="197" spans="2:13">
      <c r="B197" s="221" t="s">
        <v>4457</v>
      </c>
      <c r="C197" s="221" t="s">
        <v>583</v>
      </c>
      <c r="D197" s="221" t="s">
        <v>4458</v>
      </c>
      <c r="E197" s="532" t="s">
        <v>3697</v>
      </c>
      <c r="F197" s="221">
        <f>IF(RIGHT(B197,1)="p",0,IF(TRIM(C197)=TRIM('2 - Project Admin'!$E$8),1,0))</f>
        <v>0</v>
      </c>
      <c r="G197" s="221">
        <f>IF(F197=1,COUNTIF($C$4:C197,C197),0)</f>
        <v>0</v>
      </c>
      <c r="I197" s="221" t="s">
        <v>4459</v>
      </c>
      <c r="J197" s="221" t="s">
        <v>707</v>
      </c>
      <c r="K197" s="221" t="s">
        <v>4460</v>
      </c>
      <c r="L197" s="529">
        <f>IF(TRIM(J197)=TRIM('2 - Project Admin'!$E$8),1,0)</f>
        <v>0</v>
      </c>
      <c r="M197" s="221">
        <f>IF(L197=1,COUNTIF($J$4:J197,J197),0)</f>
        <v>0</v>
      </c>
    </row>
    <row r="198" spans="2:13">
      <c r="B198" s="221" t="s">
        <v>4461</v>
      </c>
      <c r="C198" s="221" t="s">
        <v>583</v>
      </c>
      <c r="D198" s="221" t="s">
        <v>4462</v>
      </c>
      <c r="E198" s="532" t="s">
        <v>3697</v>
      </c>
      <c r="F198" s="221">
        <f>IF(RIGHT(B198,1)="p",0,IF(TRIM(C198)=TRIM('2 - Project Admin'!$E$8),1,0))</f>
        <v>0</v>
      </c>
      <c r="G198" s="221">
        <f>IF(F198=1,COUNTIF($C$4:C198,C198),0)</f>
        <v>0</v>
      </c>
      <c r="I198" s="221" t="s">
        <v>4463</v>
      </c>
      <c r="J198" s="221" t="s">
        <v>707</v>
      </c>
      <c r="K198" s="221" t="s">
        <v>4464</v>
      </c>
      <c r="L198" s="529">
        <f>IF(TRIM(J198)=TRIM('2 - Project Admin'!$E$8),1,0)</f>
        <v>0</v>
      </c>
      <c r="M198" s="221">
        <f>IF(L198=1,COUNTIF($J$4:J198,J198),0)</f>
        <v>0</v>
      </c>
    </row>
    <row r="199" spans="2:13">
      <c r="B199" s="221" t="s">
        <v>4465</v>
      </c>
      <c r="C199" s="221" t="s">
        <v>583</v>
      </c>
      <c r="D199" s="221" t="s">
        <v>4466</v>
      </c>
      <c r="E199" s="532" t="s">
        <v>3697</v>
      </c>
      <c r="F199" s="221">
        <f>IF(RIGHT(B199,1)="p",0,IF(TRIM(C199)=TRIM('2 - Project Admin'!$E$8),1,0))</f>
        <v>0</v>
      </c>
      <c r="G199" s="221">
        <f>IF(F199=1,COUNTIF($C$4:C199,C199),0)</f>
        <v>0</v>
      </c>
      <c r="I199" s="221" t="s">
        <v>4467</v>
      </c>
      <c r="J199" s="221" t="s">
        <v>707</v>
      </c>
      <c r="K199" s="221" t="s">
        <v>4468</v>
      </c>
      <c r="L199" s="529">
        <f>IF(TRIM(J199)=TRIM('2 - Project Admin'!$E$8),1,0)</f>
        <v>0</v>
      </c>
      <c r="M199" s="221">
        <f>IF(L199=1,COUNTIF($J$4:J199,J199),0)</f>
        <v>0</v>
      </c>
    </row>
    <row r="200" spans="2:13">
      <c r="B200" s="221" t="s">
        <v>4469</v>
      </c>
      <c r="C200" s="221" t="s">
        <v>585</v>
      </c>
      <c r="D200" s="221" t="s">
        <v>4470</v>
      </c>
      <c r="E200" s="532" t="s">
        <v>3697</v>
      </c>
      <c r="F200" s="221">
        <f>IF(RIGHT(B200,1)="p",0,IF(TRIM(C200)=TRIM('2 - Project Admin'!$E$8),1,0))</f>
        <v>0</v>
      </c>
      <c r="G200" s="221">
        <f>IF(F200=1,COUNTIF($C$4:C200,C200),0)</f>
        <v>0</v>
      </c>
      <c r="I200" s="221" t="s">
        <v>4471</v>
      </c>
      <c r="J200" s="221" t="s">
        <v>710</v>
      </c>
      <c r="K200" s="221" t="s">
        <v>4472</v>
      </c>
      <c r="L200" s="529">
        <f>IF(TRIM(J200)=TRIM('2 - Project Admin'!$E$8),1,0)</f>
        <v>0</v>
      </c>
      <c r="M200" s="221">
        <f>IF(L200=1,COUNTIF($J$4:J200,J200),0)</f>
        <v>0</v>
      </c>
    </row>
    <row r="201" spans="2:13">
      <c r="B201" s="221" t="s">
        <v>4473</v>
      </c>
      <c r="C201" s="221" t="s">
        <v>585</v>
      </c>
      <c r="D201" s="221" t="s">
        <v>4474</v>
      </c>
      <c r="E201" s="532" t="s">
        <v>3697</v>
      </c>
      <c r="F201" s="221">
        <f>IF(RIGHT(B201,1)="p",0,IF(TRIM(C201)=TRIM('2 - Project Admin'!$E$8),1,0))</f>
        <v>0</v>
      </c>
      <c r="G201" s="221">
        <f>IF(F201=1,COUNTIF($C$4:C201,C201),0)</f>
        <v>0</v>
      </c>
      <c r="I201" s="221" t="s">
        <v>4475</v>
      </c>
      <c r="J201" s="221" t="s">
        <v>710</v>
      </c>
      <c r="K201" s="221" t="s">
        <v>4476</v>
      </c>
      <c r="L201" s="529">
        <f>IF(TRIM(J201)=TRIM('2 - Project Admin'!$E$8),1,0)</f>
        <v>0</v>
      </c>
      <c r="M201" s="221">
        <f>IF(L201=1,COUNTIF($J$4:J201,J201),0)</f>
        <v>0</v>
      </c>
    </row>
    <row r="202" spans="2:13">
      <c r="B202" s="221" t="s">
        <v>4477</v>
      </c>
      <c r="C202" s="221" t="s">
        <v>585</v>
      </c>
      <c r="D202" s="221" t="s">
        <v>4478</v>
      </c>
      <c r="E202" s="532" t="s">
        <v>3697</v>
      </c>
      <c r="F202" s="221">
        <f>IF(RIGHT(B202,1)="p",0,IF(TRIM(C202)=TRIM('2 - Project Admin'!$E$8),1,0))</f>
        <v>0</v>
      </c>
      <c r="G202" s="221">
        <f>IF(F202=1,COUNTIF($C$4:C202,C202),0)</f>
        <v>0</v>
      </c>
      <c r="I202" s="221" t="s">
        <v>4479</v>
      </c>
      <c r="J202" s="221" t="s">
        <v>710</v>
      </c>
      <c r="K202" s="221" t="s">
        <v>4480</v>
      </c>
      <c r="L202" s="529">
        <f>IF(TRIM(J202)=TRIM('2 - Project Admin'!$E$8),1,0)</f>
        <v>0</v>
      </c>
      <c r="M202" s="221">
        <f>IF(L202=1,COUNTIF($J$4:J202,J202),0)</f>
        <v>0</v>
      </c>
    </row>
    <row r="203" spans="2:13">
      <c r="B203" s="221" t="s">
        <v>4481</v>
      </c>
      <c r="C203" s="221" t="s">
        <v>585</v>
      </c>
      <c r="D203" s="221" t="s">
        <v>4482</v>
      </c>
      <c r="E203" s="532" t="s">
        <v>3697</v>
      </c>
      <c r="F203" s="221">
        <f>IF(RIGHT(B203,1)="p",0,IF(TRIM(C203)=TRIM('2 - Project Admin'!$E$8),1,0))</f>
        <v>0</v>
      </c>
      <c r="G203" s="221">
        <f>IF(F203=1,COUNTIF($C$4:C203,C203),0)</f>
        <v>0</v>
      </c>
      <c r="I203" s="221" t="s">
        <v>4483</v>
      </c>
      <c r="J203" s="221" t="s">
        <v>712</v>
      </c>
      <c r="K203" s="221" t="s">
        <v>4484</v>
      </c>
      <c r="L203" s="529">
        <f>IF(TRIM(J203)=TRIM('2 - Project Admin'!$E$8),1,0)</f>
        <v>0</v>
      </c>
      <c r="M203" s="221">
        <f>IF(L203=1,COUNTIF($J$4:J203,J203),0)</f>
        <v>0</v>
      </c>
    </row>
    <row r="204" spans="2:13">
      <c r="B204" s="221" t="s">
        <v>4485</v>
      </c>
      <c r="C204" s="221" t="s">
        <v>585</v>
      </c>
      <c r="D204" s="221" t="s">
        <v>4486</v>
      </c>
      <c r="E204" s="532" t="s">
        <v>3697</v>
      </c>
      <c r="F204" s="221">
        <f>IF(RIGHT(B204,1)="p",0,IF(TRIM(C204)=TRIM('2 - Project Admin'!$E$8),1,0))</f>
        <v>0</v>
      </c>
      <c r="G204" s="221">
        <f>IF(F204=1,COUNTIF($C$4:C204,C204),0)</f>
        <v>0</v>
      </c>
      <c r="I204" s="221" t="s">
        <v>4487</v>
      </c>
      <c r="J204" s="221" t="s">
        <v>712</v>
      </c>
      <c r="K204" s="221" t="s">
        <v>4488</v>
      </c>
      <c r="L204" s="529">
        <f>IF(TRIM(J204)=TRIM('2 - Project Admin'!$E$8),1,0)</f>
        <v>0</v>
      </c>
      <c r="M204" s="221">
        <f>IF(L204=1,COUNTIF($J$4:J204,J204),0)</f>
        <v>0</v>
      </c>
    </row>
    <row r="205" spans="2:13">
      <c r="B205" s="221" t="s">
        <v>4489</v>
      </c>
      <c r="C205" s="221" t="s">
        <v>585</v>
      </c>
      <c r="D205" s="221" t="s">
        <v>4490</v>
      </c>
      <c r="E205" s="532" t="s">
        <v>3697</v>
      </c>
      <c r="F205" s="221">
        <f>IF(RIGHT(B205,1)="p",0,IF(TRIM(C205)=TRIM('2 - Project Admin'!$E$8),1,0))</f>
        <v>0</v>
      </c>
      <c r="G205" s="221">
        <f>IF(F205=1,COUNTIF($C$4:C205,C205),0)</f>
        <v>0</v>
      </c>
      <c r="I205" s="221" t="s">
        <v>4491</v>
      </c>
      <c r="J205" s="221" t="s">
        <v>713</v>
      </c>
      <c r="K205" s="221" t="s">
        <v>4492</v>
      </c>
      <c r="L205" s="529">
        <f>IF(TRIM(J205)=TRIM('2 - Project Admin'!$E$8),1,0)</f>
        <v>0</v>
      </c>
      <c r="M205" s="221">
        <f>IF(L205=1,COUNTIF($J$4:J205,J205),0)</f>
        <v>0</v>
      </c>
    </row>
    <row r="206" spans="2:13">
      <c r="B206" s="221" t="s">
        <v>4493</v>
      </c>
      <c r="C206" s="221" t="s">
        <v>587</v>
      </c>
      <c r="D206" s="221" t="s">
        <v>4494</v>
      </c>
      <c r="E206" s="532" t="s">
        <v>3697</v>
      </c>
      <c r="F206" s="221">
        <f>IF(RIGHT(B206,1)="p",0,IF(TRIM(C206)=TRIM('2 - Project Admin'!$E$8),1,0))</f>
        <v>0</v>
      </c>
      <c r="G206" s="221">
        <f>IF(F206=1,COUNTIF($C$4:C206,C206),0)</f>
        <v>0</v>
      </c>
      <c r="I206" s="221" t="s">
        <v>4495</v>
      </c>
      <c r="J206" s="221" t="s">
        <v>713</v>
      </c>
      <c r="K206" s="221" t="s">
        <v>4496</v>
      </c>
      <c r="L206" s="529">
        <f>IF(TRIM(J206)=TRIM('2 - Project Admin'!$E$8),1,0)</f>
        <v>0</v>
      </c>
      <c r="M206" s="221">
        <f>IF(L206=1,COUNTIF($J$4:J206,J206),0)</f>
        <v>0</v>
      </c>
    </row>
    <row r="207" spans="2:13">
      <c r="B207" s="221" t="s">
        <v>4497</v>
      </c>
      <c r="C207" s="221" t="s">
        <v>587</v>
      </c>
      <c r="D207" s="221" t="s">
        <v>4498</v>
      </c>
      <c r="E207" s="532" t="s">
        <v>3697</v>
      </c>
      <c r="F207" s="221">
        <f>IF(RIGHT(B207,1)="p",0,IF(TRIM(C207)=TRIM('2 - Project Admin'!$E$8),1,0))</f>
        <v>0</v>
      </c>
      <c r="G207" s="221">
        <f>IF(F207=1,COUNTIF($C$4:C207,C207),0)</f>
        <v>0</v>
      </c>
      <c r="I207" s="221" t="s">
        <v>4499</v>
      </c>
      <c r="J207" s="221" t="s">
        <v>713</v>
      </c>
      <c r="K207" s="221" t="s">
        <v>4500</v>
      </c>
      <c r="L207" s="529">
        <f>IF(TRIM(J207)=TRIM('2 - Project Admin'!$E$8),1,0)</f>
        <v>0</v>
      </c>
      <c r="M207" s="221">
        <f>IF(L207=1,COUNTIF($J$4:J207,J207),0)</f>
        <v>0</v>
      </c>
    </row>
    <row r="208" spans="2:13">
      <c r="B208" s="221" t="s">
        <v>4501</v>
      </c>
      <c r="C208" s="221" t="s">
        <v>587</v>
      </c>
      <c r="D208" s="221" t="s">
        <v>4502</v>
      </c>
      <c r="E208" s="532" t="s">
        <v>3697</v>
      </c>
      <c r="F208" s="221">
        <f>IF(RIGHT(B208,1)="p",0,IF(TRIM(C208)=TRIM('2 - Project Admin'!$E$8),1,0))</f>
        <v>0</v>
      </c>
      <c r="G208" s="221">
        <f>IF(F208=1,COUNTIF($C$4:C208,C208),0)</f>
        <v>0</v>
      </c>
      <c r="I208" s="221" t="s">
        <v>4503</v>
      </c>
      <c r="J208" s="221" t="s">
        <v>717</v>
      </c>
      <c r="K208" s="221" t="s">
        <v>4504</v>
      </c>
      <c r="L208" s="529">
        <f>IF(TRIM(J208)=TRIM('2 - Project Admin'!$E$8),1,0)</f>
        <v>0</v>
      </c>
      <c r="M208" s="221">
        <f>IF(L208=1,COUNTIF($J$4:J208,J208),0)</f>
        <v>0</v>
      </c>
    </row>
    <row r="209" spans="2:13">
      <c r="B209" s="221" t="s">
        <v>4505</v>
      </c>
      <c r="C209" s="221" t="s">
        <v>587</v>
      </c>
      <c r="D209" s="221" t="s">
        <v>4506</v>
      </c>
      <c r="E209" s="532" t="s">
        <v>3697</v>
      </c>
      <c r="F209" s="221">
        <f>IF(RIGHT(B209,1)="p",0,IF(TRIM(C209)=TRIM('2 - Project Admin'!$E$8),1,0))</f>
        <v>0</v>
      </c>
      <c r="G209" s="221">
        <f>IF(F209=1,COUNTIF($C$4:C209,C209),0)</f>
        <v>0</v>
      </c>
      <c r="I209" s="221" t="s">
        <v>4507</v>
      </c>
      <c r="J209" s="221" t="s">
        <v>717</v>
      </c>
      <c r="K209" s="221" t="s">
        <v>4508</v>
      </c>
      <c r="L209" s="529">
        <f>IF(TRIM(J209)=TRIM('2 - Project Admin'!$E$8),1,0)</f>
        <v>0</v>
      </c>
      <c r="M209" s="221">
        <f>IF(L209=1,COUNTIF($J$4:J209,J209),0)</f>
        <v>0</v>
      </c>
    </row>
    <row r="210" spans="2:13">
      <c r="B210" s="221" t="s">
        <v>4509</v>
      </c>
      <c r="C210" s="221" t="s">
        <v>587</v>
      </c>
      <c r="D210" s="221" t="s">
        <v>4510</v>
      </c>
      <c r="E210" s="532" t="s">
        <v>3697</v>
      </c>
      <c r="F210" s="221">
        <f>IF(RIGHT(B210,1)="p",0,IF(TRIM(C210)=TRIM('2 - Project Admin'!$E$8),1,0))</f>
        <v>0</v>
      </c>
      <c r="G210" s="221">
        <f>IF(F210=1,COUNTIF($C$4:C210,C210),0)</f>
        <v>0</v>
      </c>
      <c r="I210" s="221" t="s">
        <v>4511</v>
      </c>
      <c r="J210" s="221" t="s">
        <v>717</v>
      </c>
      <c r="K210" s="221" t="s">
        <v>4512</v>
      </c>
      <c r="L210" s="529">
        <f>IF(TRIM(J210)=TRIM('2 - Project Admin'!$E$8),1,0)</f>
        <v>0</v>
      </c>
      <c r="M210" s="221">
        <f>IF(L210=1,COUNTIF($J$4:J210,J210),0)</f>
        <v>0</v>
      </c>
    </row>
    <row r="211" spans="2:13">
      <c r="B211" s="221" t="s">
        <v>4513</v>
      </c>
      <c r="C211" s="221" t="s">
        <v>587</v>
      </c>
      <c r="D211" s="221" t="s">
        <v>4514</v>
      </c>
      <c r="E211" s="532" t="s">
        <v>3697</v>
      </c>
      <c r="F211" s="221">
        <f>IF(RIGHT(B211,1)="p",0,IF(TRIM(C211)=TRIM('2 - Project Admin'!$E$8),1,0))</f>
        <v>0</v>
      </c>
      <c r="G211" s="221">
        <f>IF(F211=1,COUNTIF($C$4:C211,C211),0)</f>
        <v>0</v>
      </c>
      <c r="I211" s="221" t="s">
        <v>4515</v>
      </c>
      <c r="J211" s="221" t="s">
        <v>717</v>
      </c>
      <c r="K211" s="221" t="s">
        <v>4516</v>
      </c>
      <c r="L211" s="529">
        <f>IF(TRIM(J211)=TRIM('2 - Project Admin'!$E$8),1,0)</f>
        <v>0</v>
      </c>
      <c r="M211" s="221">
        <f>IF(L211=1,COUNTIF($J$4:J211,J211),0)</f>
        <v>0</v>
      </c>
    </row>
    <row r="212" spans="2:13">
      <c r="B212" s="221" t="s">
        <v>4517</v>
      </c>
      <c r="C212" s="221" t="s">
        <v>587</v>
      </c>
      <c r="D212" s="221" t="s">
        <v>4518</v>
      </c>
      <c r="E212" s="532" t="s">
        <v>3697</v>
      </c>
      <c r="F212" s="221">
        <f>IF(RIGHT(B212,1)="p",0,IF(TRIM(C212)=TRIM('2 - Project Admin'!$E$8),1,0))</f>
        <v>0</v>
      </c>
      <c r="G212" s="221">
        <f>IF(F212=1,COUNTIF($C$4:C212,C212),0)</f>
        <v>0</v>
      </c>
      <c r="I212" s="221" t="s">
        <v>4519</v>
      </c>
      <c r="J212" s="221" t="s">
        <v>717</v>
      </c>
      <c r="K212" s="221" t="s">
        <v>4520</v>
      </c>
      <c r="L212" s="529">
        <f>IF(TRIM(J212)=TRIM('2 - Project Admin'!$E$8),1,0)</f>
        <v>0</v>
      </c>
      <c r="M212" s="221">
        <f>IF(L212=1,COUNTIF($J$4:J212,J212),0)</f>
        <v>0</v>
      </c>
    </row>
    <row r="213" spans="2:13">
      <c r="B213" s="221" t="s">
        <v>4521</v>
      </c>
      <c r="C213" s="221" t="s">
        <v>587</v>
      </c>
      <c r="D213" s="221" t="s">
        <v>4522</v>
      </c>
      <c r="E213" s="532" t="s">
        <v>3697</v>
      </c>
      <c r="F213" s="221">
        <f>IF(RIGHT(B213,1)="p",0,IF(TRIM(C213)=TRIM('2 - Project Admin'!$E$8),1,0))</f>
        <v>0</v>
      </c>
      <c r="G213" s="221">
        <f>IF(F213=1,COUNTIF($C$4:C213,C213),0)</f>
        <v>0</v>
      </c>
      <c r="I213" s="221" t="s">
        <v>4523</v>
      </c>
      <c r="J213" s="221" t="s">
        <v>717</v>
      </c>
      <c r="K213" s="221" t="s">
        <v>4524</v>
      </c>
      <c r="L213" s="529">
        <f>IF(TRIM(J213)=TRIM('2 - Project Admin'!$E$8),1,0)</f>
        <v>0</v>
      </c>
      <c r="M213" s="221">
        <f>IF(L213=1,COUNTIF($J$4:J213,J213),0)</f>
        <v>0</v>
      </c>
    </row>
    <row r="214" spans="2:13">
      <c r="B214" s="221" t="s">
        <v>4525</v>
      </c>
      <c r="C214" s="221" t="s">
        <v>587</v>
      </c>
      <c r="D214" s="221" t="s">
        <v>4526</v>
      </c>
      <c r="E214" s="532" t="s">
        <v>3697</v>
      </c>
      <c r="F214" s="221">
        <f>IF(RIGHT(B214,1)="p",0,IF(TRIM(C214)=TRIM('2 - Project Admin'!$E$8),1,0))</f>
        <v>0</v>
      </c>
      <c r="G214" s="221">
        <f>IF(F214=1,COUNTIF($C$4:C214,C214),0)</f>
        <v>0</v>
      </c>
      <c r="I214" s="221" t="s">
        <v>4527</v>
      </c>
      <c r="J214" s="221" t="s">
        <v>717</v>
      </c>
      <c r="K214" s="221" t="s">
        <v>3921</v>
      </c>
      <c r="L214" s="529">
        <f>IF(TRIM(J214)=TRIM('2 - Project Admin'!$E$8),1,0)</f>
        <v>0</v>
      </c>
      <c r="M214" s="221">
        <f>IF(L214=1,COUNTIF($J$4:J214,J214),0)</f>
        <v>0</v>
      </c>
    </row>
    <row r="215" spans="2:13">
      <c r="B215" s="221" t="s">
        <v>4528</v>
      </c>
      <c r="C215" s="221" t="s">
        <v>592</v>
      </c>
      <c r="D215" s="221" t="s">
        <v>4529</v>
      </c>
      <c r="E215" s="532" t="s">
        <v>3697</v>
      </c>
      <c r="F215" s="221">
        <f>IF(RIGHT(B215,1)="p",0,IF(TRIM(C215)=TRIM('2 - Project Admin'!$E$8),1,0))</f>
        <v>0</v>
      </c>
      <c r="G215" s="221">
        <f>IF(F215=1,COUNTIF($C$4:C215,C215),0)</f>
        <v>0</v>
      </c>
      <c r="I215" s="221" t="s">
        <v>4530</v>
      </c>
      <c r="J215" s="221" t="s">
        <v>721</v>
      </c>
      <c r="K215" s="221" t="s">
        <v>4531</v>
      </c>
      <c r="L215" s="529">
        <f>IF(TRIM(J215)=TRIM('2 - Project Admin'!$E$8),1,0)</f>
        <v>0</v>
      </c>
      <c r="M215" s="221">
        <f>IF(L215=1,COUNTIF($J$4:J215,J215),0)</f>
        <v>0</v>
      </c>
    </row>
    <row r="216" spans="2:13">
      <c r="B216" s="221" t="s">
        <v>4532</v>
      </c>
      <c r="C216" s="221" t="s">
        <v>592</v>
      </c>
      <c r="D216" s="221" t="s">
        <v>4533</v>
      </c>
      <c r="E216" s="532" t="s">
        <v>3697</v>
      </c>
      <c r="F216" s="221">
        <f>IF(RIGHT(B216,1)="p",0,IF(TRIM(C216)=TRIM('2 - Project Admin'!$E$8),1,0))</f>
        <v>0</v>
      </c>
      <c r="G216" s="221">
        <f>IF(F216=1,COUNTIF($C$4:C216,C216),0)</f>
        <v>0</v>
      </c>
      <c r="I216" s="221" t="s">
        <v>4534</v>
      </c>
      <c r="J216" s="221" t="s">
        <v>721</v>
      </c>
      <c r="K216" s="221" t="s">
        <v>4535</v>
      </c>
      <c r="L216" s="529">
        <f>IF(TRIM(J216)=TRIM('2 - Project Admin'!$E$8),1,0)</f>
        <v>0</v>
      </c>
      <c r="M216" s="221">
        <f>IF(L216=1,COUNTIF($J$4:J216,J216),0)</f>
        <v>0</v>
      </c>
    </row>
    <row r="217" spans="2:13">
      <c r="B217" s="221" t="s">
        <v>4536</v>
      </c>
      <c r="C217" s="221" t="s">
        <v>592</v>
      </c>
      <c r="D217" s="221" t="s">
        <v>4537</v>
      </c>
      <c r="E217" s="532" t="s">
        <v>3697</v>
      </c>
      <c r="F217" s="221">
        <f>IF(RIGHT(B217,1)="p",0,IF(TRIM(C217)=TRIM('2 - Project Admin'!$E$8),1,0))</f>
        <v>0</v>
      </c>
      <c r="G217" s="221">
        <f>IF(F217=1,COUNTIF($C$4:C217,C217),0)</f>
        <v>0</v>
      </c>
      <c r="I217" s="221" t="s">
        <v>4538</v>
      </c>
      <c r="J217" s="221" t="s">
        <v>721</v>
      </c>
      <c r="K217" s="221" t="s">
        <v>4135</v>
      </c>
      <c r="L217" s="529">
        <f>IF(TRIM(J217)=TRIM('2 - Project Admin'!$E$8),1,0)</f>
        <v>0</v>
      </c>
      <c r="M217" s="221">
        <f>IF(L217=1,COUNTIF($J$4:J217,J217),0)</f>
        <v>0</v>
      </c>
    </row>
    <row r="218" spans="2:13">
      <c r="B218" s="221" t="s">
        <v>4539</v>
      </c>
      <c r="C218" s="221" t="s">
        <v>594</v>
      </c>
      <c r="D218" s="221" t="s">
        <v>4540</v>
      </c>
      <c r="E218" s="532" t="s">
        <v>3697</v>
      </c>
      <c r="F218" s="221">
        <f>IF(RIGHT(B218,1)="p",0,IF(TRIM(C218)=TRIM('2 - Project Admin'!$E$8),1,0))</f>
        <v>0</v>
      </c>
      <c r="G218" s="221">
        <f>IF(F218=1,COUNTIF($C$4:C218,C218),0)</f>
        <v>0</v>
      </c>
      <c r="I218" s="221" t="s">
        <v>4541</v>
      </c>
      <c r="J218" s="221" t="s">
        <v>721</v>
      </c>
      <c r="K218" s="221" t="s">
        <v>4542</v>
      </c>
      <c r="L218" s="529">
        <f>IF(TRIM(J218)=TRIM('2 - Project Admin'!$E$8),1,0)</f>
        <v>0</v>
      </c>
      <c r="M218" s="221">
        <f>IF(L218=1,COUNTIF($J$4:J218,J218),0)</f>
        <v>0</v>
      </c>
    </row>
    <row r="219" spans="2:13">
      <c r="B219" s="221" t="s">
        <v>4543</v>
      </c>
      <c r="C219" s="221" t="s">
        <v>594</v>
      </c>
      <c r="D219" s="221" t="s">
        <v>4544</v>
      </c>
      <c r="E219" s="532" t="s">
        <v>3697</v>
      </c>
      <c r="F219" s="221">
        <f>IF(RIGHT(B219,1)="p",0,IF(TRIM(C219)=TRIM('2 - Project Admin'!$E$8),1,0))</f>
        <v>0</v>
      </c>
      <c r="G219" s="221">
        <f>IF(F219=1,COUNTIF($C$4:C219,C219),0)</f>
        <v>0</v>
      </c>
      <c r="I219" s="221" t="s">
        <v>4545</v>
      </c>
      <c r="J219" s="221" t="s">
        <v>721</v>
      </c>
      <c r="K219" s="221" t="s">
        <v>4546</v>
      </c>
      <c r="L219" s="529">
        <f>IF(TRIM(J219)=TRIM('2 - Project Admin'!$E$8),1,0)</f>
        <v>0</v>
      </c>
      <c r="M219" s="221">
        <f>IF(L219=1,COUNTIF($J$4:J219,J219),0)</f>
        <v>0</v>
      </c>
    </row>
    <row r="220" spans="2:13">
      <c r="B220" s="221" t="s">
        <v>4547</v>
      </c>
      <c r="C220" s="221" t="s">
        <v>594</v>
      </c>
      <c r="D220" s="221" t="s">
        <v>4548</v>
      </c>
      <c r="E220" s="532" t="s">
        <v>3697</v>
      </c>
      <c r="F220" s="221">
        <f>IF(RIGHT(B220,1)="p",0,IF(TRIM(C220)=TRIM('2 - Project Admin'!$E$8),1,0))</f>
        <v>0</v>
      </c>
      <c r="G220" s="221">
        <f>IF(F220=1,COUNTIF($C$4:C220,C220),0)</f>
        <v>0</v>
      </c>
      <c r="I220" s="221" t="s">
        <v>4549</v>
      </c>
      <c r="J220" s="221" t="s">
        <v>721</v>
      </c>
      <c r="K220" s="221" t="s">
        <v>4550</v>
      </c>
      <c r="L220" s="529">
        <f>IF(TRIM(J220)=TRIM('2 - Project Admin'!$E$8),1,0)</f>
        <v>0</v>
      </c>
      <c r="M220" s="221">
        <f>IF(L220=1,COUNTIF($J$4:J220,J220),0)</f>
        <v>0</v>
      </c>
    </row>
    <row r="221" spans="2:13">
      <c r="B221" s="221" t="s">
        <v>4551</v>
      </c>
      <c r="C221" s="221" t="s">
        <v>594</v>
      </c>
      <c r="D221" s="221" t="s">
        <v>4552</v>
      </c>
      <c r="E221" s="532" t="s">
        <v>3697</v>
      </c>
      <c r="F221" s="221">
        <f>IF(RIGHT(B221,1)="p",0,IF(TRIM(C221)=TRIM('2 - Project Admin'!$E$8),1,0))</f>
        <v>0</v>
      </c>
      <c r="G221" s="221">
        <f>IF(F221=1,COUNTIF($C$4:C221,C221),0)</f>
        <v>0</v>
      </c>
      <c r="I221" s="221" t="s">
        <v>4553</v>
      </c>
      <c r="J221" s="221" t="s">
        <v>722</v>
      </c>
      <c r="K221" s="221" t="s">
        <v>4135</v>
      </c>
      <c r="L221" s="529">
        <f>IF(TRIM(J221)=TRIM('2 - Project Admin'!$E$8),1,0)</f>
        <v>0</v>
      </c>
      <c r="M221" s="221">
        <f>IF(L221=1,COUNTIF($J$4:J221,J221),0)</f>
        <v>0</v>
      </c>
    </row>
    <row r="222" spans="2:13">
      <c r="B222" s="221" t="s">
        <v>4554</v>
      </c>
      <c r="C222" s="221" t="s">
        <v>594</v>
      </c>
      <c r="D222" s="221" t="s">
        <v>4555</v>
      </c>
      <c r="E222" s="532" t="s">
        <v>3697</v>
      </c>
      <c r="F222" s="221">
        <f>IF(RIGHT(B222,1)="p",0,IF(TRIM(C222)=TRIM('2 - Project Admin'!$E$8),1,0))</f>
        <v>0</v>
      </c>
      <c r="G222" s="221">
        <f>IF(F222=1,COUNTIF($C$4:C222,C222),0)</f>
        <v>0</v>
      </c>
      <c r="I222" s="221" t="s">
        <v>4556</v>
      </c>
      <c r="J222" s="221" t="s">
        <v>722</v>
      </c>
      <c r="K222" s="221" t="s">
        <v>4557</v>
      </c>
      <c r="L222" s="529">
        <f>IF(TRIM(J222)=TRIM('2 - Project Admin'!$E$8),1,0)</f>
        <v>0</v>
      </c>
      <c r="M222" s="221">
        <f>IF(L222=1,COUNTIF($J$4:J222,J222),0)</f>
        <v>0</v>
      </c>
    </row>
    <row r="223" spans="2:13">
      <c r="B223" s="221" t="s">
        <v>4558</v>
      </c>
      <c r="C223" s="221" t="s">
        <v>594</v>
      </c>
      <c r="D223" s="221" t="s">
        <v>4559</v>
      </c>
      <c r="E223" s="532" t="s">
        <v>3697</v>
      </c>
      <c r="F223" s="221">
        <f>IF(RIGHT(B223,1)="p",0,IF(TRIM(C223)=TRIM('2 - Project Admin'!$E$8),1,0))</f>
        <v>0</v>
      </c>
      <c r="G223" s="221">
        <f>IF(F223=1,COUNTIF($C$4:C223,C223),0)</f>
        <v>0</v>
      </c>
      <c r="I223" s="221" t="s">
        <v>4560</v>
      </c>
      <c r="J223" s="221" t="s">
        <v>722</v>
      </c>
      <c r="K223" s="221" t="s">
        <v>4561</v>
      </c>
      <c r="L223" s="529">
        <f>IF(TRIM(J223)=TRIM('2 - Project Admin'!$E$8),1,0)</f>
        <v>0</v>
      </c>
      <c r="M223" s="221">
        <f>IF(L223=1,COUNTIF($J$4:J223,J223),0)</f>
        <v>0</v>
      </c>
    </row>
    <row r="224" spans="2:13">
      <c r="B224" s="221" t="s">
        <v>4562</v>
      </c>
      <c r="C224" s="221" t="s">
        <v>594</v>
      </c>
      <c r="D224" s="221" t="s">
        <v>4563</v>
      </c>
      <c r="E224" s="532" t="s">
        <v>3697</v>
      </c>
      <c r="F224" s="221">
        <f>IF(RIGHT(B224,1)="p",0,IF(TRIM(C224)=TRIM('2 - Project Admin'!$E$8),1,0))</f>
        <v>0</v>
      </c>
      <c r="G224" s="221">
        <f>IF(F224=1,COUNTIF($C$4:C224,C224),0)</f>
        <v>0</v>
      </c>
      <c r="I224" s="221" t="s">
        <v>4564</v>
      </c>
      <c r="J224" s="221" t="s">
        <v>722</v>
      </c>
      <c r="K224" s="221" t="s">
        <v>4565</v>
      </c>
      <c r="L224" s="529">
        <f>IF(TRIM(J224)=TRIM('2 - Project Admin'!$E$8),1,0)</f>
        <v>0</v>
      </c>
      <c r="M224" s="221">
        <f>IF(L224=1,COUNTIF($J$4:J224,J224),0)</f>
        <v>0</v>
      </c>
    </row>
    <row r="225" spans="2:13">
      <c r="B225" s="221" t="s">
        <v>4566</v>
      </c>
      <c r="C225" s="221" t="s">
        <v>594</v>
      </c>
      <c r="D225" s="221" t="s">
        <v>4567</v>
      </c>
      <c r="E225" s="532" t="s">
        <v>3697</v>
      </c>
      <c r="F225" s="221">
        <f>IF(RIGHT(B225,1)="p",0,IF(TRIM(C225)=TRIM('2 - Project Admin'!$E$8),1,0))</f>
        <v>0</v>
      </c>
      <c r="G225" s="221">
        <f>IF(F225=1,COUNTIF($C$4:C225,C225),0)</f>
        <v>0</v>
      </c>
      <c r="I225" s="221" t="s">
        <v>4568</v>
      </c>
      <c r="J225" s="221" t="s">
        <v>727</v>
      </c>
      <c r="K225" s="221" t="s">
        <v>4569</v>
      </c>
      <c r="L225" s="529">
        <f>IF(TRIM(J225)=TRIM('2 - Project Admin'!$E$8),1,0)</f>
        <v>0</v>
      </c>
      <c r="M225" s="221">
        <f>IF(L225=1,COUNTIF($J$4:J225,J225),0)</f>
        <v>0</v>
      </c>
    </row>
    <row r="226" spans="2:13">
      <c r="B226" s="221" t="s">
        <v>4570</v>
      </c>
      <c r="C226" s="221" t="s">
        <v>594</v>
      </c>
      <c r="D226" s="221" t="s">
        <v>4571</v>
      </c>
      <c r="E226" s="532" t="s">
        <v>3697</v>
      </c>
      <c r="F226" s="221">
        <f>IF(RIGHT(B226,1)="p",0,IF(TRIM(C226)=TRIM('2 - Project Admin'!$E$8),1,0))</f>
        <v>0</v>
      </c>
      <c r="G226" s="221">
        <f>IF(F226=1,COUNTIF($C$4:C226,C226),0)</f>
        <v>0</v>
      </c>
      <c r="I226" s="221" t="s">
        <v>4572</v>
      </c>
      <c r="J226" s="221" t="s">
        <v>729</v>
      </c>
      <c r="K226" s="221" t="s">
        <v>4573</v>
      </c>
      <c r="L226" s="529">
        <f>IF(TRIM(J226)=TRIM('2 - Project Admin'!$E$8),1,0)</f>
        <v>0</v>
      </c>
      <c r="M226" s="221">
        <f>IF(L226=1,COUNTIF($J$4:J226,J226),0)</f>
        <v>0</v>
      </c>
    </row>
    <row r="227" spans="2:13">
      <c r="B227" s="221" t="s">
        <v>4574</v>
      </c>
      <c r="C227" s="221" t="s">
        <v>597</v>
      </c>
      <c r="D227" s="221" t="s">
        <v>4575</v>
      </c>
      <c r="E227" s="532" t="s">
        <v>3697</v>
      </c>
      <c r="F227" s="221">
        <f>IF(RIGHT(B227,1)="p",0,IF(TRIM(C227)=TRIM('2 - Project Admin'!$E$8),1,0))</f>
        <v>0</v>
      </c>
      <c r="G227" s="221">
        <f>IF(F227=1,COUNTIF($C$4:C227,C227),0)</f>
        <v>0</v>
      </c>
      <c r="I227" s="221" t="s">
        <v>4576</v>
      </c>
      <c r="J227" s="221" t="s">
        <v>729</v>
      </c>
      <c r="K227" s="221" t="s">
        <v>4577</v>
      </c>
      <c r="L227" s="529">
        <f>IF(TRIM(J227)=TRIM('2 - Project Admin'!$E$8),1,0)</f>
        <v>0</v>
      </c>
      <c r="M227" s="221">
        <f>IF(L227=1,COUNTIF($J$4:J227,J227),0)</f>
        <v>0</v>
      </c>
    </row>
    <row r="228" spans="2:13">
      <c r="B228" s="221" t="s">
        <v>4578</v>
      </c>
      <c r="C228" s="221" t="s">
        <v>597</v>
      </c>
      <c r="D228" s="221" t="s">
        <v>4579</v>
      </c>
      <c r="E228" s="532" t="s">
        <v>3697</v>
      </c>
      <c r="F228" s="221">
        <f>IF(RIGHT(B228,1)="p",0,IF(TRIM(C228)=TRIM('2 - Project Admin'!$E$8),1,0))</f>
        <v>0</v>
      </c>
      <c r="G228" s="221">
        <f>IF(F228=1,COUNTIF($C$4:C228,C228),0)</f>
        <v>0</v>
      </c>
      <c r="I228" s="221" t="s">
        <v>4580</v>
      </c>
      <c r="J228" s="221" t="s">
        <v>730</v>
      </c>
      <c r="K228" s="221" t="s">
        <v>4581</v>
      </c>
      <c r="L228" s="529">
        <f>IF(TRIM(J228)=TRIM('2 - Project Admin'!$E$8),1,0)</f>
        <v>0</v>
      </c>
      <c r="M228" s="221">
        <f>IF(L228=1,COUNTIF($J$4:J228,J228),0)</f>
        <v>0</v>
      </c>
    </row>
    <row r="229" spans="2:13">
      <c r="B229" s="221" t="s">
        <v>4582</v>
      </c>
      <c r="C229" s="221" t="s">
        <v>597</v>
      </c>
      <c r="D229" s="221" t="s">
        <v>4583</v>
      </c>
      <c r="E229" s="532" t="s">
        <v>3697</v>
      </c>
      <c r="F229" s="221">
        <f>IF(RIGHT(B229,1)="p",0,IF(TRIM(C229)=TRIM('2 - Project Admin'!$E$8),1,0))</f>
        <v>0</v>
      </c>
      <c r="G229" s="221">
        <f>IF(F229=1,COUNTIF($C$4:C229,C229),0)</f>
        <v>0</v>
      </c>
      <c r="I229" s="221" t="s">
        <v>4584</v>
      </c>
      <c r="J229" s="221" t="s">
        <v>730</v>
      </c>
      <c r="K229" s="221" t="s">
        <v>4585</v>
      </c>
      <c r="L229" s="529">
        <f>IF(TRIM(J229)=TRIM('2 - Project Admin'!$E$8),1,0)</f>
        <v>0</v>
      </c>
      <c r="M229" s="221">
        <f>IF(L229=1,COUNTIF($J$4:J229,J229),0)</f>
        <v>0</v>
      </c>
    </row>
    <row r="230" spans="2:13">
      <c r="B230" s="221" t="s">
        <v>4586</v>
      </c>
      <c r="C230" s="221" t="s">
        <v>597</v>
      </c>
      <c r="D230" s="221" t="s">
        <v>4587</v>
      </c>
      <c r="E230" s="532" t="s">
        <v>3697</v>
      </c>
      <c r="F230" s="221">
        <f>IF(RIGHT(B230,1)="p",0,IF(TRIM(C230)=TRIM('2 - Project Admin'!$E$8),1,0))</f>
        <v>0</v>
      </c>
      <c r="G230" s="221">
        <f>IF(F230=1,COUNTIF($C$4:C230,C230),0)</f>
        <v>0</v>
      </c>
      <c r="I230" s="221" t="s">
        <v>4588</v>
      </c>
      <c r="J230" s="221" t="s">
        <v>730</v>
      </c>
      <c r="K230" s="221" t="s">
        <v>4589</v>
      </c>
      <c r="L230" s="529">
        <f>IF(TRIM(J230)=TRIM('2 - Project Admin'!$E$8),1,0)</f>
        <v>0</v>
      </c>
      <c r="M230" s="221">
        <f>IF(L230=1,COUNTIF($J$4:J230,J230),0)</f>
        <v>0</v>
      </c>
    </row>
    <row r="231" spans="2:13">
      <c r="B231" s="221" t="s">
        <v>4590</v>
      </c>
      <c r="C231" s="221" t="s">
        <v>597</v>
      </c>
      <c r="D231" s="221" t="s">
        <v>4591</v>
      </c>
      <c r="E231" s="532" t="s">
        <v>3697</v>
      </c>
      <c r="F231" s="221">
        <f>IF(RIGHT(B231,1)="p",0,IF(TRIM(C231)=TRIM('2 - Project Admin'!$E$8),1,0))</f>
        <v>0</v>
      </c>
      <c r="G231" s="221">
        <f>IF(F231=1,COUNTIF($C$4:C231,C231),0)</f>
        <v>0</v>
      </c>
      <c r="I231" s="221" t="s">
        <v>4592</v>
      </c>
      <c r="J231" s="221" t="s">
        <v>730</v>
      </c>
      <c r="K231" s="221" t="s">
        <v>4593</v>
      </c>
      <c r="L231" s="529">
        <f>IF(TRIM(J231)=TRIM('2 - Project Admin'!$E$8),1,0)</f>
        <v>0</v>
      </c>
      <c r="M231" s="221">
        <f>IF(L231=1,COUNTIF($J$4:J231,J231),0)</f>
        <v>0</v>
      </c>
    </row>
    <row r="232" spans="2:13">
      <c r="B232" s="221" t="s">
        <v>4594</v>
      </c>
      <c r="C232" s="221" t="s">
        <v>597</v>
      </c>
      <c r="D232" s="221" t="s">
        <v>4595</v>
      </c>
      <c r="E232" s="532" t="s">
        <v>3697</v>
      </c>
      <c r="F232" s="221">
        <f>IF(RIGHT(B232,1)="p",0,IF(TRIM(C232)=TRIM('2 - Project Admin'!$E$8),1,0))</f>
        <v>0</v>
      </c>
      <c r="G232" s="221">
        <f>IF(F232=1,COUNTIF($C$4:C232,C232),0)</f>
        <v>0</v>
      </c>
      <c r="I232" s="221" t="s">
        <v>4596</v>
      </c>
      <c r="J232" s="221" t="s">
        <v>730</v>
      </c>
      <c r="K232" s="221" t="s">
        <v>4597</v>
      </c>
      <c r="L232" s="529">
        <f>IF(TRIM(J232)=TRIM('2 - Project Admin'!$E$8),1,0)</f>
        <v>0</v>
      </c>
      <c r="M232" s="221">
        <f>IF(L232=1,COUNTIF($J$4:J232,J232),0)</f>
        <v>0</v>
      </c>
    </row>
    <row r="233" spans="2:13">
      <c r="B233" s="221" t="s">
        <v>4598</v>
      </c>
      <c r="C233" s="221" t="s">
        <v>603</v>
      </c>
      <c r="D233" s="221" t="s">
        <v>4599</v>
      </c>
      <c r="E233" s="532" t="s">
        <v>3697</v>
      </c>
      <c r="F233" s="221">
        <f>IF(RIGHT(B233,1)="p",0,IF(TRIM(C233)=TRIM('2 - Project Admin'!$E$8),1,0))</f>
        <v>0</v>
      </c>
      <c r="G233" s="221">
        <f>IF(F233=1,COUNTIF($C$4:C233,C233),0)</f>
        <v>0</v>
      </c>
      <c r="I233" s="221" t="s">
        <v>4600</v>
      </c>
      <c r="J233" s="221" t="s">
        <v>730</v>
      </c>
      <c r="K233" s="221" t="s">
        <v>4601</v>
      </c>
      <c r="L233" s="529">
        <f>IF(TRIM(J233)=TRIM('2 - Project Admin'!$E$8),1,0)</f>
        <v>0</v>
      </c>
      <c r="M233" s="221">
        <f>IF(L233=1,COUNTIF($J$4:J233,J233),0)</f>
        <v>0</v>
      </c>
    </row>
    <row r="234" spans="2:13">
      <c r="B234" s="221" t="s">
        <v>4602</v>
      </c>
      <c r="C234" s="221" t="s">
        <v>603</v>
      </c>
      <c r="D234" s="221" t="s">
        <v>4603</v>
      </c>
      <c r="E234" s="532" t="s">
        <v>3697</v>
      </c>
      <c r="F234" s="414">
        <f>IF(RIGHT(B234,1)="p",0,IF(TRIM(C234)=TRIM('2 - Project Admin'!$E$8),1,0))</f>
        <v>0</v>
      </c>
      <c r="G234" s="414">
        <f>IF(F234=1,COUNTIF($C$4:C234,C234),0)</f>
        <v>0</v>
      </c>
      <c r="I234" s="221" t="s">
        <v>4604</v>
      </c>
      <c r="J234" s="221" t="s">
        <v>730</v>
      </c>
      <c r="K234" s="221" t="s">
        <v>4605</v>
      </c>
      <c r="L234" s="529">
        <f>IF(TRIM(J234)=TRIM('2 - Project Admin'!$E$8),1,0)</f>
        <v>0</v>
      </c>
      <c r="M234" s="221">
        <f>IF(L234=1,COUNTIF($J$4:J234,J234),0)</f>
        <v>0</v>
      </c>
    </row>
    <row r="235" spans="2:13">
      <c r="B235" s="221" t="s">
        <v>4606</v>
      </c>
      <c r="C235" s="221" t="s">
        <v>603</v>
      </c>
      <c r="D235" s="221" t="s">
        <v>4607</v>
      </c>
      <c r="E235" s="532" t="s">
        <v>3697</v>
      </c>
      <c r="F235" s="414">
        <f>IF(RIGHT(B235,1)="p",0,IF(TRIM(C235)=TRIM('2 - Project Admin'!$E$8),1,0))</f>
        <v>0</v>
      </c>
      <c r="G235" s="414">
        <f>IF(F235=1,COUNTIF($C$4:C235,C235),0)</f>
        <v>0</v>
      </c>
      <c r="I235" s="221" t="s">
        <v>4608</v>
      </c>
      <c r="J235" s="221" t="s">
        <v>731</v>
      </c>
      <c r="K235" s="221" t="s">
        <v>4609</v>
      </c>
      <c r="L235" s="529">
        <f>IF(TRIM(J235)=TRIM('2 - Project Admin'!$E$8),1,0)</f>
        <v>0</v>
      </c>
      <c r="M235" s="221">
        <f>IF(L235=1,COUNTIF($J$4:J235,J235),0)</f>
        <v>0</v>
      </c>
    </row>
    <row r="236" spans="2:13">
      <c r="B236" s="221" t="s">
        <v>4610</v>
      </c>
      <c r="C236" s="221" t="s">
        <v>603</v>
      </c>
      <c r="D236" s="221" t="s">
        <v>4611</v>
      </c>
      <c r="E236" s="532" t="s">
        <v>3697</v>
      </c>
      <c r="F236" s="221">
        <f>IF(RIGHT(B236,1)="p",0,IF(TRIM(C236)=TRIM('2 - Project Admin'!$E$8),1,0))</f>
        <v>0</v>
      </c>
      <c r="G236" s="221">
        <f>IF(F236=1,COUNTIF($C$4:C236,C236),0)</f>
        <v>0</v>
      </c>
      <c r="I236" s="221" t="s">
        <v>4612</v>
      </c>
      <c r="J236" s="221" t="s">
        <v>731</v>
      </c>
      <c r="K236" s="221" t="s">
        <v>4613</v>
      </c>
      <c r="L236" s="529">
        <f>IF(TRIM(J236)=TRIM('2 - Project Admin'!$E$8),1,0)</f>
        <v>0</v>
      </c>
      <c r="M236" s="221">
        <f>IF(L236=1,COUNTIF($J$4:J236,J236),0)</f>
        <v>0</v>
      </c>
    </row>
    <row r="237" spans="2:13">
      <c r="B237" s="221" t="s">
        <v>4614</v>
      </c>
      <c r="C237" s="221" t="s">
        <v>603</v>
      </c>
      <c r="D237" s="221" t="s">
        <v>4615</v>
      </c>
      <c r="E237" s="532" t="s">
        <v>3697</v>
      </c>
      <c r="F237" s="221">
        <f>IF(RIGHT(B237,1)="p",0,IF(TRIM(C237)=TRIM('2 - Project Admin'!$E$8),1,0))</f>
        <v>0</v>
      </c>
      <c r="G237" s="221">
        <f>IF(F237=1,COUNTIF($C$4:C237,C237),0)</f>
        <v>0</v>
      </c>
      <c r="I237" s="221" t="s">
        <v>4616</v>
      </c>
      <c r="J237" s="221" t="s">
        <v>731</v>
      </c>
      <c r="K237" s="221" t="s">
        <v>4617</v>
      </c>
      <c r="L237" s="529">
        <f>IF(TRIM(J237)=TRIM('2 - Project Admin'!$E$8),1,0)</f>
        <v>0</v>
      </c>
      <c r="M237" s="221">
        <f>IF(L237=1,COUNTIF($J$4:J237,J237),0)</f>
        <v>0</v>
      </c>
    </row>
    <row r="238" spans="2:13">
      <c r="B238" s="221" t="s">
        <v>4618</v>
      </c>
      <c r="C238" s="221" t="s">
        <v>605</v>
      </c>
      <c r="D238" s="221" t="s">
        <v>4619</v>
      </c>
      <c r="E238" s="532" t="s">
        <v>3697</v>
      </c>
      <c r="F238" s="221">
        <f>IF(RIGHT(B238,1)="p",0,IF(TRIM(C238)=TRIM('2 - Project Admin'!$E$8),1,0))</f>
        <v>0</v>
      </c>
      <c r="G238" s="221">
        <f>IF(F238=1,COUNTIF($C$4:C238,C238),0)</f>
        <v>0</v>
      </c>
      <c r="I238" s="221" t="s">
        <v>4620</v>
      </c>
      <c r="J238" s="221" t="s">
        <v>731</v>
      </c>
      <c r="K238" s="221" t="s">
        <v>4621</v>
      </c>
      <c r="L238" s="529">
        <f>IF(TRIM(J238)=TRIM('2 - Project Admin'!$E$8),1,0)</f>
        <v>0</v>
      </c>
      <c r="M238" s="221">
        <f>IF(L238=1,COUNTIF($J$4:J238,J238),0)</f>
        <v>0</v>
      </c>
    </row>
    <row r="239" spans="2:13">
      <c r="B239" s="221" t="s">
        <v>4622</v>
      </c>
      <c r="C239" s="221" t="s">
        <v>605</v>
      </c>
      <c r="D239" s="221" t="s">
        <v>4623</v>
      </c>
      <c r="E239" s="532" t="s">
        <v>3697</v>
      </c>
      <c r="F239" s="221">
        <f>IF(RIGHT(B239,1)="p",0,IF(TRIM(C239)=TRIM('2 - Project Admin'!$E$8),1,0))</f>
        <v>0</v>
      </c>
      <c r="G239" s="221">
        <f>IF(F239=1,COUNTIF($C$4:C239,C239),0)</f>
        <v>0</v>
      </c>
      <c r="I239" s="221" t="s">
        <v>4624</v>
      </c>
      <c r="J239" s="221" t="s">
        <v>732</v>
      </c>
      <c r="K239" s="221" t="s">
        <v>4625</v>
      </c>
      <c r="L239" s="529">
        <f>IF(TRIM(J239)=TRIM('2 - Project Admin'!$E$8),1,0)</f>
        <v>0</v>
      </c>
      <c r="M239" s="221">
        <f>IF(L239=1,COUNTIF($J$4:J239,J239),0)</f>
        <v>0</v>
      </c>
    </row>
    <row r="240" spans="2:13">
      <c r="B240" s="221" t="s">
        <v>4626</v>
      </c>
      <c r="C240" s="221" t="s">
        <v>605</v>
      </c>
      <c r="D240" s="221" t="s">
        <v>4627</v>
      </c>
      <c r="E240" s="532" t="s">
        <v>3697</v>
      </c>
      <c r="F240" s="221">
        <f>IF(RIGHT(B240,1)="p",0,IF(TRIM(C240)=TRIM('2 - Project Admin'!$E$8),1,0))</f>
        <v>0</v>
      </c>
      <c r="G240" s="221">
        <f>IF(F240=1,COUNTIF($C$4:C240,C240),0)</f>
        <v>0</v>
      </c>
      <c r="I240" s="221" t="s">
        <v>4628</v>
      </c>
      <c r="J240" s="221" t="s">
        <v>732</v>
      </c>
      <c r="K240" s="221" t="s">
        <v>4629</v>
      </c>
      <c r="L240" s="529">
        <f>IF(TRIM(J240)=TRIM('2 - Project Admin'!$E$8),1,0)</f>
        <v>0</v>
      </c>
      <c r="M240" s="221">
        <f>IF(L240=1,COUNTIF($J$4:J240,J240),0)</f>
        <v>0</v>
      </c>
    </row>
    <row r="241" spans="2:13">
      <c r="B241" s="221" t="s">
        <v>4630</v>
      </c>
      <c r="C241" s="221" t="s">
        <v>605</v>
      </c>
      <c r="D241" s="221" t="s">
        <v>4631</v>
      </c>
      <c r="E241" s="532" t="s">
        <v>3697</v>
      </c>
      <c r="F241" s="221">
        <f>IF(RIGHT(B241,1)="p",0,IF(TRIM(C241)=TRIM('2 - Project Admin'!$E$8),1,0))</f>
        <v>0</v>
      </c>
      <c r="G241" s="221">
        <f>IF(F241=1,COUNTIF($C$4:C241,C241),0)</f>
        <v>0</v>
      </c>
      <c r="I241" s="221" t="s">
        <v>4632</v>
      </c>
      <c r="J241" s="221" t="s">
        <v>732</v>
      </c>
      <c r="K241" s="221" t="s">
        <v>4633</v>
      </c>
      <c r="L241" s="529">
        <f>IF(TRIM(J241)=TRIM('2 - Project Admin'!$E$8),1,0)</f>
        <v>0</v>
      </c>
      <c r="M241" s="221">
        <f>IF(L241=1,COUNTIF($J$4:J241,J241),0)</f>
        <v>0</v>
      </c>
    </row>
    <row r="242" spans="2:13">
      <c r="B242" s="221" t="s">
        <v>4634</v>
      </c>
      <c r="C242" s="221" t="s">
        <v>605</v>
      </c>
      <c r="D242" s="221" t="s">
        <v>4635</v>
      </c>
      <c r="E242" s="532" t="s">
        <v>3697</v>
      </c>
      <c r="F242" s="221">
        <f>IF(RIGHT(B242,1)="p",0,IF(TRIM(C242)=TRIM('2 - Project Admin'!$E$8),1,0))</f>
        <v>0</v>
      </c>
      <c r="G242" s="221">
        <f>IF(F242=1,COUNTIF($C$4:C242,C242),0)</f>
        <v>0</v>
      </c>
      <c r="I242" s="221" t="s">
        <v>4636</v>
      </c>
      <c r="J242" s="221" t="s">
        <v>732</v>
      </c>
      <c r="K242" s="221" t="s">
        <v>4637</v>
      </c>
      <c r="L242" s="529">
        <f>IF(TRIM(J242)=TRIM('2 - Project Admin'!$E$8),1,0)</f>
        <v>0</v>
      </c>
      <c r="M242" s="221">
        <f>IF(L242=1,COUNTIF($J$4:J242,J242),0)</f>
        <v>0</v>
      </c>
    </row>
    <row r="243" spans="2:13">
      <c r="B243" s="221" t="s">
        <v>4638</v>
      </c>
      <c r="C243" s="221" t="s">
        <v>607</v>
      </c>
      <c r="D243" s="221" t="s">
        <v>4639</v>
      </c>
      <c r="E243" s="532" t="s">
        <v>3697</v>
      </c>
      <c r="F243" s="221">
        <f>IF(RIGHT(B243,1)="p",0,IF(TRIM(C243)=TRIM('2 - Project Admin'!$E$8),1,0))</f>
        <v>0</v>
      </c>
      <c r="G243" s="221">
        <f>IF(F243=1,COUNTIF($C$4:C243,C243),0)</f>
        <v>0</v>
      </c>
      <c r="I243" s="221" t="s">
        <v>4640</v>
      </c>
      <c r="J243" s="221" t="s">
        <v>733</v>
      </c>
      <c r="K243" s="221" t="s">
        <v>4641</v>
      </c>
      <c r="L243" s="529">
        <f>IF(TRIM(J243)=TRIM('2 - Project Admin'!$E$8),1,0)</f>
        <v>0</v>
      </c>
      <c r="M243" s="221">
        <f>IF(L243=1,COUNTIF($J$4:J243,J243),0)</f>
        <v>0</v>
      </c>
    </row>
    <row r="244" spans="2:13">
      <c r="B244" s="221" t="s">
        <v>4642</v>
      </c>
      <c r="C244" s="221" t="s">
        <v>607</v>
      </c>
      <c r="D244" s="221" t="s">
        <v>4643</v>
      </c>
      <c r="E244" s="532" t="s">
        <v>3697</v>
      </c>
      <c r="F244" s="221">
        <f>IF(RIGHT(B244,1)="p",0,IF(TRIM(C244)=TRIM('2 - Project Admin'!$E$8),1,0))</f>
        <v>0</v>
      </c>
      <c r="G244" s="221">
        <f>IF(F244=1,COUNTIF($C$4:C244,C244),0)</f>
        <v>0</v>
      </c>
      <c r="I244" s="221" t="s">
        <v>4644</v>
      </c>
      <c r="J244" s="221" t="s">
        <v>733</v>
      </c>
      <c r="K244" s="221" t="s">
        <v>4645</v>
      </c>
      <c r="L244" s="529">
        <f>IF(TRIM(J244)=TRIM('2 - Project Admin'!$E$8),1,0)</f>
        <v>0</v>
      </c>
      <c r="M244" s="221">
        <f>IF(L244=1,COUNTIF($J$4:J244,J244),0)</f>
        <v>0</v>
      </c>
    </row>
    <row r="245" spans="2:13">
      <c r="B245" s="221" t="s">
        <v>4646</v>
      </c>
      <c r="C245" s="221" t="s">
        <v>607</v>
      </c>
      <c r="D245" s="221" t="s">
        <v>4647</v>
      </c>
      <c r="E245" s="532" t="s">
        <v>3697</v>
      </c>
      <c r="F245" s="221">
        <f>IF(RIGHT(B245,1)="p",0,IF(TRIM(C245)=TRIM('2 - Project Admin'!$E$8),1,0))</f>
        <v>0</v>
      </c>
      <c r="G245" s="221">
        <f>IF(F245=1,COUNTIF($C$4:C245,C245),0)</f>
        <v>0</v>
      </c>
      <c r="I245" s="221" t="s">
        <v>4648</v>
      </c>
      <c r="J245" s="221" t="s">
        <v>733</v>
      </c>
      <c r="K245" s="221" t="s">
        <v>4649</v>
      </c>
      <c r="L245" s="529">
        <f>IF(TRIM(J245)=TRIM('2 - Project Admin'!$E$8),1,0)</f>
        <v>0</v>
      </c>
      <c r="M245" s="221">
        <f>IF(L245=1,COUNTIF($J$4:J245,J245),0)</f>
        <v>0</v>
      </c>
    </row>
    <row r="246" spans="2:13">
      <c r="B246" s="221" t="s">
        <v>4650</v>
      </c>
      <c r="C246" s="221" t="s">
        <v>607</v>
      </c>
      <c r="D246" s="221" t="s">
        <v>4651</v>
      </c>
      <c r="E246" s="532" t="s">
        <v>3697</v>
      </c>
      <c r="F246" s="221">
        <f>IF(RIGHT(B246,1)="p",0,IF(TRIM(C246)=TRIM('2 - Project Admin'!$E$8),1,0))</f>
        <v>0</v>
      </c>
      <c r="G246" s="221">
        <f>IF(F246=1,COUNTIF($C$4:C246,C246),0)</f>
        <v>0</v>
      </c>
      <c r="I246" s="221" t="s">
        <v>4652</v>
      </c>
      <c r="J246" s="221" t="s">
        <v>733</v>
      </c>
      <c r="K246" s="221" t="s">
        <v>4653</v>
      </c>
      <c r="L246" s="529">
        <f>IF(TRIM(J246)=TRIM('2 - Project Admin'!$E$8),1,0)</f>
        <v>0</v>
      </c>
      <c r="M246" s="221">
        <f>IF(L246=1,COUNTIF($J$4:J246,J246),0)</f>
        <v>0</v>
      </c>
    </row>
    <row r="247" spans="2:13">
      <c r="B247" s="221" t="s">
        <v>4654</v>
      </c>
      <c r="C247" s="221" t="s">
        <v>607</v>
      </c>
      <c r="D247" s="221" t="s">
        <v>4655</v>
      </c>
      <c r="E247" s="532" t="s">
        <v>3697</v>
      </c>
      <c r="F247" s="221">
        <f>IF(RIGHT(B247,1)="p",0,IF(TRIM(C247)=TRIM('2 - Project Admin'!$E$8),1,0))</f>
        <v>0</v>
      </c>
      <c r="G247" s="221">
        <f>IF(F247=1,COUNTIF($C$4:C247,C247),0)</f>
        <v>0</v>
      </c>
      <c r="I247" s="221" t="s">
        <v>4656</v>
      </c>
      <c r="J247" s="221" t="s">
        <v>734</v>
      </c>
      <c r="K247" s="221" t="s">
        <v>4657</v>
      </c>
      <c r="L247" s="529">
        <f>IF(TRIM(J247)=TRIM('2 - Project Admin'!$E$8),1,0)</f>
        <v>0</v>
      </c>
      <c r="M247" s="221">
        <f>IF(L247=1,COUNTIF($J$4:J247,J247),0)</f>
        <v>0</v>
      </c>
    </row>
    <row r="248" spans="2:13">
      <c r="B248" s="221" t="s">
        <v>4658</v>
      </c>
      <c r="C248" s="221" t="s">
        <v>607</v>
      </c>
      <c r="D248" s="221" t="s">
        <v>4659</v>
      </c>
      <c r="E248" s="532" t="s">
        <v>3697</v>
      </c>
      <c r="F248" s="221">
        <f>IF(RIGHT(B248,1)="p",0,IF(TRIM(C248)=TRIM('2 - Project Admin'!$E$8),1,0))</f>
        <v>0</v>
      </c>
      <c r="G248" s="221">
        <f>IF(F248=1,COUNTIF($C$4:C248,C248),0)</f>
        <v>0</v>
      </c>
      <c r="I248" s="221" t="s">
        <v>4660</v>
      </c>
      <c r="J248" s="221" t="s">
        <v>735</v>
      </c>
      <c r="K248" s="221" t="s">
        <v>4661</v>
      </c>
      <c r="L248" s="529">
        <f>IF(TRIM(J248)=TRIM('2 - Project Admin'!$E$8),1,0)</f>
        <v>0</v>
      </c>
      <c r="M248" s="221">
        <f>IF(L248=1,COUNTIF($J$4:J248,J248),0)</f>
        <v>0</v>
      </c>
    </row>
    <row r="249" spans="2:13">
      <c r="B249" s="221" t="s">
        <v>4662</v>
      </c>
      <c r="C249" s="221" t="s">
        <v>607</v>
      </c>
      <c r="D249" s="221" t="s">
        <v>4663</v>
      </c>
      <c r="E249" s="532" t="s">
        <v>3697</v>
      </c>
      <c r="F249" s="221">
        <f>IF(RIGHT(B249,1)="p",0,IF(TRIM(C249)=TRIM('2 - Project Admin'!$E$8),1,0))</f>
        <v>0</v>
      </c>
      <c r="G249" s="221">
        <f>IF(F249=1,COUNTIF($C$4:C249,C249),0)</f>
        <v>0</v>
      </c>
      <c r="I249" s="221" t="s">
        <v>4664</v>
      </c>
      <c r="J249" s="221" t="s">
        <v>735</v>
      </c>
      <c r="K249" s="221" t="s">
        <v>4665</v>
      </c>
      <c r="L249" s="529">
        <f>IF(TRIM(J249)=TRIM('2 - Project Admin'!$E$8),1,0)</f>
        <v>0</v>
      </c>
      <c r="M249" s="221">
        <f>IF(L249=1,COUNTIF($J$4:J249,J249),0)</f>
        <v>0</v>
      </c>
    </row>
    <row r="250" spans="2:13">
      <c r="B250" s="221" t="s">
        <v>4666</v>
      </c>
      <c r="C250" s="221" t="s">
        <v>607</v>
      </c>
      <c r="D250" s="221" t="s">
        <v>4667</v>
      </c>
      <c r="E250" s="532" t="s">
        <v>3697</v>
      </c>
      <c r="F250" s="221">
        <f>IF(RIGHT(B250,1)="p",0,IF(TRIM(C250)=TRIM('2 - Project Admin'!$E$8),1,0))</f>
        <v>0</v>
      </c>
      <c r="G250" s="221">
        <f>IF(F250=1,COUNTIF($C$4:C250,C250),0)</f>
        <v>0</v>
      </c>
      <c r="I250" s="221" t="s">
        <v>4668</v>
      </c>
      <c r="J250" s="221" t="s">
        <v>735</v>
      </c>
      <c r="K250" s="221" t="s">
        <v>4669</v>
      </c>
      <c r="L250" s="529">
        <f>IF(TRIM(J250)=TRIM('2 - Project Admin'!$E$8),1,0)</f>
        <v>0</v>
      </c>
      <c r="M250" s="221">
        <f>IF(L250=1,COUNTIF($J$4:J250,J250),0)</f>
        <v>0</v>
      </c>
    </row>
    <row r="251" spans="2:13">
      <c r="B251" s="221" t="s">
        <v>4670</v>
      </c>
      <c r="C251" s="221" t="s">
        <v>607</v>
      </c>
      <c r="D251" s="221" t="s">
        <v>4671</v>
      </c>
      <c r="E251" s="532" t="s">
        <v>3697</v>
      </c>
      <c r="F251" s="221">
        <f>IF(RIGHT(B251,1)="p",0,IF(TRIM(C251)=TRIM('2 - Project Admin'!$E$8),1,0))</f>
        <v>0</v>
      </c>
      <c r="G251" s="221">
        <f>IF(F251=1,COUNTIF($C$4:C251,C251),0)</f>
        <v>0</v>
      </c>
      <c r="I251" s="221" t="s">
        <v>4672</v>
      </c>
      <c r="J251" s="221" t="s">
        <v>736</v>
      </c>
      <c r="K251" s="221" t="s">
        <v>4673</v>
      </c>
      <c r="L251" s="529">
        <f>IF(TRIM(J251)=TRIM('2 - Project Admin'!$E$8),1,0)</f>
        <v>0</v>
      </c>
      <c r="M251" s="221">
        <f>IF(L251=1,COUNTIF($J$4:J251,J251),0)</f>
        <v>0</v>
      </c>
    </row>
    <row r="252" spans="2:13">
      <c r="B252" s="221" t="s">
        <v>4674</v>
      </c>
      <c r="C252" s="221" t="s">
        <v>607</v>
      </c>
      <c r="D252" s="221" t="s">
        <v>4675</v>
      </c>
      <c r="E252" s="532" t="s">
        <v>3697</v>
      </c>
      <c r="F252" s="221">
        <f>IF(RIGHT(B252,1)="p",0,IF(TRIM(C252)=TRIM('2 - Project Admin'!$E$8),1,0))</f>
        <v>0</v>
      </c>
      <c r="G252" s="221">
        <f>IF(F252=1,COUNTIF($C$4:C252,C252),0)</f>
        <v>0</v>
      </c>
      <c r="I252" s="221" t="s">
        <v>4676</v>
      </c>
      <c r="J252" s="221" t="s">
        <v>736</v>
      </c>
      <c r="K252" s="221" t="s">
        <v>4677</v>
      </c>
      <c r="L252" s="529">
        <f>IF(TRIM(J252)=TRIM('2 - Project Admin'!$E$8),1,0)</f>
        <v>0</v>
      </c>
      <c r="M252" s="221">
        <f>IF(L252=1,COUNTIF($J$4:J252,J252),0)</f>
        <v>0</v>
      </c>
    </row>
    <row r="253" spans="2:13">
      <c r="B253" s="221" t="s">
        <v>4678</v>
      </c>
      <c r="C253" s="221" t="s">
        <v>607</v>
      </c>
      <c r="D253" s="221" t="s">
        <v>4679</v>
      </c>
      <c r="E253" s="532" t="s">
        <v>3697</v>
      </c>
      <c r="F253" s="221">
        <f>IF(RIGHT(B253,1)="p",0,IF(TRIM(C253)=TRIM('2 - Project Admin'!$E$8),1,0))</f>
        <v>0</v>
      </c>
      <c r="G253" s="221">
        <f>IF(F253=1,COUNTIF($C$4:C253,C253),0)</f>
        <v>0</v>
      </c>
      <c r="I253" s="221" t="s">
        <v>4680</v>
      </c>
      <c r="J253" s="221" t="s">
        <v>736</v>
      </c>
      <c r="K253" s="221" t="s">
        <v>350</v>
      </c>
      <c r="L253" s="529">
        <f>IF(TRIM(J253)=TRIM('2 - Project Admin'!$E$8),1,0)</f>
        <v>0</v>
      </c>
      <c r="M253" s="221">
        <f>IF(L253=1,COUNTIF($J$4:J253,J253),0)</f>
        <v>0</v>
      </c>
    </row>
    <row r="254" spans="2:13">
      <c r="B254" s="221" t="s">
        <v>4681</v>
      </c>
      <c r="C254" s="221" t="s">
        <v>610</v>
      </c>
      <c r="D254" s="221" t="s">
        <v>4682</v>
      </c>
      <c r="E254" s="532" t="s">
        <v>3697</v>
      </c>
      <c r="F254" s="221">
        <f>IF(RIGHT(B254,1)="p",0,IF(TRIM(C254)=TRIM('2 - Project Admin'!$E$8),1,0))</f>
        <v>0</v>
      </c>
      <c r="G254" s="221">
        <f>IF(F254=1,COUNTIF($C$4:C254,C254),0)</f>
        <v>0</v>
      </c>
      <c r="I254" s="221" t="s">
        <v>4683</v>
      </c>
      <c r="J254" s="221" t="s">
        <v>742</v>
      </c>
      <c r="K254" s="221" t="s">
        <v>4684</v>
      </c>
      <c r="L254" s="529">
        <f>IF(TRIM(J254)=TRIM('2 - Project Admin'!$E$8),1,0)</f>
        <v>0</v>
      </c>
      <c r="M254" s="221">
        <f>IF(L254=1,COUNTIF($J$4:J254,J254),0)</f>
        <v>0</v>
      </c>
    </row>
    <row r="255" spans="2:13">
      <c r="B255" s="221" t="s">
        <v>4685</v>
      </c>
      <c r="C255" s="221" t="s">
        <v>610</v>
      </c>
      <c r="D255" s="221" t="s">
        <v>4686</v>
      </c>
      <c r="E255" s="532" t="s">
        <v>3697</v>
      </c>
      <c r="F255" s="221">
        <f>IF(RIGHT(B255,1)="p",0,IF(TRIM(C255)=TRIM('2 - Project Admin'!$E$8),1,0))</f>
        <v>0</v>
      </c>
      <c r="G255" s="221">
        <f>IF(F255=1,COUNTIF($C$4:C255,C255),0)</f>
        <v>0</v>
      </c>
      <c r="I255" s="221" t="s">
        <v>4687</v>
      </c>
      <c r="J255" s="221" t="s">
        <v>742</v>
      </c>
      <c r="K255" s="221" t="s">
        <v>4688</v>
      </c>
      <c r="L255" s="529">
        <f>IF(TRIM(J255)=TRIM('2 - Project Admin'!$E$8),1,0)</f>
        <v>0</v>
      </c>
      <c r="M255" s="221">
        <f>IF(L255=1,COUNTIF($J$4:J255,J255),0)</f>
        <v>0</v>
      </c>
    </row>
    <row r="256" spans="2:13">
      <c r="B256" s="221" t="s">
        <v>4689</v>
      </c>
      <c r="C256" s="221" t="s">
        <v>610</v>
      </c>
      <c r="D256" s="221" t="s">
        <v>4690</v>
      </c>
      <c r="E256" s="532" t="s">
        <v>3697</v>
      </c>
      <c r="F256" s="221">
        <f>IF(RIGHT(B256,1)="p",0,IF(TRIM(C256)=TRIM('2 - Project Admin'!$E$8),1,0))</f>
        <v>0</v>
      </c>
      <c r="G256" s="221">
        <f>IF(F256=1,COUNTIF($C$4:C256,C256),0)</f>
        <v>0</v>
      </c>
      <c r="I256" s="221" t="s">
        <v>4691</v>
      </c>
      <c r="J256" s="221" t="s">
        <v>742</v>
      </c>
      <c r="K256" s="221" t="s">
        <v>4692</v>
      </c>
      <c r="L256" s="529">
        <f>IF(TRIM(J256)=TRIM('2 - Project Admin'!$E$8),1,0)</f>
        <v>0</v>
      </c>
      <c r="M256" s="221">
        <f>IF(L256=1,COUNTIF($J$4:J256,J256),0)</f>
        <v>0</v>
      </c>
    </row>
    <row r="257" spans="2:13">
      <c r="B257" s="221" t="s">
        <v>4693</v>
      </c>
      <c r="C257" s="221" t="s">
        <v>610</v>
      </c>
      <c r="D257" s="221" t="s">
        <v>4694</v>
      </c>
      <c r="E257" s="532" t="s">
        <v>3697</v>
      </c>
      <c r="F257" s="221">
        <f>IF(RIGHT(B257,1)="p",0,IF(TRIM(C257)=TRIM('2 - Project Admin'!$E$8),1,0))</f>
        <v>0</v>
      </c>
      <c r="G257" s="221">
        <f>IF(F257=1,COUNTIF($C$4:C257,C257),0)</f>
        <v>0</v>
      </c>
      <c r="I257" s="221" t="s">
        <v>4695</v>
      </c>
      <c r="J257" s="221" t="s">
        <v>742</v>
      </c>
      <c r="K257" s="221" t="s">
        <v>4696</v>
      </c>
      <c r="L257" s="529">
        <f>IF(TRIM(J257)=TRIM('2 - Project Admin'!$E$8),1,0)</f>
        <v>0</v>
      </c>
      <c r="M257" s="221">
        <f>IF(L257=1,COUNTIF($J$4:J257,J257),0)</f>
        <v>0</v>
      </c>
    </row>
    <row r="258" spans="2:13">
      <c r="B258" s="221" t="s">
        <v>4697</v>
      </c>
      <c r="C258" s="221" t="s">
        <v>610</v>
      </c>
      <c r="D258" s="221" t="s">
        <v>4698</v>
      </c>
      <c r="E258" s="532" t="s">
        <v>3697</v>
      </c>
      <c r="F258" s="221">
        <f>IF(RIGHT(B258,1)="p",0,IF(TRIM(C258)=TRIM('2 - Project Admin'!$E$8),1,0))</f>
        <v>0</v>
      </c>
      <c r="G258" s="221">
        <f>IF(F258=1,COUNTIF($C$4:C258,C258),0)</f>
        <v>0</v>
      </c>
      <c r="I258" s="221" t="s">
        <v>4699</v>
      </c>
      <c r="J258" s="221" t="s">
        <v>742</v>
      </c>
      <c r="K258" s="221" t="s">
        <v>4700</v>
      </c>
      <c r="L258" s="529">
        <f>IF(TRIM(J258)=TRIM('2 - Project Admin'!$E$8),1,0)</f>
        <v>0</v>
      </c>
      <c r="M258" s="221">
        <f>IF(L258=1,COUNTIF($J$4:J258,J258),0)</f>
        <v>0</v>
      </c>
    </row>
    <row r="259" spans="2:13">
      <c r="B259" s="221" t="s">
        <v>4701</v>
      </c>
      <c r="C259" s="221" t="s">
        <v>610</v>
      </c>
      <c r="D259" s="221" t="s">
        <v>4702</v>
      </c>
      <c r="E259" s="532" t="s">
        <v>3697</v>
      </c>
      <c r="F259" s="221">
        <f>IF(RIGHT(B259,1)="p",0,IF(TRIM(C259)=TRIM('2 - Project Admin'!$E$8),1,0))</f>
        <v>0</v>
      </c>
      <c r="G259" s="221">
        <f>IF(F259=1,COUNTIF($C$4:C259,C259),0)</f>
        <v>0</v>
      </c>
      <c r="I259" s="221" t="s">
        <v>4703</v>
      </c>
      <c r="J259" s="221" t="s">
        <v>742</v>
      </c>
      <c r="K259" s="221" t="s">
        <v>4704</v>
      </c>
      <c r="L259" s="529">
        <f>IF(TRIM(J259)=TRIM('2 - Project Admin'!$E$8),1,0)</f>
        <v>0</v>
      </c>
      <c r="M259" s="221">
        <f>IF(L259=1,COUNTIF($J$4:J259,J259),0)</f>
        <v>0</v>
      </c>
    </row>
    <row r="260" spans="2:13">
      <c r="B260" s="221" t="s">
        <v>4705</v>
      </c>
      <c r="C260" s="221" t="s">
        <v>586</v>
      </c>
      <c r="D260" s="221" t="s">
        <v>4706</v>
      </c>
      <c r="E260" s="532" t="s">
        <v>3697</v>
      </c>
      <c r="F260" s="221">
        <f>IF(RIGHT(B260,1)="p",0,IF(TRIM(C260)=TRIM('2 - Project Admin'!$E$8),1,0))</f>
        <v>0</v>
      </c>
      <c r="G260" s="221">
        <f>IF(F260=1,COUNTIF($C$4:C260,C260),0)</f>
        <v>0</v>
      </c>
      <c r="I260" s="221" t="s">
        <v>4707</v>
      </c>
      <c r="J260" s="221" t="s">
        <v>744</v>
      </c>
      <c r="K260" s="221" t="s">
        <v>4708</v>
      </c>
      <c r="L260" s="529">
        <f>IF(TRIM(J260)=TRIM('2 - Project Admin'!$E$8),1,0)</f>
        <v>0</v>
      </c>
      <c r="M260" s="221">
        <f>IF(L260=1,COUNTIF($J$4:J260,J260),0)</f>
        <v>0</v>
      </c>
    </row>
    <row r="261" spans="2:13">
      <c r="B261" s="221" t="s">
        <v>4709</v>
      </c>
      <c r="C261" s="221" t="s">
        <v>586</v>
      </c>
      <c r="D261" s="221" t="s">
        <v>4710</v>
      </c>
      <c r="E261" s="532" t="s">
        <v>3697</v>
      </c>
      <c r="F261" s="221">
        <f>IF(RIGHT(B261,1)="p",0,IF(TRIM(C261)=TRIM('2 - Project Admin'!$E$8),1,0))</f>
        <v>0</v>
      </c>
      <c r="G261" s="221">
        <f>IF(F261=1,COUNTIF($C$4:C261,C261),0)</f>
        <v>0</v>
      </c>
      <c r="I261" s="221" t="s">
        <v>4711</v>
      </c>
      <c r="J261" s="221" t="s">
        <v>744</v>
      </c>
      <c r="K261" s="221" t="s">
        <v>4712</v>
      </c>
      <c r="L261" s="529">
        <f>IF(TRIM(J261)=TRIM('2 - Project Admin'!$E$8),1,0)</f>
        <v>0</v>
      </c>
      <c r="M261" s="221">
        <f>IF(L261=1,COUNTIF($J$4:J261,J261),0)</f>
        <v>0</v>
      </c>
    </row>
    <row r="262" spans="2:13">
      <c r="B262" s="221" t="s">
        <v>4713</v>
      </c>
      <c r="C262" s="221" t="s">
        <v>586</v>
      </c>
      <c r="D262" s="221" t="s">
        <v>4714</v>
      </c>
      <c r="E262" s="532" t="s">
        <v>3697</v>
      </c>
      <c r="F262" s="221">
        <f>IF(RIGHT(B262,1)="p",0,IF(TRIM(C262)=TRIM('2 - Project Admin'!$E$8),1,0))</f>
        <v>0</v>
      </c>
      <c r="G262" s="221">
        <f>IF(F262=1,COUNTIF($C$4:C262,C262),0)</f>
        <v>0</v>
      </c>
      <c r="I262" s="221" t="s">
        <v>4715</v>
      </c>
      <c r="J262" s="221" t="s">
        <v>744</v>
      </c>
      <c r="K262" s="221" t="s">
        <v>4716</v>
      </c>
      <c r="L262" s="529">
        <f>IF(TRIM(J262)=TRIM('2 - Project Admin'!$E$8),1,0)</f>
        <v>0</v>
      </c>
      <c r="M262" s="221">
        <f>IF(L262=1,COUNTIF($J$4:J262,J262),0)</f>
        <v>0</v>
      </c>
    </row>
    <row r="263" spans="2:13">
      <c r="B263" s="221" t="s">
        <v>4717</v>
      </c>
      <c r="C263" s="221" t="s">
        <v>586</v>
      </c>
      <c r="D263" s="221" t="s">
        <v>4718</v>
      </c>
      <c r="E263" s="532" t="s">
        <v>3697</v>
      </c>
      <c r="F263" s="221">
        <f>IF(RIGHT(B263,1)="p",0,IF(TRIM(C263)=TRIM('2 - Project Admin'!$E$8),1,0))</f>
        <v>0</v>
      </c>
      <c r="G263" s="221">
        <f>IF(F263=1,COUNTIF($C$4:C263,C263),0)</f>
        <v>0</v>
      </c>
      <c r="I263" s="221" t="s">
        <v>4719</v>
      </c>
      <c r="J263" s="221" t="s">
        <v>744</v>
      </c>
      <c r="K263" s="221" t="s">
        <v>4720</v>
      </c>
      <c r="L263" s="529">
        <f>IF(TRIM(J263)=TRIM('2 - Project Admin'!$E$8),1,0)</f>
        <v>0</v>
      </c>
      <c r="M263" s="221">
        <f>IF(L263=1,COUNTIF($J$4:J263,J263),0)</f>
        <v>0</v>
      </c>
    </row>
    <row r="264" spans="2:13">
      <c r="B264" s="221" t="s">
        <v>4721</v>
      </c>
      <c r="C264" s="221" t="s">
        <v>586</v>
      </c>
      <c r="D264" s="221" t="s">
        <v>4722</v>
      </c>
      <c r="E264" s="532" t="s">
        <v>3697</v>
      </c>
      <c r="F264" s="221">
        <f>IF(RIGHT(B264,1)="p",0,IF(TRIM(C264)=TRIM('2 - Project Admin'!$E$8),1,0))</f>
        <v>0</v>
      </c>
      <c r="G264" s="221">
        <f>IF(F264=1,COUNTIF($C$4:C264,C264),0)</f>
        <v>0</v>
      </c>
      <c r="I264" s="221" t="s">
        <v>4723</v>
      </c>
      <c r="J264" s="221" t="s">
        <v>744</v>
      </c>
      <c r="K264" s="221" t="s">
        <v>4724</v>
      </c>
      <c r="L264" s="529">
        <f>IF(TRIM(J264)=TRIM('2 - Project Admin'!$E$8),1,0)</f>
        <v>0</v>
      </c>
      <c r="M264" s="221">
        <f>IF(L264=1,COUNTIF($J$4:J264,J264),0)</f>
        <v>0</v>
      </c>
    </row>
    <row r="265" spans="2:13">
      <c r="B265" s="221" t="s">
        <v>4725</v>
      </c>
      <c r="C265" s="221" t="s">
        <v>586</v>
      </c>
      <c r="D265" s="221" t="s">
        <v>4726</v>
      </c>
      <c r="E265" s="532" t="s">
        <v>3697</v>
      </c>
      <c r="F265" s="221">
        <f>IF(RIGHT(B265,1)="p",0,IF(TRIM(C265)=TRIM('2 - Project Admin'!$E$8),1,0))</f>
        <v>0</v>
      </c>
      <c r="G265" s="221">
        <f>IF(F265=1,COUNTIF($C$4:C265,C265),0)</f>
        <v>0</v>
      </c>
      <c r="I265" s="221" t="s">
        <v>4727</v>
      </c>
      <c r="J265" s="221" t="s">
        <v>744</v>
      </c>
      <c r="K265" s="221" t="s">
        <v>4728</v>
      </c>
      <c r="L265" s="529">
        <f>IF(TRIM(J265)=TRIM('2 - Project Admin'!$E$8),1,0)</f>
        <v>0</v>
      </c>
      <c r="M265" s="221">
        <f>IF(L265=1,COUNTIF($J$4:J265,J265),0)</f>
        <v>0</v>
      </c>
    </row>
    <row r="266" spans="2:13">
      <c r="B266" s="221" t="s">
        <v>4729</v>
      </c>
      <c r="C266" s="221" t="s">
        <v>586</v>
      </c>
      <c r="D266" s="221" t="s">
        <v>4730</v>
      </c>
      <c r="E266" s="532" t="s">
        <v>3697</v>
      </c>
      <c r="F266" s="221">
        <f>IF(RIGHT(B266,1)="p",0,IF(TRIM(C266)=TRIM('2 - Project Admin'!$E$8),1,0))</f>
        <v>0</v>
      </c>
      <c r="G266" s="221">
        <f>IF(F266=1,COUNTIF($C$4:C266,C266),0)</f>
        <v>0</v>
      </c>
      <c r="I266" s="221" t="s">
        <v>4731</v>
      </c>
      <c r="J266" s="221" t="s">
        <v>747</v>
      </c>
      <c r="K266" s="221" t="s">
        <v>4732</v>
      </c>
      <c r="L266" s="529">
        <f>IF(TRIM(J266)=TRIM('2 - Project Admin'!$E$8),1,0)</f>
        <v>0</v>
      </c>
      <c r="M266" s="221">
        <f>IF(L266=1,COUNTIF($J$4:J266,J266),0)</f>
        <v>0</v>
      </c>
    </row>
    <row r="267" spans="2:13">
      <c r="B267" s="221" t="s">
        <v>4733</v>
      </c>
      <c r="C267" s="221" t="s">
        <v>586</v>
      </c>
      <c r="D267" s="221" t="s">
        <v>4734</v>
      </c>
      <c r="E267" s="532" t="s">
        <v>3697</v>
      </c>
      <c r="F267" s="221">
        <f>IF(RIGHT(B267,1)="p",0,IF(TRIM(C267)=TRIM('2 - Project Admin'!$E$8),1,0))</f>
        <v>0</v>
      </c>
      <c r="G267" s="221">
        <f>IF(F267=1,COUNTIF($C$4:C267,C267),0)</f>
        <v>0</v>
      </c>
      <c r="I267" s="221" t="s">
        <v>4735</v>
      </c>
      <c r="J267" s="221" t="s">
        <v>749</v>
      </c>
      <c r="K267" s="221" t="s">
        <v>3921</v>
      </c>
      <c r="L267" s="529">
        <f>IF(TRIM(J267)=TRIM('2 - Project Admin'!$E$8),1,0)</f>
        <v>0</v>
      </c>
      <c r="M267" s="221">
        <f>IF(L267=1,COUNTIF($J$4:J267,J267),0)</f>
        <v>0</v>
      </c>
    </row>
    <row r="268" spans="2:13">
      <c r="B268" s="221" t="s">
        <v>4736</v>
      </c>
      <c r="C268" s="221" t="s">
        <v>586</v>
      </c>
      <c r="D268" s="221" t="s">
        <v>4737</v>
      </c>
      <c r="E268" s="532" t="s">
        <v>3697</v>
      </c>
      <c r="F268" s="221">
        <f>IF(RIGHT(B268,1)="p",0,IF(TRIM(C268)=TRIM('2 - Project Admin'!$E$8),1,0))</f>
        <v>0</v>
      </c>
      <c r="G268" s="221">
        <f>IF(F268=1,COUNTIF($C$4:C268,C268),0)</f>
        <v>0</v>
      </c>
      <c r="I268" s="221" t="s">
        <v>4738</v>
      </c>
      <c r="J268" s="221" t="s">
        <v>749</v>
      </c>
      <c r="K268" s="221" t="s">
        <v>4739</v>
      </c>
      <c r="L268" s="529">
        <f>IF(TRIM(J268)=TRIM('2 - Project Admin'!$E$8),1,0)</f>
        <v>0</v>
      </c>
      <c r="M268" s="221">
        <f>IF(L268=1,COUNTIF($J$4:J268,J268),0)</f>
        <v>0</v>
      </c>
    </row>
    <row r="269" spans="2:13">
      <c r="B269" s="221" t="s">
        <v>4740</v>
      </c>
      <c r="C269" s="221" t="s">
        <v>586</v>
      </c>
      <c r="D269" s="221" t="s">
        <v>4741</v>
      </c>
      <c r="E269" s="532" t="s">
        <v>3697</v>
      </c>
      <c r="F269" s="221">
        <f>IF(RIGHT(B269,1)="p",0,IF(TRIM(C269)=TRIM('2 - Project Admin'!$E$8),1,0))</f>
        <v>0</v>
      </c>
      <c r="G269" s="221">
        <f>IF(F269=1,COUNTIF($C$4:C269,C269),0)</f>
        <v>0</v>
      </c>
      <c r="I269" s="221" t="s">
        <v>4742</v>
      </c>
      <c r="J269" s="221" t="s">
        <v>749</v>
      </c>
      <c r="K269" s="221" t="s">
        <v>4743</v>
      </c>
      <c r="L269" s="529">
        <f>IF(TRIM(J269)=TRIM('2 - Project Admin'!$E$8),1,0)</f>
        <v>0</v>
      </c>
      <c r="M269" s="221">
        <f>IF(L269=1,COUNTIF($J$4:J269,J269),0)</f>
        <v>0</v>
      </c>
    </row>
    <row r="270" spans="2:13">
      <c r="B270" s="221" t="s">
        <v>4744</v>
      </c>
      <c r="C270" s="221" t="s">
        <v>613</v>
      </c>
      <c r="D270" s="221" t="s">
        <v>4745</v>
      </c>
      <c r="E270" s="532" t="s">
        <v>3697</v>
      </c>
      <c r="F270" s="221">
        <f>IF(RIGHT(B270,1)="p",0,IF(TRIM(C270)=TRIM('2 - Project Admin'!$E$8),1,0))</f>
        <v>0</v>
      </c>
      <c r="G270" s="221">
        <f>IF(F270=1,COUNTIF($C$4:C270,C270),0)</f>
        <v>0</v>
      </c>
      <c r="I270" s="221" t="s">
        <v>4746</v>
      </c>
      <c r="J270" s="221" t="s">
        <v>753</v>
      </c>
      <c r="K270" s="221" t="s">
        <v>4747</v>
      </c>
      <c r="L270" s="529">
        <f>IF(TRIM(J270)=TRIM('2 - Project Admin'!$E$8),1,0)</f>
        <v>0</v>
      </c>
      <c r="M270" s="221">
        <f>IF(L270=1,COUNTIF($J$4:J270,J270),0)</f>
        <v>0</v>
      </c>
    </row>
    <row r="271" spans="2:13">
      <c r="B271" s="221" t="s">
        <v>4748</v>
      </c>
      <c r="C271" s="221" t="s">
        <v>613</v>
      </c>
      <c r="D271" s="221" t="s">
        <v>4749</v>
      </c>
      <c r="E271" s="532" t="s">
        <v>3697</v>
      </c>
      <c r="F271" s="221">
        <f>IF(RIGHT(B271,1)="p",0,IF(TRIM(C271)=TRIM('2 - Project Admin'!$E$8),1,0))</f>
        <v>0</v>
      </c>
      <c r="G271" s="221">
        <f>IF(F271=1,COUNTIF($C$4:C271,C271),0)</f>
        <v>0</v>
      </c>
      <c r="I271" s="221" t="s">
        <v>4750</v>
      </c>
      <c r="J271" s="221" t="s">
        <v>753</v>
      </c>
      <c r="K271" s="221" t="s">
        <v>4425</v>
      </c>
      <c r="L271" s="529">
        <f>IF(TRIM(J271)=TRIM('2 - Project Admin'!$E$8),1,0)</f>
        <v>0</v>
      </c>
      <c r="M271" s="221">
        <f>IF(L271=1,COUNTIF($J$4:J271,J271),0)</f>
        <v>0</v>
      </c>
    </row>
    <row r="272" spans="2:13">
      <c r="B272" s="221" t="s">
        <v>4751</v>
      </c>
      <c r="C272" s="221" t="s">
        <v>613</v>
      </c>
      <c r="D272" s="221" t="s">
        <v>4752</v>
      </c>
      <c r="E272" s="532" t="s">
        <v>3697</v>
      </c>
      <c r="F272" s="221">
        <f>IF(RIGHT(B272,1)="p",0,IF(TRIM(C272)=TRIM('2 - Project Admin'!$E$8),1,0))</f>
        <v>0</v>
      </c>
      <c r="G272" s="221">
        <f>IF(F272=1,COUNTIF($C$4:C272,C272),0)</f>
        <v>0</v>
      </c>
      <c r="I272" s="221" t="s">
        <v>4753</v>
      </c>
      <c r="J272" s="221" t="s">
        <v>753</v>
      </c>
      <c r="K272" s="221" t="s">
        <v>4754</v>
      </c>
      <c r="L272" s="529">
        <f>IF(TRIM(J272)=TRIM('2 - Project Admin'!$E$8),1,0)</f>
        <v>0</v>
      </c>
      <c r="M272" s="221">
        <f>IF(L272=1,COUNTIF($J$4:J272,J272),0)</f>
        <v>0</v>
      </c>
    </row>
    <row r="273" spans="2:13">
      <c r="B273" s="221" t="s">
        <v>4755</v>
      </c>
      <c r="C273" s="221" t="s">
        <v>613</v>
      </c>
      <c r="D273" s="221" t="s">
        <v>4756</v>
      </c>
      <c r="E273" s="532" t="s">
        <v>3697</v>
      </c>
      <c r="F273" s="221">
        <f>IF(RIGHT(B273,1)="p",0,IF(TRIM(C273)=TRIM('2 - Project Admin'!$E$8),1,0))</f>
        <v>0</v>
      </c>
      <c r="G273" s="221">
        <f>IF(F273=1,COUNTIF($C$4:C273,C273),0)</f>
        <v>0</v>
      </c>
      <c r="I273" s="221" t="s">
        <v>4757</v>
      </c>
      <c r="J273" s="221" t="s">
        <v>753</v>
      </c>
      <c r="K273" s="221" t="s">
        <v>4758</v>
      </c>
      <c r="L273" s="529">
        <f>IF(TRIM(J273)=TRIM('2 - Project Admin'!$E$8),1,0)</f>
        <v>0</v>
      </c>
      <c r="M273" s="221">
        <f>IF(L273=1,COUNTIF($J$4:J273,J273),0)</f>
        <v>0</v>
      </c>
    </row>
    <row r="274" spans="2:13">
      <c r="B274" s="221" t="s">
        <v>4759</v>
      </c>
      <c r="C274" s="221" t="s">
        <v>613</v>
      </c>
      <c r="D274" s="221" t="s">
        <v>4760</v>
      </c>
      <c r="E274" s="532" t="s">
        <v>3697</v>
      </c>
      <c r="F274" s="221">
        <f>IF(RIGHT(B274,1)="p",0,IF(TRIM(C274)=TRIM('2 - Project Admin'!$E$8),1,0))</f>
        <v>0</v>
      </c>
      <c r="G274" s="221">
        <f>IF(F274=1,COUNTIF($C$4:C274,C274),0)</f>
        <v>0</v>
      </c>
      <c r="I274" s="221" t="s">
        <v>4761</v>
      </c>
      <c r="J274" s="221" t="s">
        <v>754</v>
      </c>
      <c r="K274" s="221" t="s">
        <v>754</v>
      </c>
      <c r="L274" s="529">
        <f>IF(TRIM(J274)=TRIM('2 - Project Admin'!$E$8),1,0)</f>
        <v>0</v>
      </c>
      <c r="M274" s="221">
        <f>IF(L274=1,COUNTIF($J$4:J274,J274),0)</f>
        <v>0</v>
      </c>
    </row>
    <row r="275" spans="2:13">
      <c r="B275" s="221" t="s">
        <v>4762</v>
      </c>
      <c r="C275" s="221" t="s">
        <v>613</v>
      </c>
      <c r="D275" s="221" t="s">
        <v>4763</v>
      </c>
      <c r="E275" s="532" t="s">
        <v>3697</v>
      </c>
      <c r="F275" s="221">
        <f>IF(RIGHT(B275,1)="p",0,IF(TRIM(C275)=TRIM('2 - Project Admin'!$E$8),1,0))</f>
        <v>0</v>
      </c>
      <c r="G275" s="221">
        <f>IF(F275=1,COUNTIF($C$4:C275,C275),0)</f>
        <v>0</v>
      </c>
      <c r="I275" s="221" t="s">
        <v>4764</v>
      </c>
      <c r="J275" s="221" t="s">
        <v>756</v>
      </c>
      <c r="K275" s="221" t="s">
        <v>4765</v>
      </c>
      <c r="L275" s="529">
        <f>IF(TRIM(J275)=TRIM('2 - Project Admin'!$E$8),1,0)</f>
        <v>0</v>
      </c>
      <c r="M275" s="221">
        <f>IF(L275=1,COUNTIF($J$4:J275,J275),0)</f>
        <v>0</v>
      </c>
    </row>
    <row r="276" spans="2:13">
      <c r="B276" s="221" t="s">
        <v>4766</v>
      </c>
      <c r="C276" s="221" t="s">
        <v>613</v>
      </c>
      <c r="D276" s="221" t="s">
        <v>4767</v>
      </c>
      <c r="E276" s="532" t="s">
        <v>3697</v>
      </c>
      <c r="F276" s="221">
        <f>IF(RIGHT(B276,1)="p",0,IF(TRIM(C276)=TRIM('2 - Project Admin'!$E$8),1,0))</f>
        <v>0</v>
      </c>
      <c r="G276" s="221">
        <f>IF(F276=1,COUNTIF($C$4:C276,C276),0)</f>
        <v>0</v>
      </c>
      <c r="I276" s="221" t="s">
        <v>4768</v>
      </c>
      <c r="J276" s="221" t="s">
        <v>756</v>
      </c>
      <c r="K276" s="221" t="s">
        <v>4769</v>
      </c>
      <c r="L276" s="529">
        <f>IF(TRIM(J276)=TRIM('2 - Project Admin'!$E$8),1,0)</f>
        <v>0</v>
      </c>
      <c r="M276" s="221">
        <f>IF(L276=1,COUNTIF($J$4:J276,J276),0)</f>
        <v>0</v>
      </c>
    </row>
    <row r="277" spans="2:13">
      <c r="B277" s="221" t="s">
        <v>4770</v>
      </c>
      <c r="C277" s="221" t="s">
        <v>613</v>
      </c>
      <c r="D277" s="221" t="s">
        <v>4771</v>
      </c>
      <c r="E277" s="532" t="s">
        <v>3697</v>
      </c>
      <c r="F277" s="221">
        <f>IF(RIGHT(B277,1)="p",0,IF(TRIM(C277)=TRIM('2 - Project Admin'!$E$8),1,0))</f>
        <v>0</v>
      </c>
      <c r="G277" s="221">
        <f>IF(F277=1,COUNTIF($C$4:C277,C277),0)</f>
        <v>0</v>
      </c>
      <c r="I277" s="221" t="s">
        <v>4772</v>
      </c>
      <c r="J277" s="221" t="s">
        <v>756</v>
      </c>
      <c r="K277" s="221" t="s">
        <v>4773</v>
      </c>
      <c r="L277" s="529">
        <f>IF(TRIM(J277)=TRIM('2 - Project Admin'!$E$8),1,0)</f>
        <v>0</v>
      </c>
      <c r="M277" s="221">
        <f>IF(L277=1,COUNTIF($J$4:J277,J277),0)</f>
        <v>0</v>
      </c>
    </row>
    <row r="278" spans="2:13">
      <c r="B278" s="221" t="s">
        <v>4774</v>
      </c>
      <c r="C278" s="221" t="s">
        <v>613</v>
      </c>
      <c r="D278" s="221" t="s">
        <v>4775</v>
      </c>
      <c r="E278" s="532" t="s">
        <v>3697</v>
      </c>
      <c r="F278" s="221">
        <f>IF(RIGHT(B278,1)="p",0,IF(TRIM(C278)=TRIM('2 - Project Admin'!$E$8),1,0))</f>
        <v>0</v>
      </c>
      <c r="G278" s="221">
        <f>IF(F278=1,COUNTIF($C$4:C278,C278),0)</f>
        <v>0</v>
      </c>
      <c r="I278" s="221" t="s">
        <v>4776</v>
      </c>
      <c r="J278" s="221" t="s">
        <v>757</v>
      </c>
      <c r="K278" s="221" t="s">
        <v>4777</v>
      </c>
      <c r="L278" s="529">
        <f>IF(TRIM(J278)=TRIM('2 - Project Admin'!$E$8),1,0)</f>
        <v>0</v>
      </c>
      <c r="M278" s="221">
        <f>IF(L278=1,COUNTIF($J$4:J278,J278),0)</f>
        <v>0</v>
      </c>
    </row>
    <row r="279" spans="2:13">
      <c r="B279" s="221" t="s">
        <v>4778</v>
      </c>
      <c r="C279" s="221" t="s">
        <v>613</v>
      </c>
      <c r="D279" s="221" t="s">
        <v>4779</v>
      </c>
      <c r="E279" s="532" t="s">
        <v>3697</v>
      </c>
      <c r="F279" s="221">
        <f>IF(RIGHT(B279,1)="p",0,IF(TRIM(C279)=TRIM('2 - Project Admin'!$E$8),1,0))</f>
        <v>0</v>
      </c>
      <c r="G279" s="221">
        <f>IF(F279=1,COUNTIF($C$4:C279,C279),0)</f>
        <v>0</v>
      </c>
      <c r="I279" s="221" t="s">
        <v>4780</v>
      </c>
      <c r="J279" s="221" t="s">
        <v>757</v>
      </c>
      <c r="K279" s="221" t="s">
        <v>4781</v>
      </c>
      <c r="L279" s="529">
        <f>IF(TRIM(J279)=TRIM('2 - Project Admin'!$E$8),1,0)</f>
        <v>0</v>
      </c>
      <c r="M279" s="221">
        <f>IF(L279=1,COUNTIF($J$4:J279,J279),0)</f>
        <v>0</v>
      </c>
    </row>
    <row r="280" spans="2:13">
      <c r="B280" s="221" t="s">
        <v>4782</v>
      </c>
      <c r="C280" s="221" t="s">
        <v>617</v>
      </c>
      <c r="D280" s="221" t="s">
        <v>4783</v>
      </c>
      <c r="E280" s="532" t="s">
        <v>3697</v>
      </c>
      <c r="F280" s="221">
        <f>IF(RIGHT(B280,1)="p",0,IF(TRIM(C280)=TRIM('2 - Project Admin'!$E$8),1,0))</f>
        <v>0</v>
      </c>
      <c r="G280" s="221">
        <f>IF(F280=1,COUNTIF($C$4:C280,C280),0)</f>
        <v>0</v>
      </c>
      <c r="I280" s="221" t="s">
        <v>4784</v>
      </c>
      <c r="J280" s="221" t="s">
        <v>757</v>
      </c>
      <c r="K280" s="221" t="s">
        <v>4371</v>
      </c>
      <c r="L280" s="529">
        <f>IF(TRIM(J280)=TRIM('2 - Project Admin'!$E$8),1,0)</f>
        <v>0</v>
      </c>
      <c r="M280" s="221">
        <f>IF(L280=1,COUNTIF($J$4:J280,J280),0)</f>
        <v>0</v>
      </c>
    </row>
    <row r="281" spans="2:13">
      <c r="B281" s="221" t="s">
        <v>4785</v>
      </c>
      <c r="C281" s="221" t="s">
        <v>617</v>
      </c>
      <c r="D281" s="221" t="s">
        <v>4786</v>
      </c>
      <c r="E281" s="532" t="s">
        <v>3697</v>
      </c>
      <c r="F281" s="221">
        <f>IF(RIGHT(B281,1)="p",0,IF(TRIM(C281)=TRIM('2 - Project Admin'!$E$8),1,0))</f>
        <v>0</v>
      </c>
      <c r="G281" s="221">
        <f>IF(F281=1,COUNTIF($C$4:C281,C281),0)</f>
        <v>0</v>
      </c>
      <c r="I281" s="221" t="s">
        <v>4787</v>
      </c>
      <c r="J281" s="221" t="s">
        <v>757</v>
      </c>
      <c r="K281" s="221" t="s">
        <v>4788</v>
      </c>
      <c r="L281" s="529">
        <f>IF(TRIM(J281)=TRIM('2 - Project Admin'!$E$8),1,0)</f>
        <v>0</v>
      </c>
      <c r="M281" s="221">
        <f>IF(L281=1,COUNTIF($J$4:J281,J281),0)</f>
        <v>0</v>
      </c>
    </row>
    <row r="282" spans="2:13">
      <c r="B282" s="221" t="s">
        <v>4789</v>
      </c>
      <c r="C282" s="221" t="s">
        <v>617</v>
      </c>
      <c r="D282" s="221" t="s">
        <v>4790</v>
      </c>
      <c r="E282" s="532" t="s">
        <v>3697</v>
      </c>
      <c r="F282" s="221">
        <f>IF(RIGHT(B282,1)="p",0,IF(TRIM(C282)=TRIM('2 - Project Admin'!$E$8),1,0))</f>
        <v>0</v>
      </c>
      <c r="G282" s="221">
        <f>IF(F282=1,COUNTIF($C$4:C282,C282),0)</f>
        <v>0</v>
      </c>
      <c r="I282" s="221" t="s">
        <v>4791</v>
      </c>
      <c r="J282" s="221" t="s">
        <v>757</v>
      </c>
      <c r="K282" s="221" t="s">
        <v>4792</v>
      </c>
      <c r="L282" s="529">
        <f>IF(TRIM(J282)=TRIM('2 - Project Admin'!$E$8),1,0)</f>
        <v>0</v>
      </c>
      <c r="M282" s="221">
        <f>IF(L282=1,COUNTIF($J$4:J282,J282),0)</f>
        <v>0</v>
      </c>
    </row>
    <row r="283" spans="2:13">
      <c r="B283" s="221" t="s">
        <v>4793</v>
      </c>
      <c r="C283" s="221" t="s">
        <v>617</v>
      </c>
      <c r="D283" s="221" t="s">
        <v>4794</v>
      </c>
      <c r="E283" s="532" t="s">
        <v>3697</v>
      </c>
      <c r="F283" s="221">
        <f>IF(RIGHT(B283,1)="p",0,IF(TRIM(C283)=TRIM('2 - Project Admin'!$E$8),1,0))</f>
        <v>0</v>
      </c>
      <c r="G283" s="221">
        <f>IF(F283=1,COUNTIF($C$4:C283,C283),0)</f>
        <v>0</v>
      </c>
      <c r="I283" s="221" t="s">
        <v>4795</v>
      </c>
      <c r="J283" s="221" t="s">
        <v>757</v>
      </c>
      <c r="K283" s="221" t="s">
        <v>4796</v>
      </c>
      <c r="L283" s="529">
        <f>IF(TRIM(J283)=TRIM('2 - Project Admin'!$E$8),1,0)</f>
        <v>0</v>
      </c>
      <c r="M283" s="221">
        <f>IF(L283=1,COUNTIF($J$4:J283,J283),0)</f>
        <v>0</v>
      </c>
    </row>
    <row r="284" spans="2:13">
      <c r="B284" s="221" t="s">
        <v>4797</v>
      </c>
      <c r="C284" s="221" t="s">
        <v>617</v>
      </c>
      <c r="D284" s="221" t="s">
        <v>4798</v>
      </c>
      <c r="E284" s="532" t="s">
        <v>3697</v>
      </c>
      <c r="F284" s="221">
        <f>IF(RIGHT(B284,1)="p",0,IF(TRIM(C284)=TRIM('2 - Project Admin'!$E$8),1,0))</f>
        <v>0</v>
      </c>
      <c r="G284" s="221">
        <f>IF(F284=1,COUNTIF($C$4:C284,C284),0)</f>
        <v>0</v>
      </c>
      <c r="I284" s="221" t="s">
        <v>4799</v>
      </c>
      <c r="J284" s="221" t="s">
        <v>757</v>
      </c>
      <c r="K284" s="221" t="s">
        <v>4800</v>
      </c>
      <c r="L284" s="529">
        <f>IF(TRIM(J284)=TRIM('2 - Project Admin'!$E$8),1,0)</f>
        <v>0</v>
      </c>
      <c r="M284" s="221">
        <f>IF(L284=1,COUNTIF($J$4:J284,J284),0)</f>
        <v>0</v>
      </c>
    </row>
    <row r="285" spans="2:13">
      <c r="B285" s="221" t="s">
        <v>4801</v>
      </c>
      <c r="C285" s="221" t="s">
        <v>618</v>
      </c>
      <c r="D285" s="221" t="s">
        <v>4802</v>
      </c>
      <c r="E285" s="532" t="s">
        <v>3697</v>
      </c>
      <c r="F285" s="221">
        <f>IF(RIGHT(B285,1)="p",0,IF(TRIM(C285)=TRIM('2 - Project Admin'!$E$8),1,0))</f>
        <v>0</v>
      </c>
      <c r="G285" s="221">
        <f>IF(F285=1,COUNTIF($C$4:C285,C285),0)</f>
        <v>0</v>
      </c>
      <c r="I285" s="221" t="s">
        <v>4803</v>
      </c>
      <c r="J285" s="221" t="s">
        <v>759</v>
      </c>
      <c r="K285" s="221" t="s">
        <v>4804</v>
      </c>
      <c r="L285" s="529">
        <f>IF(TRIM(J285)=TRIM('2 - Project Admin'!$E$8),1,0)</f>
        <v>0</v>
      </c>
      <c r="M285" s="221">
        <f>IF(L285=1,COUNTIF($J$4:J285,J285),0)</f>
        <v>0</v>
      </c>
    </row>
    <row r="286" spans="2:13">
      <c r="B286" s="221" t="s">
        <v>4805</v>
      </c>
      <c r="C286" s="221" t="s">
        <v>618</v>
      </c>
      <c r="D286" s="221" t="s">
        <v>4806</v>
      </c>
      <c r="E286" s="532" t="s">
        <v>3697</v>
      </c>
      <c r="F286" s="221">
        <f>IF(RIGHT(B286,1)="p",0,IF(TRIM(C286)=TRIM('2 - Project Admin'!$E$8),1,0))</f>
        <v>0</v>
      </c>
      <c r="G286" s="221">
        <f>IF(F286=1,COUNTIF($C$4:C286,C286),0)</f>
        <v>0</v>
      </c>
      <c r="I286" s="221" t="s">
        <v>4807</v>
      </c>
      <c r="J286" s="221" t="s">
        <v>759</v>
      </c>
      <c r="K286" s="221" t="s">
        <v>4808</v>
      </c>
      <c r="L286" s="529">
        <f>IF(TRIM(J286)=TRIM('2 - Project Admin'!$E$8),1,0)</f>
        <v>0</v>
      </c>
      <c r="M286" s="221">
        <f>IF(L286=1,COUNTIF($J$4:J286,J286),0)</f>
        <v>0</v>
      </c>
    </row>
    <row r="287" spans="2:13">
      <c r="B287" s="221" t="s">
        <v>4809</v>
      </c>
      <c r="C287" s="221" t="s">
        <v>618</v>
      </c>
      <c r="D287" s="221" t="s">
        <v>4810</v>
      </c>
      <c r="E287" s="532" t="s">
        <v>3697</v>
      </c>
      <c r="F287" s="221">
        <f>IF(RIGHT(B287,1)="p",0,IF(TRIM(C287)=TRIM('2 - Project Admin'!$E$8),1,0))</f>
        <v>0</v>
      </c>
      <c r="G287" s="221">
        <f>IF(F287=1,COUNTIF($C$4:C287,C287),0)</f>
        <v>0</v>
      </c>
      <c r="I287" s="221" t="s">
        <v>4811</v>
      </c>
      <c r="J287" s="221" t="s">
        <v>759</v>
      </c>
      <c r="K287" s="221" t="s">
        <v>4812</v>
      </c>
      <c r="L287" s="529">
        <f>IF(TRIM(J287)=TRIM('2 - Project Admin'!$E$8),1,0)</f>
        <v>0</v>
      </c>
      <c r="M287" s="221">
        <f>IF(L287=1,COUNTIF($J$4:J287,J287),0)</f>
        <v>0</v>
      </c>
    </row>
    <row r="288" spans="2:13">
      <c r="B288" s="221" t="s">
        <v>4813</v>
      </c>
      <c r="C288" s="221" t="s">
        <v>618</v>
      </c>
      <c r="D288" s="221" t="s">
        <v>4814</v>
      </c>
      <c r="E288" s="532" t="s">
        <v>3697</v>
      </c>
      <c r="F288" s="221">
        <f>IF(RIGHT(B288,1)="p",0,IF(TRIM(C288)=TRIM('2 - Project Admin'!$E$8),1,0))</f>
        <v>0</v>
      </c>
      <c r="G288" s="221">
        <f>IF(F288=1,COUNTIF($C$4:C288,C288),0)</f>
        <v>0</v>
      </c>
      <c r="I288" s="221" t="s">
        <v>4815</v>
      </c>
      <c r="J288" s="221" t="s">
        <v>759</v>
      </c>
      <c r="K288" s="221" t="s">
        <v>4816</v>
      </c>
      <c r="L288" s="529">
        <f>IF(TRIM(J288)=TRIM('2 - Project Admin'!$E$8),1,0)</f>
        <v>0</v>
      </c>
      <c r="M288" s="221">
        <f>IF(L288=1,COUNTIF($J$4:J288,J288),0)</f>
        <v>0</v>
      </c>
    </row>
    <row r="289" spans="2:13">
      <c r="B289" s="221" t="s">
        <v>4817</v>
      </c>
      <c r="C289" s="221" t="s">
        <v>618</v>
      </c>
      <c r="D289" s="221" t="s">
        <v>4818</v>
      </c>
      <c r="E289" s="532" t="s">
        <v>3697</v>
      </c>
      <c r="F289" s="221">
        <f>IF(RIGHT(B289,1)="p",0,IF(TRIM(C289)=TRIM('2 - Project Admin'!$E$8),1,0))</f>
        <v>0</v>
      </c>
      <c r="G289" s="221">
        <f>IF(F289=1,COUNTIF($C$4:C289,C289),0)</f>
        <v>0</v>
      </c>
      <c r="I289" s="221" t="s">
        <v>4819</v>
      </c>
      <c r="J289" s="221" t="s">
        <v>759</v>
      </c>
      <c r="K289" s="221" t="s">
        <v>4820</v>
      </c>
      <c r="L289" s="529">
        <f>IF(TRIM(J289)=TRIM('2 - Project Admin'!$E$8),1,0)</f>
        <v>0</v>
      </c>
      <c r="M289" s="221">
        <f>IF(L289=1,COUNTIF($J$4:J289,J289),0)</f>
        <v>0</v>
      </c>
    </row>
    <row r="290" spans="2:13">
      <c r="B290" s="221" t="s">
        <v>4821</v>
      </c>
      <c r="C290" s="221" t="s">
        <v>618</v>
      </c>
      <c r="D290" s="221" t="s">
        <v>4822</v>
      </c>
      <c r="E290" s="532" t="s">
        <v>3697</v>
      </c>
      <c r="F290" s="221">
        <f>IF(RIGHT(B290,1)="p",0,IF(TRIM(C290)=TRIM('2 - Project Admin'!$E$8),1,0))</f>
        <v>0</v>
      </c>
      <c r="G290" s="221">
        <f>IF(F290=1,COUNTIF($C$4:C290,C290),0)</f>
        <v>0</v>
      </c>
      <c r="I290" s="221" t="s">
        <v>4823</v>
      </c>
      <c r="J290" s="221" t="s">
        <v>759</v>
      </c>
      <c r="K290" s="221" t="s">
        <v>4824</v>
      </c>
      <c r="L290" s="529">
        <f>IF(TRIM(J290)=TRIM('2 - Project Admin'!$E$8),1,0)</f>
        <v>0</v>
      </c>
      <c r="M290" s="221">
        <f>IF(L290=1,COUNTIF($J$4:J290,J290),0)</f>
        <v>0</v>
      </c>
    </row>
    <row r="291" spans="2:13">
      <c r="B291" s="221" t="s">
        <v>4825</v>
      </c>
      <c r="C291" s="221" t="s">
        <v>623</v>
      </c>
      <c r="D291" s="221" t="s">
        <v>4826</v>
      </c>
      <c r="E291" s="532" t="s">
        <v>3697</v>
      </c>
      <c r="F291" s="221">
        <f>IF(RIGHT(B291,1)="p",0,IF(TRIM(C291)=TRIM('2 - Project Admin'!$E$8),1,0))</f>
        <v>0</v>
      </c>
      <c r="G291" s="221">
        <f>IF(F291=1,COUNTIF($C$4:C291,C291),0)</f>
        <v>0</v>
      </c>
      <c r="I291" s="531"/>
      <c r="J291" s="531"/>
      <c r="K291" s="531"/>
      <c r="L291" s="221"/>
      <c r="M291" s="221"/>
    </row>
    <row r="292" spans="2:13">
      <c r="B292" s="221" t="s">
        <v>4827</v>
      </c>
      <c r="C292" s="221" t="s">
        <v>623</v>
      </c>
      <c r="D292" s="221" t="s">
        <v>4828</v>
      </c>
      <c r="E292" s="532" t="s">
        <v>3697</v>
      </c>
      <c r="F292" s="221">
        <f>IF(RIGHT(B292,1)="p",0,IF(TRIM(C292)=TRIM('2 - Project Admin'!$E$8),1,0))</f>
        <v>0</v>
      </c>
      <c r="G292" s="221">
        <f>IF(F292=1,COUNTIF($C$4:C292,C292),0)</f>
        <v>0</v>
      </c>
      <c r="I292" s="482"/>
      <c r="J292" s="482"/>
      <c r="K292" s="482"/>
      <c r="L292" s="221"/>
      <c r="M292" s="221"/>
    </row>
    <row r="293" spans="2:13">
      <c r="B293" s="221" t="s">
        <v>4829</v>
      </c>
      <c r="C293" s="221" t="s">
        <v>623</v>
      </c>
      <c r="D293" s="221" t="s">
        <v>4830</v>
      </c>
      <c r="E293" s="532" t="s">
        <v>3697</v>
      </c>
      <c r="F293" s="221">
        <f>IF(RIGHT(B293,1)="p",0,IF(TRIM(C293)=TRIM('2 - Project Admin'!$E$8),1,0))</f>
        <v>0</v>
      </c>
      <c r="G293" s="221">
        <f>IF(F293=1,COUNTIF($C$4:C293,C293),0)</f>
        <v>0</v>
      </c>
      <c r="I293" s="482"/>
      <c r="J293" s="482"/>
      <c r="K293" s="482"/>
      <c r="L293" s="221"/>
      <c r="M293" s="221"/>
    </row>
    <row r="294" spans="2:13">
      <c r="B294" s="221" t="s">
        <v>4831</v>
      </c>
      <c r="C294" s="221" t="s">
        <v>623</v>
      </c>
      <c r="D294" s="221" t="s">
        <v>4832</v>
      </c>
      <c r="E294" s="532" t="s">
        <v>3697</v>
      </c>
      <c r="F294" s="221">
        <f>IF(RIGHT(B294,1)="p",0,IF(TRIM(C294)=TRIM('2 - Project Admin'!$E$8),1,0))</f>
        <v>0</v>
      </c>
      <c r="G294" s="221">
        <f>IF(F294=1,COUNTIF($C$4:C294,C294),0)</f>
        <v>0</v>
      </c>
    </row>
    <row r="295" spans="2:13">
      <c r="B295" s="221" t="s">
        <v>4833</v>
      </c>
      <c r="C295" s="221" t="s">
        <v>623</v>
      </c>
      <c r="D295" s="221" t="s">
        <v>4834</v>
      </c>
      <c r="E295" s="532" t="s">
        <v>3697</v>
      </c>
      <c r="F295" s="221">
        <f>IF(RIGHT(B295,1)="p",0,IF(TRIM(C295)=TRIM('2 - Project Admin'!$E$8),1,0))</f>
        <v>0</v>
      </c>
      <c r="G295" s="221">
        <f>IF(F295=1,COUNTIF($C$4:C295,C295),0)</f>
        <v>0</v>
      </c>
    </row>
    <row r="296" spans="2:13">
      <c r="B296" s="221" t="s">
        <v>4835</v>
      </c>
      <c r="C296" s="221" t="s">
        <v>623</v>
      </c>
      <c r="D296" s="221" t="s">
        <v>4836</v>
      </c>
      <c r="E296" s="532" t="s">
        <v>3697</v>
      </c>
      <c r="F296" s="221">
        <f>IF(RIGHT(B296,1)="p",0,IF(TRIM(C296)=TRIM('2 - Project Admin'!$E$8),1,0))</f>
        <v>0</v>
      </c>
      <c r="G296" s="221">
        <f>IF(F296=1,COUNTIF($C$4:C296,C296),0)</f>
        <v>0</v>
      </c>
    </row>
    <row r="297" spans="2:13">
      <c r="B297" s="221" t="s">
        <v>4837</v>
      </c>
      <c r="C297" s="221" t="s">
        <v>623</v>
      </c>
      <c r="D297" s="221" t="s">
        <v>4838</v>
      </c>
      <c r="E297" s="532" t="s">
        <v>3697</v>
      </c>
      <c r="F297" s="221">
        <f>IF(RIGHT(B297,1)="p",0,IF(TRIM(C297)=TRIM('2 - Project Admin'!$E$8),1,0))</f>
        <v>0</v>
      </c>
      <c r="G297" s="221">
        <f>IF(F297=1,COUNTIF($C$4:C297,C297),0)</f>
        <v>0</v>
      </c>
    </row>
    <row r="298" spans="2:13">
      <c r="B298" s="221" t="s">
        <v>4839</v>
      </c>
      <c r="C298" s="221" t="s">
        <v>623</v>
      </c>
      <c r="D298" s="221" t="s">
        <v>4840</v>
      </c>
      <c r="E298" s="532" t="s">
        <v>3697</v>
      </c>
      <c r="F298" s="414">
        <f>IF(RIGHT(B298,1)="p",0,IF(TRIM(C298)=TRIM('2 - Project Admin'!$E$8),1,0))</f>
        <v>0</v>
      </c>
      <c r="G298" s="414">
        <f>IF(F298=1,COUNTIF($C$4:C298,C298),0)</f>
        <v>0</v>
      </c>
    </row>
    <row r="299" spans="2:13">
      <c r="B299" s="221" t="s">
        <v>4841</v>
      </c>
      <c r="C299" s="221" t="s">
        <v>623</v>
      </c>
      <c r="D299" s="221" t="s">
        <v>4842</v>
      </c>
      <c r="E299" s="532" t="s">
        <v>3697</v>
      </c>
      <c r="F299" s="414">
        <f>IF(RIGHT(B299,1)="p",0,IF(TRIM(C299)=TRIM('2 - Project Admin'!$E$8),1,0))</f>
        <v>0</v>
      </c>
      <c r="G299" s="414">
        <f>IF(F299=1,COUNTIF($C$4:C299,C299),0)</f>
        <v>0</v>
      </c>
    </row>
    <row r="300" spans="2:13">
      <c r="B300" s="221" t="s">
        <v>4843</v>
      </c>
      <c r="C300" s="221" t="s">
        <v>623</v>
      </c>
      <c r="D300" s="221" t="s">
        <v>4844</v>
      </c>
      <c r="E300" s="532" t="s">
        <v>3697</v>
      </c>
      <c r="F300" s="414">
        <f>IF(RIGHT(B300,1)="p",0,IF(TRIM(C300)=TRIM('2 - Project Admin'!$E$8),1,0))</f>
        <v>0</v>
      </c>
      <c r="G300" s="414">
        <f>IF(F300=1,COUNTIF($C$4:C300,C300),0)</f>
        <v>0</v>
      </c>
    </row>
    <row r="301" spans="2:13">
      <c r="B301" s="221" t="s">
        <v>4845</v>
      </c>
      <c r="C301" s="221" t="s">
        <v>623</v>
      </c>
      <c r="D301" s="221" t="s">
        <v>4846</v>
      </c>
      <c r="E301" s="532" t="s">
        <v>3697</v>
      </c>
      <c r="F301" s="414">
        <f>IF(RIGHT(B301,1)="p",0,IF(TRIM(C301)=TRIM('2 - Project Admin'!$E$8),1,0))</f>
        <v>0</v>
      </c>
      <c r="G301" s="414">
        <f>IF(F301=1,COUNTIF($C$4:C301,C301),0)</f>
        <v>0</v>
      </c>
    </row>
    <row r="302" spans="2:13">
      <c r="B302" s="221" t="s">
        <v>4847</v>
      </c>
      <c r="C302" s="221" t="s">
        <v>623</v>
      </c>
      <c r="D302" s="221" t="s">
        <v>4848</v>
      </c>
      <c r="E302" s="532" t="s">
        <v>3697</v>
      </c>
      <c r="F302" s="414">
        <f>IF(RIGHT(B302,1)="p",0,IF(TRIM(C302)=TRIM('2 - Project Admin'!$E$8),1,0))</f>
        <v>0</v>
      </c>
      <c r="G302" s="414">
        <f>IF(F302=1,COUNTIF($C$4:C302,C302),0)</f>
        <v>0</v>
      </c>
    </row>
    <row r="303" spans="2:13">
      <c r="B303" s="221" t="s">
        <v>4849</v>
      </c>
      <c r="C303" s="221" t="s">
        <v>623</v>
      </c>
      <c r="D303" s="221" t="s">
        <v>4850</v>
      </c>
      <c r="E303" s="532" t="s">
        <v>3697</v>
      </c>
      <c r="F303" s="221">
        <f>IF(RIGHT(B303,1)="p",0,IF(TRIM(C303)=TRIM('2 - Project Admin'!$E$8),1,0))</f>
        <v>0</v>
      </c>
      <c r="G303" s="221">
        <f>IF(F303=1,COUNTIF($C$4:C303,C303),0)</f>
        <v>0</v>
      </c>
    </row>
    <row r="304" spans="2:13">
      <c r="B304" s="221" t="s">
        <v>4851</v>
      </c>
      <c r="C304" s="221" t="s">
        <v>623</v>
      </c>
      <c r="D304" s="221" t="s">
        <v>4852</v>
      </c>
      <c r="E304" s="532" t="s">
        <v>3697</v>
      </c>
      <c r="F304" s="221">
        <f>IF(RIGHT(B304,1)="p",0,IF(TRIM(C304)=TRIM('2 - Project Admin'!$E$8),1,0))</f>
        <v>0</v>
      </c>
      <c r="G304" s="221">
        <f>IF(F304=1,COUNTIF($C$4:C304,C304),0)</f>
        <v>0</v>
      </c>
    </row>
    <row r="305" spans="2:7">
      <c r="B305" s="221" t="s">
        <v>4853</v>
      </c>
      <c r="C305" s="221" t="s">
        <v>623</v>
      </c>
      <c r="D305" s="221" t="s">
        <v>4854</v>
      </c>
      <c r="E305" s="532" t="s">
        <v>3697</v>
      </c>
      <c r="F305" s="221">
        <f>IF(RIGHT(B305,1)="p",0,IF(TRIM(C305)=TRIM('2 - Project Admin'!$E$8),1,0))</f>
        <v>0</v>
      </c>
      <c r="G305" s="221">
        <f>IF(F305=1,COUNTIF($C$4:C305,C305),0)</f>
        <v>0</v>
      </c>
    </row>
    <row r="306" spans="2:7">
      <c r="B306" s="221" t="s">
        <v>4855</v>
      </c>
      <c r="C306" s="221" t="s">
        <v>623</v>
      </c>
      <c r="D306" s="221" t="s">
        <v>4856</v>
      </c>
      <c r="E306" s="532" t="s">
        <v>3697</v>
      </c>
      <c r="F306" s="221">
        <f>IF(RIGHT(B306,1)="p",0,IF(TRIM(C306)=TRIM('2 - Project Admin'!$E$8),1,0))</f>
        <v>0</v>
      </c>
      <c r="G306" s="221">
        <f>IF(F306=1,COUNTIF($C$4:C306,C306),0)</f>
        <v>0</v>
      </c>
    </row>
    <row r="307" spans="2:7">
      <c r="B307" s="221" t="s">
        <v>4857</v>
      </c>
      <c r="C307" s="221" t="s">
        <v>623</v>
      </c>
      <c r="D307" s="221" t="s">
        <v>4858</v>
      </c>
      <c r="E307" s="532" t="s">
        <v>3697</v>
      </c>
      <c r="F307" s="221">
        <f>IF(RIGHT(B307,1)="p",0,IF(TRIM(C307)=TRIM('2 - Project Admin'!$E$8),1,0))</f>
        <v>0</v>
      </c>
      <c r="G307" s="221">
        <f>IF(F307=1,COUNTIF($C$4:C307,C307),0)</f>
        <v>0</v>
      </c>
    </row>
    <row r="308" spans="2:7">
      <c r="B308" s="221" t="s">
        <v>4859</v>
      </c>
      <c r="C308" s="221" t="s">
        <v>630</v>
      </c>
      <c r="D308" s="221" t="s">
        <v>4860</v>
      </c>
      <c r="E308" s="532" t="s">
        <v>3697</v>
      </c>
      <c r="F308" s="221">
        <f>IF(RIGHT(B308,1)="p",0,IF(TRIM(C308)=TRIM('2 - Project Admin'!$E$8),1,0))</f>
        <v>0</v>
      </c>
      <c r="G308" s="221">
        <f>IF(F308=1,COUNTIF($C$4:C308,C308),0)</f>
        <v>0</v>
      </c>
    </row>
    <row r="309" spans="2:7">
      <c r="B309" s="221" t="s">
        <v>4861</v>
      </c>
      <c r="C309" s="221" t="s">
        <v>630</v>
      </c>
      <c r="D309" s="221" t="s">
        <v>4862</v>
      </c>
      <c r="E309" s="532" t="s">
        <v>3697</v>
      </c>
      <c r="F309" s="221">
        <f>IF(RIGHT(B309,1)="p",0,IF(TRIM(C309)=TRIM('2 - Project Admin'!$E$8),1,0))</f>
        <v>0</v>
      </c>
      <c r="G309" s="221">
        <f>IF(F309=1,COUNTIF($C$4:C309,C309),0)</f>
        <v>0</v>
      </c>
    </row>
    <row r="310" spans="2:7">
      <c r="B310" s="221" t="s">
        <v>4863</v>
      </c>
      <c r="C310" s="221" t="s">
        <v>633</v>
      </c>
      <c r="D310" s="221" t="s">
        <v>4864</v>
      </c>
      <c r="E310" s="532" t="s">
        <v>3697</v>
      </c>
      <c r="F310" s="221">
        <f>IF(RIGHT(B310,1)="p",0,IF(TRIM(C310)=TRIM('2 - Project Admin'!$E$8),1,0))</f>
        <v>0</v>
      </c>
      <c r="G310" s="221">
        <f>IF(F310=1,COUNTIF($C$4:C310,C310),0)</f>
        <v>0</v>
      </c>
    </row>
    <row r="311" spans="2:7">
      <c r="B311" s="221" t="s">
        <v>4865</v>
      </c>
      <c r="C311" s="221" t="s">
        <v>633</v>
      </c>
      <c r="D311" s="221" t="s">
        <v>4866</v>
      </c>
      <c r="E311" s="532" t="s">
        <v>3697</v>
      </c>
      <c r="F311" s="221">
        <f>IF(RIGHT(B311,1)="p",0,IF(TRIM(C311)=TRIM('2 - Project Admin'!$E$8),1,0))</f>
        <v>0</v>
      </c>
      <c r="G311" s="221">
        <f>IF(F311=1,COUNTIF($C$4:C311,C311),0)</f>
        <v>0</v>
      </c>
    </row>
    <row r="312" spans="2:7">
      <c r="B312" s="221" t="s">
        <v>4867</v>
      </c>
      <c r="C312" s="221" t="s">
        <v>633</v>
      </c>
      <c r="D312" s="221" t="s">
        <v>4868</v>
      </c>
      <c r="E312" s="532" t="s">
        <v>3697</v>
      </c>
      <c r="F312" s="221">
        <f>IF(RIGHT(B312,1)="p",0,IF(TRIM(C312)=TRIM('2 - Project Admin'!$E$8),1,0))</f>
        <v>0</v>
      </c>
      <c r="G312" s="221">
        <f>IF(F312=1,COUNTIF($C$4:C312,C312),0)</f>
        <v>0</v>
      </c>
    </row>
    <row r="313" spans="2:7">
      <c r="B313" s="221" t="s">
        <v>4869</v>
      </c>
      <c r="C313" s="221" t="s">
        <v>633</v>
      </c>
      <c r="D313" s="221" t="s">
        <v>4870</v>
      </c>
      <c r="E313" s="532" t="s">
        <v>3697</v>
      </c>
      <c r="F313" s="221">
        <f>IF(RIGHT(B313,1)="p",0,IF(TRIM(C313)=TRIM('2 - Project Admin'!$E$8),1,0))</f>
        <v>0</v>
      </c>
      <c r="G313" s="221">
        <f>IF(F313=1,COUNTIF($C$4:C313,C313),0)</f>
        <v>0</v>
      </c>
    </row>
    <row r="314" spans="2:7">
      <c r="B314" s="221" t="s">
        <v>4871</v>
      </c>
      <c r="C314" s="221" t="s">
        <v>633</v>
      </c>
      <c r="D314" s="221" t="s">
        <v>4872</v>
      </c>
      <c r="E314" s="532" t="s">
        <v>3697</v>
      </c>
      <c r="F314" s="221">
        <f>IF(RIGHT(B314,1)="p",0,IF(TRIM(C314)=TRIM('2 - Project Admin'!$E$8),1,0))</f>
        <v>0</v>
      </c>
      <c r="G314" s="221">
        <f>IF(F314=1,COUNTIF($C$4:C314,C314),0)</f>
        <v>0</v>
      </c>
    </row>
    <row r="315" spans="2:7">
      <c r="B315" s="221" t="s">
        <v>4873</v>
      </c>
      <c r="C315" s="221" t="s">
        <v>633</v>
      </c>
      <c r="D315" s="221" t="s">
        <v>4874</v>
      </c>
      <c r="E315" s="532" t="s">
        <v>3697</v>
      </c>
      <c r="F315" s="221">
        <f>IF(RIGHT(B315,1)="p",0,IF(TRIM(C315)=TRIM('2 - Project Admin'!$E$8),1,0))</f>
        <v>0</v>
      </c>
      <c r="G315" s="221">
        <f>IF(F315=1,COUNTIF($C$4:C315,C315),0)</f>
        <v>0</v>
      </c>
    </row>
    <row r="316" spans="2:7">
      <c r="B316" s="221" t="s">
        <v>4875</v>
      </c>
      <c r="C316" s="221" t="s">
        <v>633</v>
      </c>
      <c r="D316" s="221" t="s">
        <v>4876</v>
      </c>
      <c r="E316" s="532" t="s">
        <v>3697</v>
      </c>
      <c r="F316" s="221">
        <f>IF(RIGHT(B316,1)="p",0,IF(TRIM(C316)=TRIM('2 - Project Admin'!$E$8),1,0))</f>
        <v>0</v>
      </c>
      <c r="G316" s="221">
        <f>IF(F316=1,COUNTIF($C$4:C316,C316),0)</f>
        <v>0</v>
      </c>
    </row>
    <row r="317" spans="2:7">
      <c r="B317" s="221" t="s">
        <v>4877</v>
      </c>
      <c r="C317" s="221" t="s">
        <v>633</v>
      </c>
      <c r="D317" s="221" t="s">
        <v>4878</v>
      </c>
      <c r="E317" s="532" t="s">
        <v>3697</v>
      </c>
      <c r="F317" s="221">
        <f>IF(RIGHT(B317,1)="p",0,IF(TRIM(C317)=TRIM('2 - Project Admin'!$E$8),1,0))</f>
        <v>0</v>
      </c>
      <c r="G317" s="221">
        <f>IF(F317=1,COUNTIF($C$4:C317,C317),0)</f>
        <v>0</v>
      </c>
    </row>
    <row r="318" spans="2:7">
      <c r="B318" s="221" t="s">
        <v>4879</v>
      </c>
      <c r="C318" s="221" t="s">
        <v>633</v>
      </c>
      <c r="D318" s="221" t="s">
        <v>4880</v>
      </c>
      <c r="E318" s="532" t="s">
        <v>3697</v>
      </c>
      <c r="F318" s="221">
        <f>IF(RIGHT(B318,1)="p",0,IF(TRIM(C318)=TRIM('2 - Project Admin'!$E$8),1,0))</f>
        <v>0</v>
      </c>
      <c r="G318" s="221">
        <f>IF(F318=1,COUNTIF($C$4:C318,C318),0)</f>
        <v>0</v>
      </c>
    </row>
    <row r="319" spans="2:7">
      <c r="B319" s="221" t="s">
        <v>4881</v>
      </c>
      <c r="C319" s="221" t="s">
        <v>633</v>
      </c>
      <c r="D319" s="221" t="s">
        <v>4882</v>
      </c>
      <c r="E319" s="532" t="s">
        <v>3697</v>
      </c>
      <c r="F319" s="221">
        <f>IF(RIGHT(B319,1)="p",0,IF(TRIM(C319)=TRIM('2 - Project Admin'!$E$8),1,0))</f>
        <v>0</v>
      </c>
      <c r="G319" s="221">
        <f>IF(F319=1,COUNTIF($C$4:C319,C319),0)</f>
        <v>0</v>
      </c>
    </row>
    <row r="320" spans="2:7">
      <c r="B320" s="221" t="s">
        <v>4883</v>
      </c>
      <c r="C320" s="221" t="s">
        <v>633</v>
      </c>
      <c r="D320" s="221" t="s">
        <v>4884</v>
      </c>
      <c r="E320" s="532" t="s">
        <v>3697</v>
      </c>
      <c r="F320" s="221">
        <f>IF(RIGHT(B320,1)="p",0,IF(TRIM(C320)=TRIM('2 - Project Admin'!$E$8),1,0))</f>
        <v>0</v>
      </c>
      <c r="G320" s="221">
        <f>IF(F320=1,COUNTIF($C$4:C320,C320),0)</f>
        <v>0</v>
      </c>
    </row>
    <row r="321" spans="2:7">
      <c r="B321" s="221" t="s">
        <v>4885</v>
      </c>
      <c r="C321" s="221" t="s">
        <v>633</v>
      </c>
      <c r="D321" s="221" t="s">
        <v>4886</v>
      </c>
      <c r="E321" s="532" t="s">
        <v>3697</v>
      </c>
      <c r="F321" s="221">
        <f>IF(RIGHT(B321,1)="p",0,IF(TRIM(C321)=TRIM('2 - Project Admin'!$E$8),1,0))</f>
        <v>0</v>
      </c>
      <c r="G321" s="221">
        <f>IF(F321=1,COUNTIF($C$4:C321,C321),0)</f>
        <v>0</v>
      </c>
    </row>
    <row r="322" spans="2:7">
      <c r="B322" s="221" t="s">
        <v>4887</v>
      </c>
      <c r="C322" s="221" t="s">
        <v>633</v>
      </c>
      <c r="D322" s="221" t="s">
        <v>4888</v>
      </c>
      <c r="E322" s="532" t="s">
        <v>3697</v>
      </c>
      <c r="F322" s="221">
        <f>IF(RIGHT(B322,1)="p",0,IF(TRIM(C322)=TRIM('2 - Project Admin'!$E$8),1,0))</f>
        <v>0</v>
      </c>
      <c r="G322" s="221">
        <f>IF(F322=1,COUNTIF($C$4:C322,C322),0)</f>
        <v>0</v>
      </c>
    </row>
    <row r="323" spans="2:7">
      <c r="B323" s="221" t="s">
        <v>4889</v>
      </c>
      <c r="C323" s="221" t="s">
        <v>638</v>
      </c>
      <c r="D323" s="221" t="s">
        <v>4890</v>
      </c>
      <c r="E323" s="532" t="s">
        <v>3697</v>
      </c>
      <c r="F323" s="221">
        <f>IF(RIGHT(B323,1)="p",0,IF(TRIM(C323)=TRIM('2 - Project Admin'!$E$8),1,0))</f>
        <v>0</v>
      </c>
      <c r="G323" s="221">
        <f>IF(F323=1,COUNTIF($C$4:C323,C323),0)</f>
        <v>0</v>
      </c>
    </row>
    <row r="324" spans="2:7">
      <c r="B324" s="221" t="s">
        <v>4891</v>
      </c>
      <c r="C324" s="221" t="s">
        <v>638</v>
      </c>
      <c r="D324" s="221" t="s">
        <v>4892</v>
      </c>
      <c r="E324" s="532" t="s">
        <v>3697</v>
      </c>
      <c r="F324" s="221">
        <f>IF(RIGHT(B324,1)="p",0,IF(TRIM(C324)=TRIM('2 - Project Admin'!$E$8),1,0))</f>
        <v>0</v>
      </c>
      <c r="G324" s="221">
        <f>IF(F324=1,COUNTIF($C$4:C324,C324),0)</f>
        <v>0</v>
      </c>
    </row>
    <row r="325" spans="2:7">
      <c r="B325" s="221" t="s">
        <v>4893</v>
      </c>
      <c r="C325" s="221" t="s">
        <v>638</v>
      </c>
      <c r="D325" s="221" t="s">
        <v>4894</v>
      </c>
      <c r="E325" s="532" t="s">
        <v>3697</v>
      </c>
      <c r="F325" s="221">
        <f>IF(RIGHT(B325,1)="p",0,IF(TRIM(C325)=TRIM('2 - Project Admin'!$E$8),1,0))</f>
        <v>0</v>
      </c>
      <c r="G325" s="221">
        <f>IF(F325=1,COUNTIF($C$4:C325,C325),0)</f>
        <v>0</v>
      </c>
    </row>
    <row r="326" spans="2:7">
      <c r="B326" s="221" t="s">
        <v>4895</v>
      </c>
      <c r="C326" s="221" t="s">
        <v>638</v>
      </c>
      <c r="D326" s="221" t="s">
        <v>4896</v>
      </c>
      <c r="E326" s="532" t="s">
        <v>3697</v>
      </c>
      <c r="F326" s="221">
        <f>IF(RIGHT(B326,1)="p",0,IF(TRIM(C326)=TRIM('2 - Project Admin'!$E$8),1,0))</f>
        <v>0</v>
      </c>
      <c r="G326" s="221">
        <f>IF(F326=1,COUNTIF($C$4:C326,C326),0)</f>
        <v>0</v>
      </c>
    </row>
    <row r="327" spans="2:7">
      <c r="B327" s="221" t="s">
        <v>4897</v>
      </c>
      <c r="C327" s="221" t="s">
        <v>638</v>
      </c>
      <c r="D327" s="221" t="s">
        <v>4898</v>
      </c>
      <c r="E327" s="532" t="s">
        <v>3697</v>
      </c>
      <c r="F327" s="221">
        <f>IF(RIGHT(B327,1)="p",0,IF(TRIM(C327)=TRIM('2 - Project Admin'!$E$8),1,0))</f>
        <v>0</v>
      </c>
      <c r="G327" s="221">
        <f>IF(F327=1,COUNTIF($C$4:C327,C327),0)</f>
        <v>0</v>
      </c>
    </row>
    <row r="328" spans="2:7">
      <c r="B328" s="221" t="s">
        <v>4899</v>
      </c>
      <c r="C328" s="221" t="s">
        <v>639</v>
      </c>
      <c r="D328" s="221" t="s">
        <v>4900</v>
      </c>
      <c r="E328" s="532" t="s">
        <v>3697</v>
      </c>
      <c r="F328" s="221">
        <f>IF(RIGHT(B328,1)="p",0,IF(TRIM(C328)=TRIM('2 - Project Admin'!$E$8),1,0))</f>
        <v>0</v>
      </c>
      <c r="G328" s="221">
        <f>IF(F328=1,COUNTIF($C$4:C328,C328),0)</f>
        <v>0</v>
      </c>
    </row>
    <row r="329" spans="2:7">
      <c r="B329" s="221" t="s">
        <v>4901</v>
      </c>
      <c r="C329" s="221" t="s">
        <v>639</v>
      </c>
      <c r="D329" s="221" t="s">
        <v>4902</v>
      </c>
      <c r="E329" s="532" t="s">
        <v>3697</v>
      </c>
      <c r="F329" s="221">
        <f>IF(RIGHT(B329,1)="p",0,IF(TRIM(C329)=TRIM('2 - Project Admin'!$E$8),1,0))</f>
        <v>0</v>
      </c>
      <c r="G329" s="221">
        <f>IF(F329=1,COUNTIF($C$4:C329,C329),0)</f>
        <v>0</v>
      </c>
    </row>
    <row r="330" spans="2:7">
      <c r="B330" s="221" t="s">
        <v>4903</v>
      </c>
      <c r="C330" s="221" t="s">
        <v>639</v>
      </c>
      <c r="D330" s="221" t="s">
        <v>4904</v>
      </c>
      <c r="E330" s="532" t="s">
        <v>3697</v>
      </c>
      <c r="F330" s="221">
        <f>IF(RIGHT(B330,1)="p",0,IF(TRIM(C330)=TRIM('2 - Project Admin'!$E$8),1,0))</f>
        <v>0</v>
      </c>
      <c r="G330" s="221">
        <f>IF(F330=1,COUNTIF($C$4:C330,C330),0)</f>
        <v>0</v>
      </c>
    </row>
    <row r="331" spans="2:7">
      <c r="B331" s="221" t="s">
        <v>4905</v>
      </c>
      <c r="C331" s="221" t="s">
        <v>639</v>
      </c>
      <c r="D331" s="221" t="s">
        <v>4906</v>
      </c>
      <c r="E331" s="532" t="s">
        <v>3697</v>
      </c>
      <c r="F331" s="221">
        <f>IF(RIGHT(B331,1)="p",0,IF(TRIM(C331)=TRIM('2 - Project Admin'!$E$8),1,0))</f>
        <v>0</v>
      </c>
      <c r="G331" s="221">
        <f>IF(F331=1,COUNTIF($C$4:C331,C331),0)</f>
        <v>0</v>
      </c>
    </row>
    <row r="332" spans="2:7">
      <c r="B332" s="221" t="s">
        <v>4907</v>
      </c>
      <c r="C332" s="221" t="s">
        <v>639</v>
      </c>
      <c r="D332" s="221" t="s">
        <v>4908</v>
      </c>
      <c r="E332" s="532" t="s">
        <v>3697</v>
      </c>
      <c r="F332" s="221">
        <f>IF(RIGHT(B332,1)="p",0,IF(TRIM(C332)=TRIM('2 - Project Admin'!$E$8),1,0))</f>
        <v>0</v>
      </c>
      <c r="G332" s="221">
        <f>IF(F332=1,COUNTIF($C$4:C332,C332),0)</f>
        <v>0</v>
      </c>
    </row>
    <row r="333" spans="2:7">
      <c r="B333" s="221" t="s">
        <v>4909</v>
      </c>
      <c r="C333" s="221" t="s">
        <v>639</v>
      </c>
      <c r="D333" s="221" t="s">
        <v>4910</v>
      </c>
      <c r="E333" s="532" t="s">
        <v>3697</v>
      </c>
      <c r="F333" s="221">
        <f>IF(RIGHT(B333,1)="p",0,IF(TRIM(C333)=TRIM('2 - Project Admin'!$E$8),1,0))</f>
        <v>0</v>
      </c>
      <c r="G333" s="221">
        <f>IF(F333=1,COUNTIF($C$4:C333,C333),0)</f>
        <v>0</v>
      </c>
    </row>
    <row r="334" spans="2:7">
      <c r="B334" s="221" t="s">
        <v>4911</v>
      </c>
      <c r="C334" s="221" t="s">
        <v>639</v>
      </c>
      <c r="D334" s="221" t="s">
        <v>4912</v>
      </c>
      <c r="E334" s="532" t="s">
        <v>3697</v>
      </c>
      <c r="F334" s="221">
        <f>IF(RIGHT(B334,1)="p",0,IF(TRIM(C334)=TRIM('2 - Project Admin'!$E$8),1,0))</f>
        <v>0</v>
      </c>
      <c r="G334" s="221">
        <f>IF(F334=1,COUNTIF($C$4:C334,C334),0)</f>
        <v>0</v>
      </c>
    </row>
    <row r="335" spans="2:7">
      <c r="B335" s="221" t="s">
        <v>4913</v>
      </c>
      <c r="C335" s="221" t="s">
        <v>639</v>
      </c>
      <c r="D335" s="221" t="s">
        <v>4914</v>
      </c>
      <c r="E335" s="532" t="s">
        <v>3697</v>
      </c>
      <c r="F335" s="221">
        <f>IF(RIGHT(B335,1)="p",0,IF(TRIM(C335)=TRIM('2 - Project Admin'!$E$8),1,0))</f>
        <v>0</v>
      </c>
      <c r="G335" s="221">
        <f>IF(F335=1,COUNTIF($C$4:C335,C335),0)</f>
        <v>0</v>
      </c>
    </row>
    <row r="336" spans="2:7">
      <c r="B336" s="221" t="s">
        <v>4915</v>
      </c>
      <c r="C336" s="221" t="s">
        <v>639</v>
      </c>
      <c r="D336" s="221" t="s">
        <v>4916</v>
      </c>
      <c r="E336" s="532" t="s">
        <v>3697</v>
      </c>
      <c r="F336" s="221">
        <f>IF(RIGHT(B336,1)="p",0,IF(TRIM(C336)=TRIM('2 - Project Admin'!$E$8),1,0))</f>
        <v>0</v>
      </c>
      <c r="G336" s="221">
        <f>IF(F336=1,COUNTIF($C$4:C336,C336),0)</f>
        <v>0</v>
      </c>
    </row>
    <row r="337" spans="2:7">
      <c r="B337" s="221" t="s">
        <v>4917</v>
      </c>
      <c r="C337" s="221" t="s">
        <v>639</v>
      </c>
      <c r="D337" s="221" t="s">
        <v>4918</v>
      </c>
      <c r="E337" s="532" t="s">
        <v>3697</v>
      </c>
      <c r="F337" s="221">
        <f>IF(RIGHT(B337,1)="p",0,IF(TRIM(C337)=TRIM('2 - Project Admin'!$E$8),1,0))</f>
        <v>0</v>
      </c>
      <c r="G337" s="221">
        <f>IF(F337=1,COUNTIF($C$4:C337,C337),0)</f>
        <v>0</v>
      </c>
    </row>
    <row r="338" spans="2:7">
      <c r="B338" s="221" t="s">
        <v>4919</v>
      </c>
      <c r="C338" s="221" t="s">
        <v>639</v>
      </c>
      <c r="D338" s="221" t="s">
        <v>4920</v>
      </c>
      <c r="E338" s="532" t="s">
        <v>3697</v>
      </c>
      <c r="F338" s="221">
        <f>IF(RIGHT(B338,1)="p",0,IF(TRIM(C338)=TRIM('2 - Project Admin'!$E$8),1,0))</f>
        <v>0</v>
      </c>
      <c r="G338" s="221">
        <f>IF(F338=1,COUNTIF($C$4:C338,C338),0)</f>
        <v>0</v>
      </c>
    </row>
    <row r="339" spans="2:7">
      <c r="B339" s="221" t="s">
        <v>4921</v>
      </c>
      <c r="C339" s="221" t="s">
        <v>641</v>
      </c>
      <c r="D339" s="221" t="s">
        <v>4922</v>
      </c>
      <c r="E339" s="532" t="s">
        <v>3697</v>
      </c>
      <c r="F339" s="221">
        <f>IF(RIGHT(B339,1)="p",0,IF(TRIM(C339)=TRIM('2 - Project Admin'!$E$8),1,0))</f>
        <v>0</v>
      </c>
      <c r="G339" s="221">
        <f>IF(F339=1,COUNTIF($C$4:C339,C339),0)</f>
        <v>0</v>
      </c>
    </row>
    <row r="340" spans="2:7">
      <c r="B340" s="221" t="s">
        <v>4923</v>
      </c>
      <c r="C340" s="221" t="s">
        <v>641</v>
      </c>
      <c r="D340" s="221" t="s">
        <v>4924</v>
      </c>
      <c r="E340" s="532" t="s">
        <v>3697</v>
      </c>
      <c r="F340" s="221">
        <f>IF(RIGHT(B340,1)="p",0,IF(TRIM(C340)=TRIM('2 - Project Admin'!$E$8),1,0))</f>
        <v>0</v>
      </c>
      <c r="G340" s="221">
        <f>IF(F340=1,COUNTIF($C$4:C340,C340),0)</f>
        <v>0</v>
      </c>
    </row>
    <row r="341" spans="2:7">
      <c r="B341" s="221" t="s">
        <v>4925</v>
      </c>
      <c r="C341" s="221" t="s">
        <v>641</v>
      </c>
      <c r="D341" s="221" t="s">
        <v>4926</v>
      </c>
      <c r="E341" s="532" t="s">
        <v>3697</v>
      </c>
      <c r="F341" s="221">
        <f>IF(RIGHT(B341,1)="p",0,IF(TRIM(C341)=TRIM('2 - Project Admin'!$E$8),1,0))</f>
        <v>0</v>
      </c>
      <c r="G341" s="221">
        <f>IF(F341=1,COUNTIF($C$4:C341,C341),0)</f>
        <v>0</v>
      </c>
    </row>
    <row r="342" spans="2:7">
      <c r="B342" s="221" t="s">
        <v>4927</v>
      </c>
      <c r="C342" s="221" t="s">
        <v>641</v>
      </c>
      <c r="D342" s="221" t="s">
        <v>4928</v>
      </c>
      <c r="E342" s="532" t="s">
        <v>3697</v>
      </c>
      <c r="F342" s="221">
        <f>IF(RIGHT(B342,1)="p",0,IF(TRIM(C342)=TRIM('2 - Project Admin'!$E$8),1,0))</f>
        <v>0</v>
      </c>
      <c r="G342" s="221">
        <f>IF(F342=1,COUNTIF($C$4:C342,C342),0)</f>
        <v>0</v>
      </c>
    </row>
    <row r="343" spans="2:7">
      <c r="B343" s="221" t="s">
        <v>4929</v>
      </c>
      <c r="C343" s="221" t="s">
        <v>641</v>
      </c>
      <c r="D343" s="221" t="s">
        <v>4930</v>
      </c>
      <c r="E343" s="532" t="s">
        <v>3697</v>
      </c>
      <c r="F343" s="221">
        <f>IF(RIGHT(B343,1)="p",0,IF(TRIM(C343)=TRIM('2 - Project Admin'!$E$8),1,0))</f>
        <v>0</v>
      </c>
      <c r="G343" s="221">
        <f>IF(F343=1,COUNTIF($C$4:C343,C343),0)</f>
        <v>0</v>
      </c>
    </row>
    <row r="344" spans="2:7">
      <c r="B344" s="221" t="s">
        <v>4931</v>
      </c>
      <c r="C344" s="221" t="s">
        <v>642</v>
      </c>
      <c r="D344" s="221" t="s">
        <v>4932</v>
      </c>
      <c r="E344" s="532" t="s">
        <v>3697</v>
      </c>
      <c r="F344" s="221">
        <f>IF(RIGHT(B344,1)="p",0,IF(TRIM(C344)=TRIM('2 - Project Admin'!$E$8),1,0))</f>
        <v>0</v>
      </c>
      <c r="G344" s="221">
        <f>IF(F344=1,COUNTIF($C$4:C344,C344),0)</f>
        <v>0</v>
      </c>
    </row>
    <row r="345" spans="2:7">
      <c r="B345" s="221" t="s">
        <v>4933</v>
      </c>
      <c r="C345" s="221" t="s">
        <v>642</v>
      </c>
      <c r="D345" s="221" t="s">
        <v>4934</v>
      </c>
      <c r="E345" s="532" t="s">
        <v>3697</v>
      </c>
      <c r="F345" s="221">
        <f>IF(RIGHT(B345,1)="p",0,IF(TRIM(C345)=TRIM('2 - Project Admin'!$E$8),1,0))</f>
        <v>0</v>
      </c>
      <c r="G345" s="221">
        <f>IF(F345=1,COUNTIF($C$4:C345,C345),0)</f>
        <v>0</v>
      </c>
    </row>
    <row r="346" spans="2:7">
      <c r="B346" s="221" t="s">
        <v>4935</v>
      </c>
      <c r="C346" s="221" t="s">
        <v>642</v>
      </c>
      <c r="D346" s="221" t="s">
        <v>4936</v>
      </c>
      <c r="E346" s="532" t="s">
        <v>3697</v>
      </c>
      <c r="F346" s="221">
        <f>IF(RIGHT(B346,1)="p",0,IF(TRIM(C346)=TRIM('2 - Project Admin'!$E$8),1,0))</f>
        <v>0</v>
      </c>
      <c r="G346" s="221">
        <f>IF(F346=1,COUNTIF($C$4:C346,C346),0)</f>
        <v>0</v>
      </c>
    </row>
    <row r="347" spans="2:7">
      <c r="B347" s="221" t="s">
        <v>4937</v>
      </c>
      <c r="C347" s="221" t="s">
        <v>642</v>
      </c>
      <c r="D347" s="221" t="s">
        <v>4938</v>
      </c>
      <c r="E347" s="532" t="s">
        <v>3697</v>
      </c>
      <c r="F347" s="221">
        <f>IF(RIGHT(B347,1)="p",0,IF(TRIM(C347)=TRIM('2 - Project Admin'!$E$8),1,0))</f>
        <v>0</v>
      </c>
      <c r="G347" s="221">
        <f>IF(F347=1,COUNTIF($C$4:C347,C347),0)</f>
        <v>0</v>
      </c>
    </row>
    <row r="348" spans="2:7">
      <c r="B348" s="221" t="s">
        <v>4939</v>
      </c>
      <c r="C348" s="221" t="s">
        <v>642</v>
      </c>
      <c r="D348" s="221" t="s">
        <v>4940</v>
      </c>
      <c r="E348" s="532" t="s">
        <v>3697</v>
      </c>
      <c r="F348" s="221">
        <f>IF(RIGHT(B348,1)="p",0,IF(TRIM(C348)=TRIM('2 - Project Admin'!$E$8),1,0))</f>
        <v>0</v>
      </c>
      <c r="G348" s="221">
        <f>IF(F348=1,COUNTIF($C$4:C348,C348),0)</f>
        <v>0</v>
      </c>
    </row>
    <row r="349" spans="2:7">
      <c r="B349" s="221" t="s">
        <v>4941</v>
      </c>
      <c r="C349" s="221" t="s">
        <v>642</v>
      </c>
      <c r="D349" s="221" t="s">
        <v>4942</v>
      </c>
      <c r="E349" s="532" t="s">
        <v>3697</v>
      </c>
      <c r="F349" s="221">
        <f>IF(RIGHT(B349,1)="p",0,IF(TRIM(C349)=TRIM('2 - Project Admin'!$E$8),1,0))</f>
        <v>0</v>
      </c>
      <c r="G349" s="221">
        <f>IF(F349=1,COUNTIF($C$4:C349,C349),0)</f>
        <v>0</v>
      </c>
    </row>
    <row r="350" spans="2:7">
      <c r="B350" s="221" t="s">
        <v>4943</v>
      </c>
      <c r="C350" s="221" t="s">
        <v>644</v>
      </c>
      <c r="D350" s="221" t="s">
        <v>4944</v>
      </c>
      <c r="E350" s="532" t="s">
        <v>3697</v>
      </c>
      <c r="F350" s="221">
        <f>IF(RIGHT(B350,1)="p",0,IF(TRIM(C350)=TRIM('2 - Project Admin'!$E$8),1,0))</f>
        <v>0</v>
      </c>
      <c r="G350" s="221">
        <f>IF(F350=1,COUNTIF($C$4:C350,C350),0)</f>
        <v>0</v>
      </c>
    </row>
    <row r="351" spans="2:7">
      <c r="B351" s="221" t="s">
        <v>4945</v>
      </c>
      <c r="C351" s="221" t="s">
        <v>644</v>
      </c>
      <c r="D351" s="221" t="s">
        <v>4946</v>
      </c>
      <c r="E351" s="532" t="s">
        <v>3697</v>
      </c>
      <c r="F351" s="221">
        <f>IF(RIGHT(B351,1)="p",0,IF(TRIM(C351)=TRIM('2 - Project Admin'!$E$8),1,0))</f>
        <v>0</v>
      </c>
      <c r="G351" s="221">
        <f>IF(F351=1,COUNTIF($C$4:C351,C351),0)</f>
        <v>0</v>
      </c>
    </row>
    <row r="352" spans="2:7">
      <c r="B352" s="221" t="s">
        <v>4947</v>
      </c>
      <c r="C352" s="221" t="s">
        <v>644</v>
      </c>
      <c r="D352" s="221" t="s">
        <v>4948</v>
      </c>
      <c r="E352" s="532" t="s">
        <v>3697</v>
      </c>
      <c r="F352" s="221">
        <f>IF(RIGHT(B352,1)="p",0,IF(TRIM(C352)=TRIM('2 - Project Admin'!$E$8),1,0))</f>
        <v>0</v>
      </c>
      <c r="G352" s="221">
        <f>IF(F352=1,COUNTIF($C$4:C352,C352),0)</f>
        <v>0</v>
      </c>
    </row>
    <row r="353" spans="2:7">
      <c r="B353" s="221" t="s">
        <v>4949</v>
      </c>
      <c r="C353" s="221" t="s">
        <v>644</v>
      </c>
      <c r="D353" s="221" t="s">
        <v>4950</v>
      </c>
      <c r="E353" s="532" t="s">
        <v>3697</v>
      </c>
      <c r="F353" s="221">
        <f>IF(RIGHT(B353,1)="p",0,IF(TRIM(C353)=TRIM('2 - Project Admin'!$E$8),1,0))</f>
        <v>0</v>
      </c>
      <c r="G353" s="221">
        <f>IF(F353=1,COUNTIF($C$4:C353,C353),0)</f>
        <v>0</v>
      </c>
    </row>
    <row r="354" spans="2:7">
      <c r="B354" s="221" t="s">
        <v>4951</v>
      </c>
      <c r="C354" s="221" t="s">
        <v>644</v>
      </c>
      <c r="D354" s="221" t="s">
        <v>4952</v>
      </c>
      <c r="E354" s="532" t="s">
        <v>3697</v>
      </c>
      <c r="F354" s="221">
        <f>IF(RIGHT(B354,1)="p",0,IF(TRIM(C354)=TRIM('2 - Project Admin'!$E$8),1,0))</f>
        <v>0</v>
      </c>
      <c r="G354" s="221">
        <f>IF(F354=1,COUNTIF($C$4:C354,C354),0)</f>
        <v>0</v>
      </c>
    </row>
    <row r="355" spans="2:7">
      <c r="B355" s="221" t="s">
        <v>4953</v>
      </c>
      <c r="C355" s="221" t="s">
        <v>644</v>
      </c>
      <c r="D355" s="221" t="s">
        <v>4954</v>
      </c>
      <c r="E355" s="532" t="s">
        <v>3697</v>
      </c>
      <c r="F355" s="221">
        <f>IF(RIGHT(B355,1)="p",0,IF(TRIM(C355)=TRIM('2 - Project Admin'!$E$8),1,0))</f>
        <v>0</v>
      </c>
      <c r="G355" s="221">
        <f>IF(F355=1,COUNTIF($C$4:C355,C355),0)</f>
        <v>0</v>
      </c>
    </row>
    <row r="356" spans="2:7">
      <c r="B356" s="221" t="s">
        <v>4955</v>
      </c>
      <c r="C356" s="221" t="s">
        <v>648</v>
      </c>
      <c r="D356" s="221" t="s">
        <v>4956</v>
      </c>
      <c r="E356" s="533" t="s">
        <v>3697</v>
      </c>
      <c r="F356" s="221">
        <f>IF(RIGHT(B356,1)="p",0,IF(TRIM(C356)=TRIM('2 - Project Admin'!$E$8),1,0))</f>
        <v>0</v>
      </c>
      <c r="G356" s="221">
        <f>IF(F356=1,COUNTIF($C$4:C356,C356),0)</f>
        <v>0</v>
      </c>
    </row>
    <row r="357" spans="2:7">
      <c r="B357" s="221" t="s">
        <v>4957</v>
      </c>
      <c r="C357" s="221" t="s">
        <v>648</v>
      </c>
      <c r="D357" s="221" t="s">
        <v>4958</v>
      </c>
      <c r="E357" s="532" t="s">
        <v>3697</v>
      </c>
      <c r="F357" s="221">
        <f>IF(RIGHT(B357,1)="p",0,IF(TRIM(C357)=TRIM('2 - Project Admin'!$E$8),1,0))</f>
        <v>0</v>
      </c>
      <c r="G357" s="221">
        <f>IF(F357=1,COUNTIF($C$4:C357,C357),0)</f>
        <v>0</v>
      </c>
    </row>
    <row r="358" spans="2:7">
      <c r="B358" s="221" t="s">
        <v>4959</v>
      </c>
      <c r="C358" s="221" t="s">
        <v>648</v>
      </c>
      <c r="D358" s="221" t="s">
        <v>4960</v>
      </c>
      <c r="E358" s="532" t="s">
        <v>3697</v>
      </c>
      <c r="F358" s="221">
        <f>IF(RIGHT(B358,1)="p",0,IF(TRIM(C358)=TRIM('2 - Project Admin'!$E$8),1,0))</f>
        <v>0</v>
      </c>
      <c r="G358" s="221">
        <f>IF(F358=1,COUNTIF($C$4:C358,C358),0)</f>
        <v>0</v>
      </c>
    </row>
    <row r="359" spans="2:7">
      <c r="B359" s="221" t="s">
        <v>4961</v>
      </c>
      <c r="C359" s="221" t="s">
        <v>648</v>
      </c>
      <c r="D359" s="221" t="s">
        <v>4962</v>
      </c>
      <c r="E359" s="532" t="s">
        <v>3697</v>
      </c>
      <c r="F359" s="221">
        <f>IF(RIGHT(B359,1)="p",0,IF(TRIM(C359)=TRIM('2 - Project Admin'!$E$8),1,0))</f>
        <v>0</v>
      </c>
      <c r="G359" s="221">
        <f>IF(F359=1,COUNTIF($C$4:C359,C359),0)</f>
        <v>0</v>
      </c>
    </row>
    <row r="360" spans="2:7">
      <c r="B360" s="221" t="s">
        <v>4963</v>
      </c>
      <c r="C360" s="221" t="s">
        <v>648</v>
      </c>
      <c r="D360" s="221" t="s">
        <v>4964</v>
      </c>
      <c r="E360" s="532" t="s">
        <v>3697</v>
      </c>
      <c r="F360" s="221">
        <f>IF(RIGHT(B360,1)="p",0,IF(TRIM(C360)=TRIM('2 - Project Admin'!$E$8),1,0))</f>
        <v>0</v>
      </c>
      <c r="G360" s="221">
        <f>IF(F360=1,COUNTIF($C$4:C360,C360),0)</f>
        <v>0</v>
      </c>
    </row>
    <row r="361" spans="2:7">
      <c r="B361" s="221" t="s">
        <v>4965</v>
      </c>
      <c r="C361" s="221" t="s">
        <v>648</v>
      </c>
      <c r="D361" s="221" t="s">
        <v>4966</v>
      </c>
      <c r="E361" s="532" t="s">
        <v>3697</v>
      </c>
      <c r="F361" s="221">
        <f>IF(RIGHT(B361,1)="p",0,IF(TRIM(C361)=TRIM('2 - Project Admin'!$E$8),1,0))</f>
        <v>0</v>
      </c>
      <c r="G361" s="221">
        <f>IF(F361=1,COUNTIF($C$4:C361,C361),0)</f>
        <v>0</v>
      </c>
    </row>
    <row r="362" spans="2:7">
      <c r="B362" s="221" t="s">
        <v>4967</v>
      </c>
      <c r="C362" s="221" t="s">
        <v>653</v>
      </c>
      <c r="D362" s="221" t="s">
        <v>4968</v>
      </c>
      <c r="E362" s="532" t="s">
        <v>3697</v>
      </c>
      <c r="F362" s="221">
        <f>IF(RIGHT(B362,1)="p",0,IF(TRIM(C362)=TRIM('2 - Project Admin'!$E$8),1,0))</f>
        <v>0</v>
      </c>
      <c r="G362" s="221">
        <f>IF(F362=1,COUNTIF($C$4:C362,C362),0)</f>
        <v>0</v>
      </c>
    </row>
    <row r="363" spans="2:7">
      <c r="B363" s="221" t="s">
        <v>4969</v>
      </c>
      <c r="C363" s="221" t="s">
        <v>653</v>
      </c>
      <c r="D363" s="221" t="s">
        <v>4970</v>
      </c>
      <c r="E363" s="532" t="s">
        <v>3697</v>
      </c>
      <c r="F363" s="221">
        <f>IF(RIGHT(B363,1)="p",0,IF(TRIM(C363)=TRIM('2 - Project Admin'!$E$8),1,0))</f>
        <v>0</v>
      </c>
      <c r="G363" s="221">
        <f>IF(F363=1,COUNTIF($C$4:C363,C363),0)</f>
        <v>0</v>
      </c>
    </row>
    <row r="364" spans="2:7">
      <c r="B364" s="221" t="s">
        <v>4971</v>
      </c>
      <c r="C364" s="221" t="s">
        <v>653</v>
      </c>
      <c r="D364" s="221" t="s">
        <v>4972</v>
      </c>
      <c r="E364" s="532" t="s">
        <v>3697</v>
      </c>
      <c r="F364" s="221">
        <f>IF(RIGHT(B364,1)="p",0,IF(TRIM(C364)=TRIM('2 - Project Admin'!$E$8),1,0))</f>
        <v>0</v>
      </c>
      <c r="G364" s="221">
        <f>IF(F364=1,COUNTIF($C$4:C364,C364),0)</f>
        <v>0</v>
      </c>
    </row>
    <row r="365" spans="2:7">
      <c r="B365" s="221" t="s">
        <v>4973</v>
      </c>
      <c r="C365" s="221" t="s">
        <v>653</v>
      </c>
      <c r="D365" s="221" t="s">
        <v>4974</v>
      </c>
      <c r="E365" s="532" t="s">
        <v>3697</v>
      </c>
      <c r="F365" s="221">
        <f>IF(RIGHT(B365,1)="p",0,IF(TRIM(C365)=TRIM('2 - Project Admin'!$E$8),1,0))</f>
        <v>0</v>
      </c>
      <c r="G365" s="221">
        <f>IF(F365=1,COUNTIF($C$4:C365,C365),0)</f>
        <v>0</v>
      </c>
    </row>
    <row r="366" spans="2:7">
      <c r="B366" s="221" t="s">
        <v>4975</v>
      </c>
      <c r="C366" s="221" t="s">
        <v>657</v>
      </c>
      <c r="D366" s="221" t="s">
        <v>4976</v>
      </c>
      <c r="E366" s="532" t="s">
        <v>3697</v>
      </c>
      <c r="F366" s="221">
        <f>IF(RIGHT(B366,1)="p",0,IF(TRIM(C366)=TRIM('2 - Project Admin'!$E$8),1,0))</f>
        <v>0</v>
      </c>
      <c r="G366" s="221">
        <f>IF(F366=1,COUNTIF($C$4:C366,C366),0)</f>
        <v>0</v>
      </c>
    </row>
    <row r="367" spans="2:7">
      <c r="B367" s="221" t="s">
        <v>4977</v>
      </c>
      <c r="C367" s="221" t="s">
        <v>657</v>
      </c>
      <c r="D367" s="221" t="s">
        <v>4978</v>
      </c>
      <c r="E367" s="532" t="s">
        <v>3697</v>
      </c>
      <c r="F367" s="221">
        <f>IF(RIGHT(B367,1)="p",0,IF(TRIM(C367)=TRIM('2 - Project Admin'!$E$8),1,0))</f>
        <v>0</v>
      </c>
      <c r="G367" s="221">
        <f>IF(F367=1,COUNTIF($C$4:C367,C367),0)</f>
        <v>0</v>
      </c>
    </row>
    <row r="368" spans="2:7">
      <c r="B368" s="221" t="s">
        <v>4979</v>
      </c>
      <c r="C368" s="221" t="s">
        <v>657</v>
      </c>
      <c r="D368" s="221" t="s">
        <v>4980</v>
      </c>
      <c r="E368" s="532" t="s">
        <v>3697</v>
      </c>
      <c r="F368" s="221">
        <f>IF(RIGHT(B368,1)="p",0,IF(TRIM(C368)=TRIM('2 - Project Admin'!$E$8),1,0))</f>
        <v>0</v>
      </c>
      <c r="G368" s="221">
        <f>IF(F368=1,COUNTIF($C$4:C368,C368),0)</f>
        <v>0</v>
      </c>
    </row>
    <row r="369" spans="2:7">
      <c r="B369" s="221" t="s">
        <v>4981</v>
      </c>
      <c r="C369" s="221" t="s">
        <v>657</v>
      </c>
      <c r="D369" s="221" t="s">
        <v>4982</v>
      </c>
      <c r="E369" s="532" t="s">
        <v>3697</v>
      </c>
      <c r="F369" s="221">
        <f>IF(RIGHT(B369,1)="p",0,IF(TRIM(C369)=TRIM('2 - Project Admin'!$E$8),1,0))</f>
        <v>0</v>
      </c>
      <c r="G369" s="221">
        <f>IF(F369=1,COUNTIF($C$4:C369,C369),0)</f>
        <v>0</v>
      </c>
    </row>
    <row r="370" spans="2:7">
      <c r="B370" s="221" t="s">
        <v>4983</v>
      </c>
      <c r="C370" s="221" t="s">
        <v>658</v>
      </c>
      <c r="D370" s="221" t="s">
        <v>3923</v>
      </c>
      <c r="E370" s="532" t="s">
        <v>3697</v>
      </c>
      <c r="F370" s="221">
        <f>IF(RIGHT(B370,1)="p",0,IF(TRIM(C370)=TRIM('2 - Project Admin'!$E$8),1,0))</f>
        <v>0</v>
      </c>
      <c r="G370" s="221">
        <f>IF(F370=1,COUNTIF($C$4:C370,C370),0)</f>
        <v>0</v>
      </c>
    </row>
    <row r="371" spans="2:7">
      <c r="B371" s="221" t="s">
        <v>4984</v>
      </c>
      <c r="C371" s="221" t="s">
        <v>658</v>
      </c>
      <c r="D371" s="221" t="s">
        <v>4985</v>
      </c>
      <c r="E371" s="532" t="s">
        <v>3697</v>
      </c>
      <c r="F371" s="221">
        <f>IF(RIGHT(B371,1)="p",0,IF(TRIM(C371)=TRIM('2 - Project Admin'!$E$8),1,0))</f>
        <v>0</v>
      </c>
      <c r="G371" s="221">
        <f>IF(F371=1,COUNTIF($C$4:C371,C371),0)</f>
        <v>0</v>
      </c>
    </row>
    <row r="372" spans="2:7">
      <c r="B372" s="221" t="s">
        <v>4986</v>
      </c>
      <c r="C372" s="221" t="s">
        <v>658</v>
      </c>
      <c r="D372" s="221" t="s">
        <v>4987</v>
      </c>
      <c r="E372" s="532" t="s">
        <v>3697</v>
      </c>
      <c r="F372" s="221">
        <f>IF(RIGHT(B372,1)="p",0,IF(TRIM(C372)=TRIM('2 - Project Admin'!$E$8),1,0))</f>
        <v>0</v>
      </c>
      <c r="G372" s="221">
        <f>IF(F372=1,COUNTIF($C$4:C372,C372),0)</f>
        <v>0</v>
      </c>
    </row>
    <row r="373" spans="2:7">
      <c r="B373" s="221" t="s">
        <v>4988</v>
      </c>
      <c r="C373" s="221" t="s">
        <v>658</v>
      </c>
      <c r="D373" s="221" t="s">
        <v>4989</v>
      </c>
      <c r="E373" s="532" t="s">
        <v>3697</v>
      </c>
      <c r="F373" s="221">
        <f>IF(RIGHT(B373,1)="p",0,IF(TRIM(C373)=TRIM('2 - Project Admin'!$E$8),1,0))</f>
        <v>0</v>
      </c>
      <c r="G373" s="221">
        <f>IF(F373=1,COUNTIF($C$4:C373,C373),0)</f>
        <v>0</v>
      </c>
    </row>
    <row r="374" spans="2:7">
      <c r="B374" s="221" t="s">
        <v>4990</v>
      </c>
      <c r="C374" s="221" t="s">
        <v>658</v>
      </c>
      <c r="D374" s="221" t="s">
        <v>4991</v>
      </c>
      <c r="E374" s="532" t="s">
        <v>3697</v>
      </c>
      <c r="F374" s="221">
        <f>IF(RIGHT(B374,1)="p",0,IF(TRIM(C374)=TRIM('2 - Project Admin'!$E$8),1,0))</f>
        <v>0</v>
      </c>
      <c r="G374" s="221">
        <f>IF(F374=1,COUNTIF($C$4:C374,C374),0)</f>
        <v>0</v>
      </c>
    </row>
    <row r="375" spans="2:7">
      <c r="B375" s="221" t="s">
        <v>4992</v>
      </c>
      <c r="C375" s="221" t="s">
        <v>658</v>
      </c>
      <c r="D375" s="221" t="s">
        <v>4993</v>
      </c>
      <c r="E375" s="532" t="s">
        <v>3697</v>
      </c>
      <c r="F375" s="221">
        <f>IF(RIGHT(B375,1)="p",0,IF(TRIM(C375)=TRIM('2 - Project Admin'!$E$8),1,0))</f>
        <v>0</v>
      </c>
      <c r="G375" s="221">
        <f>IF(F375=1,COUNTIF($C$4:C375,C375),0)</f>
        <v>0</v>
      </c>
    </row>
    <row r="376" spans="2:7">
      <c r="B376" s="221" t="s">
        <v>4994</v>
      </c>
      <c r="C376" s="221" t="s">
        <v>658</v>
      </c>
      <c r="D376" s="221" t="s">
        <v>4995</v>
      </c>
      <c r="E376" s="532" t="s">
        <v>3697</v>
      </c>
      <c r="F376" s="221">
        <f>IF(RIGHT(B376,1)="p",0,IF(TRIM(C376)=TRIM('2 - Project Admin'!$E$8),1,0))</f>
        <v>0</v>
      </c>
      <c r="G376" s="221">
        <f>IF(F376=1,COUNTIF($C$4:C376,C376),0)</f>
        <v>0</v>
      </c>
    </row>
    <row r="377" spans="2:7">
      <c r="B377" s="221" t="s">
        <v>4996</v>
      </c>
      <c r="C377" s="221" t="s">
        <v>658</v>
      </c>
      <c r="D377" s="221" t="s">
        <v>4997</v>
      </c>
      <c r="E377" s="532" t="s">
        <v>3697</v>
      </c>
      <c r="F377" s="221">
        <f>IF(RIGHT(B377,1)="p",0,IF(TRIM(C377)=TRIM('2 - Project Admin'!$E$8),1,0))</f>
        <v>0</v>
      </c>
      <c r="G377" s="221">
        <f>IF(F377=1,COUNTIF($C$4:C377,C377),0)</f>
        <v>0</v>
      </c>
    </row>
    <row r="378" spans="2:7">
      <c r="B378" s="221" t="s">
        <v>4998</v>
      </c>
      <c r="C378" s="221" t="s">
        <v>658</v>
      </c>
      <c r="D378" s="221" t="s">
        <v>4999</v>
      </c>
      <c r="E378" s="532" t="s">
        <v>3697</v>
      </c>
      <c r="F378" s="221">
        <f>IF(RIGHT(B378,1)="p",0,IF(TRIM(C378)=TRIM('2 - Project Admin'!$E$8),1,0))</f>
        <v>0</v>
      </c>
      <c r="G378" s="221">
        <f>IF(F378=1,COUNTIF($C$4:C378,C378),0)</f>
        <v>0</v>
      </c>
    </row>
    <row r="379" spans="2:7">
      <c r="B379" s="221" t="s">
        <v>5000</v>
      </c>
      <c r="C379" s="221" t="s">
        <v>659</v>
      </c>
      <c r="D379" s="221" t="s">
        <v>5001</v>
      </c>
      <c r="E379" s="532" t="s">
        <v>3697</v>
      </c>
      <c r="F379" s="221">
        <f>IF(RIGHT(B379,1)="p",0,IF(TRIM(C379)=TRIM('2 - Project Admin'!$E$8),1,0))</f>
        <v>0</v>
      </c>
      <c r="G379" s="221">
        <f>IF(F379=1,COUNTIF($C$4:C379,C379),0)</f>
        <v>0</v>
      </c>
    </row>
    <row r="380" spans="2:7">
      <c r="B380" s="221" t="s">
        <v>5002</v>
      </c>
      <c r="C380" s="221" t="s">
        <v>659</v>
      </c>
      <c r="D380" s="221" t="s">
        <v>5003</v>
      </c>
      <c r="E380" s="532" t="s">
        <v>3697</v>
      </c>
      <c r="F380" s="221">
        <f>IF(RIGHT(B380,1)="p",0,IF(TRIM(C380)=TRIM('2 - Project Admin'!$E$8),1,0))</f>
        <v>0</v>
      </c>
      <c r="G380" s="221">
        <f>IF(F380=1,COUNTIF($C$4:C380,C380),0)</f>
        <v>0</v>
      </c>
    </row>
    <row r="381" spans="2:7">
      <c r="B381" s="221" t="s">
        <v>5004</v>
      </c>
      <c r="C381" s="221" t="s">
        <v>659</v>
      </c>
      <c r="D381" s="221" t="s">
        <v>5005</v>
      </c>
      <c r="E381" s="532" t="s">
        <v>3697</v>
      </c>
      <c r="F381" s="221">
        <f>IF(RIGHT(B381,1)="p",0,IF(TRIM(C381)=TRIM('2 - Project Admin'!$E$8),1,0))</f>
        <v>0</v>
      </c>
      <c r="G381" s="221">
        <f>IF(F381=1,COUNTIF($C$4:C381,C381),0)</f>
        <v>0</v>
      </c>
    </row>
    <row r="382" spans="2:7">
      <c r="B382" s="221" t="s">
        <v>5006</v>
      </c>
      <c r="C382" s="221" t="s">
        <v>659</v>
      </c>
      <c r="D382" s="221" t="s">
        <v>5007</v>
      </c>
      <c r="E382" s="532" t="s">
        <v>3697</v>
      </c>
      <c r="F382" s="221">
        <f>IF(RIGHT(B382,1)="p",0,IF(TRIM(C382)=TRIM('2 - Project Admin'!$E$8),1,0))</f>
        <v>0</v>
      </c>
      <c r="G382" s="221">
        <f>IF(F382=1,COUNTIF($C$4:C382,C382),0)</f>
        <v>0</v>
      </c>
    </row>
    <row r="383" spans="2:7">
      <c r="B383" s="221" t="s">
        <v>5008</v>
      </c>
      <c r="C383" s="221" t="s">
        <v>659</v>
      </c>
      <c r="D383" s="221" t="s">
        <v>5009</v>
      </c>
      <c r="E383" s="532" t="s">
        <v>3697</v>
      </c>
      <c r="F383" s="221">
        <f>IF(RIGHT(B383,1)="p",0,IF(TRIM(C383)=TRIM('2 - Project Admin'!$E$8),1,0))</f>
        <v>0</v>
      </c>
      <c r="G383" s="221">
        <f>IF(F383=1,COUNTIF($C$4:C383,C383),0)</f>
        <v>0</v>
      </c>
    </row>
    <row r="384" spans="2:7">
      <c r="B384" s="221" t="s">
        <v>5010</v>
      </c>
      <c r="C384" s="221" t="s">
        <v>659</v>
      </c>
      <c r="D384" s="221" t="s">
        <v>5011</v>
      </c>
      <c r="E384" s="532" t="s">
        <v>3697</v>
      </c>
      <c r="F384" s="221">
        <f>IF(RIGHT(B384,1)="p",0,IF(TRIM(C384)=TRIM('2 - Project Admin'!$E$8),1,0))</f>
        <v>0</v>
      </c>
      <c r="G384" s="221">
        <f>IF(F384=1,COUNTIF($C$4:C384,C384),0)</f>
        <v>0</v>
      </c>
    </row>
    <row r="385" spans="2:7">
      <c r="B385" s="221" t="s">
        <v>5012</v>
      </c>
      <c r="C385" s="221" t="s">
        <v>661</v>
      </c>
      <c r="D385" s="221" t="s">
        <v>5013</v>
      </c>
      <c r="E385" s="532" t="s">
        <v>3697</v>
      </c>
      <c r="F385" s="221">
        <f>IF(RIGHT(B385,1)="p",0,IF(TRIM(C385)=TRIM('2 - Project Admin'!$E$8),1,0))</f>
        <v>0</v>
      </c>
      <c r="G385" s="221">
        <f>IF(F385=1,COUNTIF($C$4:C385,C385),0)</f>
        <v>0</v>
      </c>
    </row>
    <row r="386" spans="2:7">
      <c r="B386" s="221" t="s">
        <v>5014</v>
      </c>
      <c r="C386" s="221" t="s">
        <v>661</v>
      </c>
      <c r="D386" s="221" t="s">
        <v>5015</v>
      </c>
      <c r="E386" s="532" t="s">
        <v>3697</v>
      </c>
      <c r="F386" s="221">
        <f>IF(RIGHT(B386,1)="p",0,IF(TRIM(C386)=TRIM('2 - Project Admin'!$E$8),1,0))</f>
        <v>0</v>
      </c>
      <c r="G386" s="221">
        <f>IF(F386=1,COUNTIF($C$4:C386,C386),0)</f>
        <v>0</v>
      </c>
    </row>
    <row r="387" spans="2:7">
      <c r="B387" s="221" t="s">
        <v>5016</v>
      </c>
      <c r="C387" s="221" t="s">
        <v>661</v>
      </c>
      <c r="D387" s="221" t="s">
        <v>5017</v>
      </c>
      <c r="E387" s="532" t="s">
        <v>3697</v>
      </c>
      <c r="F387" s="221">
        <f>IF(RIGHT(B387,1)="p",0,IF(TRIM(C387)=TRIM('2 - Project Admin'!$E$8),1,0))</f>
        <v>0</v>
      </c>
      <c r="G387" s="221">
        <f>IF(F387=1,COUNTIF($C$4:C387,C387),0)</f>
        <v>0</v>
      </c>
    </row>
    <row r="388" spans="2:7">
      <c r="B388" s="221" t="s">
        <v>5018</v>
      </c>
      <c r="C388" s="221" t="s">
        <v>661</v>
      </c>
      <c r="D388" s="221" t="s">
        <v>5019</v>
      </c>
      <c r="E388" s="532" t="s">
        <v>3697</v>
      </c>
      <c r="F388" s="221">
        <f>IF(RIGHT(B388,1)="p",0,IF(TRIM(C388)=TRIM('2 - Project Admin'!$E$8),1,0))</f>
        <v>0</v>
      </c>
      <c r="G388" s="221">
        <f>IF(F388=1,COUNTIF($C$4:C388,C388),0)</f>
        <v>0</v>
      </c>
    </row>
    <row r="389" spans="2:7">
      <c r="B389" s="221" t="s">
        <v>5020</v>
      </c>
      <c r="C389" s="221" t="s">
        <v>661</v>
      </c>
      <c r="D389" s="221" t="s">
        <v>5021</v>
      </c>
      <c r="E389" s="532" t="s">
        <v>3697</v>
      </c>
      <c r="F389" s="221">
        <f>IF(RIGHT(B389,1)="p",0,IF(TRIM(C389)=TRIM('2 - Project Admin'!$E$8),1,0))</f>
        <v>0</v>
      </c>
      <c r="G389" s="221">
        <f>IF(F389=1,COUNTIF($C$4:C389,C389),0)</f>
        <v>0</v>
      </c>
    </row>
    <row r="390" spans="2:7">
      <c r="B390" s="221" t="s">
        <v>5022</v>
      </c>
      <c r="C390" s="221" t="s">
        <v>661</v>
      </c>
      <c r="D390" s="221" t="s">
        <v>5023</v>
      </c>
      <c r="E390" s="532" t="s">
        <v>3697</v>
      </c>
      <c r="F390" s="221">
        <f>IF(RIGHT(B390,1)="p",0,IF(TRIM(C390)=TRIM('2 - Project Admin'!$E$8),1,0))</f>
        <v>0</v>
      </c>
      <c r="G390" s="221">
        <f>IF(F390=1,COUNTIF($C$4:C390,C390),0)</f>
        <v>0</v>
      </c>
    </row>
    <row r="391" spans="2:7">
      <c r="B391" s="221" t="s">
        <v>5024</v>
      </c>
      <c r="C391" s="221" t="s">
        <v>661</v>
      </c>
      <c r="D391" s="221" t="s">
        <v>5025</v>
      </c>
      <c r="E391" s="532" t="s">
        <v>3697</v>
      </c>
      <c r="F391" s="221">
        <f>IF(RIGHT(B391,1)="p",0,IF(TRIM(C391)=TRIM('2 - Project Admin'!$E$8),1,0))</f>
        <v>0</v>
      </c>
      <c r="G391" s="221">
        <f>IF(F391=1,COUNTIF($C$4:C391,C391),0)</f>
        <v>0</v>
      </c>
    </row>
    <row r="392" spans="2:7">
      <c r="B392" s="221" t="s">
        <v>5026</v>
      </c>
      <c r="C392" s="221" t="s">
        <v>664</v>
      </c>
      <c r="D392" s="221" t="s">
        <v>5027</v>
      </c>
      <c r="E392" s="532" t="s">
        <v>3697</v>
      </c>
      <c r="F392" s="221">
        <f>IF(RIGHT(B392,1)="p",0,IF(TRIM(C392)=TRIM('2 - Project Admin'!$E$8),1,0))</f>
        <v>0</v>
      </c>
      <c r="G392" s="221">
        <f>IF(F392=1,COUNTIF($C$4:C392,C392),0)</f>
        <v>0</v>
      </c>
    </row>
    <row r="393" spans="2:7">
      <c r="B393" s="221" t="s">
        <v>5028</v>
      </c>
      <c r="C393" s="221" t="s">
        <v>664</v>
      </c>
      <c r="D393" s="221" t="s">
        <v>5029</v>
      </c>
      <c r="E393" s="532" t="s">
        <v>3697</v>
      </c>
      <c r="F393" s="221">
        <f>IF(RIGHT(B393,1)="p",0,IF(TRIM(C393)=TRIM('2 - Project Admin'!$E$8),1,0))</f>
        <v>0</v>
      </c>
      <c r="G393" s="221">
        <f>IF(F393=1,COUNTIF($C$4:C393,C393),0)</f>
        <v>0</v>
      </c>
    </row>
    <row r="394" spans="2:7">
      <c r="B394" s="221" t="s">
        <v>5030</v>
      </c>
      <c r="C394" s="221" t="s">
        <v>664</v>
      </c>
      <c r="D394" s="221" t="s">
        <v>5031</v>
      </c>
      <c r="E394" s="532" t="s">
        <v>3697</v>
      </c>
      <c r="F394" s="221">
        <f>IF(RIGHT(B394,1)="p",0,IF(TRIM(C394)=TRIM('2 - Project Admin'!$E$8),1,0))</f>
        <v>0</v>
      </c>
      <c r="G394" s="221">
        <f>IF(F394=1,COUNTIF($C$4:C394,C394),0)</f>
        <v>0</v>
      </c>
    </row>
    <row r="395" spans="2:7">
      <c r="B395" s="221" t="s">
        <v>5032</v>
      </c>
      <c r="C395" s="221" t="s">
        <v>664</v>
      </c>
      <c r="D395" s="221" t="s">
        <v>5033</v>
      </c>
      <c r="E395" s="532" t="s">
        <v>3697</v>
      </c>
      <c r="F395" s="221">
        <f>IF(RIGHT(B395,1)="p",0,IF(TRIM(C395)=TRIM('2 - Project Admin'!$E$8),1,0))</f>
        <v>0</v>
      </c>
      <c r="G395" s="221">
        <f>IF(F395=1,COUNTIF($C$4:C395,C395),0)</f>
        <v>0</v>
      </c>
    </row>
    <row r="396" spans="2:7">
      <c r="B396" s="221" t="s">
        <v>5034</v>
      </c>
      <c r="C396" s="221" t="s">
        <v>664</v>
      </c>
      <c r="D396" s="221" t="s">
        <v>5035</v>
      </c>
      <c r="E396" s="532" t="s">
        <v>3697</v>
      </c>
      <c r="F396" s="221">
        <f>IF(RIGHT(B396,1)="p",0,IF(TRIM(C396)=TRIM('2 - Project Admin'!$E$8),1,0))</f>
        <v>0</v>
      </c>
      <c r="G396" s="221">
        <f>IF(F396=1,COUNTIF($C$4:C396,C396),0)</f>
        <v>0</v>
      </c>
    </row>
    <row r="397" spans="2:7">
      <c r="B397" s="221" t="s">
        <v>5036</v>
      </c>
      <c r="C397" s="221" t="s">
        <v>664</v>
      </c>
      <c r="D397" s="221" t="s">
        <v>5037</v>
      </c>
      <c r="E397" s="532" t="s">
        <v>3697</v>
      </c>
      <c r="F397" s="221">
        <f>IF(RIGHT(B397,1)="p",0,IF(TRIM(C397)=TRIM('2 - Project Admin'!$E$8),1,0))</f>
        <v>0</v>
      </c>
      <c r="G397" s="221">
        <f>IF(F397=1,COUNTIF($C$4:C397,C397),0)</f>
        <v>0</v>
      </c>
    </row>
    <row r="398" spans="2:7">
      <c r="B398" s="221" t="s">
        <v>5038</v>
      </c>
      <c r="C398" s="221" t="s">
        <v>664</v>
      </c>
      <c r="D398" s="221" t="s">
        <v>5039</v>
      </c>
      <c r="E398" s="532" t="s">
        <v>3697</v>
      </c>
      <c r="F398" s="221">
        <f>IF(RIGHT(B398,1)="p",0,IF(TRIM(C398)=TRIM('2 - Project Admin'!$E$8),1,0))</f>
        <v>0</v>
      </c>
      <c r="G398" s="221">
        <f>IF(F398=1,COUNTIF($C$4:C398,C398),0)</f>
        <v>0</v>
      </c>
    </row>
    <row r="399" spans="2:7">
      <c r="B399" s="221" t="s">
        <v>5040</v>
      </c>
      <c r="C399" s="221" t="s">
        <v>5041</v>
      </c>
      <c r="D399" s="221" t="s">
        <v>5042</v>
      </c>
      <c r="E399" s="532" t="s">
        <v>3697</v>
      </c>
      <c r="F399" s="221">
        <f>IF(RIGHT(B399,1)="p",0,IF(TRIM(C399)=TRIM('2 - Project Admin'!$E$8),1,0))</f>
        <v>0</v>
      </c>
      <c r="G399" s="221">
        <f>IF(F399=1,COUNTIF($C$4:C399,C399),0)</f>
        <v>0</v>
      </c>
    </row>
    <row r="400" spans="2:7">
      <c r="B400" s="221" t="s">
        <v>5043</v>
      </c>
      <c r="C400" s="221" t="s">
        <v>5041</v>
      </c>
      <c r="D400" s="221" t="s">
        <v>5044</v>
      </c>
      <c r="E400" s="532" t="s">
        <v>3697</v>
      </c>
      <c r="F400" s="221">
        <f>IF(RIGHT(B400,1)="p",0,IF(TRIM(C400)=TRIM('2 - Project Admin'!$E$8),1,0))</f>
        <v>0</v>
      </c>
      <c r="G400" s="221">
        <f>IF(F400=1,COUNTIF($C$4:C400,C400),0)</f>
        <v>0</v>
      </c>
    </row>
    <row r="401" spans="2:7">
      <c r="B401" s="221" t="s">
        <v>5045</v>
      </c>
      <c r="C401" s="221" t="s">
        <v>5041</v>
      </c>
      <c r="D401" s="221" t="s">
        <v>5046</v>
      </c>
      <c r="E401" s="532" t="s">
        <v>3697</v>
      </c>
      <c r="F401" s="221">
        <f>IF(RIGHT(B401,1)="p",0,IF(TRIM(C401)=TRIM('2 - Project Admin'!$E$8),1,0))</f>
        <v>0</v>
      </c>
      <c r="G401" s="221">
        <f>IF(F401=1,COUNTIF($C$4:C401,C401),0)</f>
        <v>0</v>
      </c>
    </row>
    <row r="402" spans="2:7">
      <c r="B402" s="221" t="s">
        <v>5047</v>
      </c>
      <c r="C402" s="221" t="s">
        <v>5041</v>
      </c>
      <c r="D402" s="221" t="s">
        <v>5048</v>
      </c>
      <c r="E402" s="532" t="s">
        <v>3697</v>
      </c>
      <c r="F402" s="221">
        <f>IF(RIGHT(B402,1)="p",0,IF(TRIM(C402)=TRIM('2 - Project Admin'!$E$8),1,0))</f>
        <v>0</v>
      </c>
      <c r="G402" s="221">
        <f>IF(F402=1,COUNTIF($C$4:C402,C402),0)</f>
        <v>0</v>
      </c>
    </row>
    <row r="403" spans="2:7">
      <c r="B403" s="221" t="s">
        <v>5049</v>
      </c>
      <c r="C403" s="221" t="s">
        <v>5041</v>
      </c>
      <c r="D403" s="221" t="s">
        <v>5050</v>
      </c>
      <c r="E403" s="532" t="s">
        <v>3697</v>
      </c>
      <c r="F403" s="221">
        <f>IF(RIGHT(B403,1)="p",0,IF(TRIM(C403)=TRIM('2 - Project Admin'!$E$8),1,0))</f>
        <v>0</v>
      </c>
      <c r="G403" s="221">
        <f>IF(F403=1,COUNTIF($C$4:C403,C403),0)</f>
        <v>0</v>
      </c>
    </row>
    <row r="404" spans="2:7">
      <c r="B404" s="221" t="s">
        <v>5051</v>
      </c>
      <c r="C404" s="221" t="s">
        <v>5041</v>
      </c>
      <c r="D404" s="221" t="s">
        <v>5052</v>
      </c>
      <c r="E404" s="532" t="s">
        <v>3697</v>
      </c>
      <c r="F404" s="221">
        <f>IF(RIGHT(B404,1)="p",0,IF(TRIM(C404)=TRIM('2 - Project Admin'!$E$8),1,0))</f>
        <v>0</v>
      </c>
      <c r="G404" s="221">
        <f>IF(F404=1,COUNTIF($C$4:C404,C404),0)</f>
        <v>0</v>
      </c>
    </row>
    <row r="405" spans="2:7">
      <c r="B405" s="221" t="s">
        <v>5053</v>
      </c>
      <c r="C405" s="221" t="s">
        <v>5041</v>
      </c>
      <c r="D405" s="221" t="s">
        <v>5054</v>
      </c>
      <c r="E405" s="532" t="s">
        <v>3697</v>
      </c>
      <c r="F405" s="221">
        <f>IF(RIGHT(B405,1)="p",0,IF(TRIM(C405)=TRIM('2 - Project Admin'!$E$8),1,0))</f>
        <v>0</v>
      </c>
      <c r="G405" s="221">
        <f>IF(F405=1,COUNTIF($C$4:C405,C405),0)</f>
        <v>0</v>
      </c>
    </row>
    <row r="406" spans="2:7">
      <c r="B406" s="221" t="s">
        <v>5055</v>
      </c>
      <c r="C406" s="221" t="s">
        <v>5041</v>
      </c>
      <c r="D406" s="221" t="s">
        <v>5056</v>
      </c>
      <c r="E406" s="532" t="s">
        <v>3697</v>
      </c>
      <c r="F406" s="221">
        <f>IF(RIGHT(B406,1)="p",0,IF(TRIM(C406)=TRIM('2 - Project Admin'!$E$8),1,0))</f>
        <v>0</v>
      </c>
      <c r="G406" s="221">
        <f>IF(F406=1,COUNTIF($C$4:C406,C406),0)</f>
        <v>0</v>
      </c>
    </row>
    <row r="407" spans="2:7">
      <c r="B407" s="221" t="s">
        <v>5057</v>
      </c>
      <c r="C407" s="221" t="s">
        <v>5041</v>
      </c>
      <c r="D407" s="221" t="s">
        <v>5058</v>
      </c>
      <c r="E407" s="532" t="s">
        <v>3697</v>
      </c>
      <c r="F407" s="221">
        <f>IF(RIGHT(B407,1)="p",0,IF(TRIM(C407)=TRIM('2 - Project Admin'!$E$8),1,0))</f>
        <v>0</v>
      </c>
      <c r="G407" s="221">
        <f>IF(F407=1,COUNTIF($C$4:C407,C407),0)</f>
        <v>0</v>
      </c>
    </row>
    <row r="408" spans="2:7">
      <c r="B408" s="221" t="s">
        <v>5059</v>
      </c>
      <c r="C408" s="221" t="s">
        <v>670</v>
      </c>
      <c r="D408" s="221" t="s">
        <v>5060</v>
      </c>
      <c r="E408" s="532" t="s">
        <v>3697</v>
      </c>
      <c r="F408" s="221">
        <f>IF(RIGHT(B408,1)="p",0,IF(TRIM(C408)=TRIM('2 - Project Admin'!$E$8),1,0))</f>
        <v>0</v>
      </c>
      <c r="G408" s="221">
        <f>IF(F408=1,COUNTIF($C$4:C408,C408),0)</f>
        <v>0</v>
      </c>
    </row>
    <row r="409" spans="2:7">
      <c r="B409" s="221" t="s">
        <v>5061</v>
      </c>
      <c r="C409" s="221" t="s">
        <v>670</v>
      </c>
      <c r="D409" s="221" t="s">
        <v>5062</v>
      </c>
      <c r="E409" s="532" t="s">
        <v>3697</v>
      </c>
      <c r="F409" s="221">
        <f>IF(RIGHT(B409,1)="p",0,IF(TRIM(C409)=TRIM('2 - Project Admin'!$E$8),1,0))</f>
        <v>0</v>
      </c>
      <c r="G409" s="221">
        <f>IF(F409=1,COUNTIF($C$4:C409,C409),0)</f>
        <v>0</v>
      </c>
    </row>
    <row r="410" spans="2:7">
      <c r="B410" s="221" t="s">
        <v>5063</v>
      </c>
      <c r="C410" s="221" t="s">
        <v>670</v>
      </c>
      <c r="D410" s="221" t="s">
        <v>5064</v>
      </c>
      <c r="E410" s="532" t="s">
        <v>3697</v>
      </c>
      <c r="F410" s="221">
        <f>IF(RIGHT(B410,1)="p",0,IF(TRIM(C410)=TRIM('2 - Project Admin'!$E$8),1,0))</f>
        <v>0</v>
      </c>
      <c r="G410" s="221">
        <f>IF(F410=1,COUNTIF($C$4:C410,C410),0)</f>
        <v>0</v>
      </c>
    </row>
    <row r="411" spans="2:7">
      <c r="B411" s="221" t="s">
        <v>5065</v>
      </c>
      <c r="C411" s="221" t="s">
        <v>670</v>
      </c>
      <c r="D411" s="221" t="s">
        <v>5066</v>
      </c>
      <c r="E411" s="532" t="s">
        <v>3697</v>
      </c>
      <c r="F411" s="221">
        <f>IF(RIGHT(B411,1)="p",0,IF(TRIM(C411)=TRIM('2 - Project Admin'!$E$8),1,0))</f>
        <v>0</v>
      </c>
      <c r="G411" s="221">
        <f>IF(F411=1,COUNTIF($C$4:C411,C411),0)</f>
        <v>0</v>
      </c>
    </row>
    <row r="412" spans="2:7">
      <c r="B412" s="221" t="s">
        <v>5067</v>
      </c>
      <c r="C412" s="221" t="s">
        <v>670</v>
      </c>
      <c r="D412" s="221" t="s">
        <v>5068</v>
      </c>
      <c r="E412" s="532" t="s">
        <v>3697</v>
      </c>
      <c r="F412" s="221">
        <f>IF(RIGHT(B412,1)="p",0,IF(TRIM(C412)=TRIM('2 - Project Admin'!$E$8),1,0))</f>
        <v>0</v>
      </c>
      <c r="G412" s="221">
        <f>IF(F412=1,COUNTIF($C$4:C412,C412),0)</f>
        <v>0</v>
      </c>
    </row>
    <row r="413" spans="2:7">
      <c r="B413" s="221" t="s">
        <v>5069</v>
      </c>
      <c r="C413" s="221" t="s">
        <v>670</v>
      </c>
      <c r="D413" s="221" t="s">
        <v>5070</v>
      </c>
      <c r="E413" s="532" t="s">
        <v>3697</v>
      </c>
      <c r="F413" s="221">
        <f>IF(RIGHT(B413,1)="p",0,IF(TRIM(C413)=TRIM('2 - Project Admin'!$E$8),1,0))</f>
        <v>0</v>
      </c>
      <c r="G413" s="221">
        <f>IF(F413=1,COUNTIF($C$4:C413,C413),0)</f>
        <v>0</v>
      </c>
    </row>
    <row r="414" spans="2:7">
      <c r="B414" s="221" t="s">
        <v>5071</v>
      </c>
      <c r="C414" s="221" t="s">
        <v>677</v>
      </c>
      <c r="D414" s="221" t="s">
        <v>5072</v>
      </c>
      <c r="E414" s="532" t="s">
        <v>3697</v>
      </c>
      <c r="F414" s="221">
        <f>IF(RIGHT(B414,1)="p",0,IF(TRIM(C414)=TRIM('2 - Project Admin'!$E$8),1,0))</f>
        <v>0</v>
      </c>
      <c r="G414" s="221">
        <f>IF(F414=1,COUNTIF($C$4:C414,C414),0)</f>
        <v>0</v>
      </c>
    </row>
    <row r="415" spans="2:7">
      <c r="B415" s="221" t="s">
        <v>5073</v>
      </c>
      <c r="C415" s="221" t="s">
        <v>677</v>
      </c>
      <c r="D415" s="221" t="s">
        <v>5074</v>
      </c>
      <c r="E415" s="532" t="s">
        <v>3697</v>
      </c>
      <c r="F415" s="221">
        <f>IF(RIGHT(B415,1)="p",0,IF(TRIM(C415)=TRIM('2 - Project Admin'!$E$8),1,0))</f>
        <v>0</v>
      </c>
      <c r="G415" s="221">
        <f>IF(F415=1,COUNTIF($C$4:C415,C415),0)</f>
        <v>0</v>
      </c>
    </row>
    <row r="416" spans="2:7">
      <c r="B416" s="221" t="s">
        <v>5075</v>
      </c>
      <c r="C416" s="221" t="s">
        <v>677</v>
      </c>
      <c r="D416" s="221" t="s">
        <v>5076</v>
      </c>
      <c r="E416" s="532" t="s">
        <v>3697</v>
      </c>
      <c r="F416" s="221">
        <f>IF(RIGHT(B416,1)="p",0,IF(TRIM(C416)=TRIM('2 - Project Admin'!$E$8),1,0))</f>
        <v>0</v>
      </c>
      <c r="G416" s="221">
        <f>IF(F416=1,COUNTIF($C$4:C416,C416),0)</f>
        <v>0</v>
      </c>
    </row>
    <row r="417" spans="2:7">
      <c r="B417" s="221" t="s">
        <v>5077</v>
      </c>
      <c r="C417" s="221" t="s">
        <v>677</v>
      </c>
      <c r="D417" s="221" t="s">
        <v>5078</v>
      </c>
      <c r="E417" s="532" t="s">
        <v>3697</v>
      </c>
      <c r="F417" s="221">
        <f>IF(RIGHT(B417,1)="p",0,IF(TRIM(C417)=TRIM('2 - Project Admin'!$E$8),1,0))</f>
        <v>0</v>
      </c>
      <c r="G417" s="221">
        <f>IF(F417=1,COUNTIF($C$4:C417,C417),0)</f>
        <v>0</v>
      </c>
    </row>
    <row r="418" spans="2:7">
      <c r="B418" s="221" t="s">
        <v>5079</v>
      </c>
      <c r="C418" s="221" t="s">
        <v>677</v>
      </c>
      <c r="D418" s="221" t="s">
        <v>5080</v>
      </c>
      <c r="E418" s="532" t="s">
        <v>3697</v>
      </c>
      <c r="F418" s="221">
        <f>IF(RIGHT(B418,1)="p",0,IF(TRIM(C418)=TRIM('2 - Project Admin'!$E$8),1,0))</f>
        <v>0</v>
      </c>
      <c r="G418" s="221">
        <f>IF(F418=1,COUNTIF($C$4:C418,C418),0)</f>
        <v>0</v>
      </c>
    </row>
    <row r="419" spans="2:7">
      <c r="B419" s="221" t="s">
        <v>5081</v>
      </c>
      <c r="C419" s="221" t="s">
        <v>677</v>
      </c>
      <c r="D419" s="221" t="s">
        <v>5082</v>
      </c>
      <c r="E419" s="532" t="s">
        <v>3697</v>
      </c>
      <c r="F419" s="221">
        <f>IF(RIGHT(B419,1)="p",0,IF(TRIM(C419)=TRIM('2 - Project Admin'!$E$8),1,0))</f>
        <v>0</v>
      </c>
      <c r="G419" s="221">
        <f>IF(F419=1,COUNTIF($C$4:C419,C419),0)</f>
        <v>0</v>
      </c>
    </row>
    <row r="420" spans="2:7">
      <c r="B420" s="221" t="s">
        <v>5083</v>
      </c>
      <c r="C420" s="221" t="s">
        <v>677</v>
      </c>
      <c r="D420" s="221" t="s">
        <v>5084</v>
      </c>
      <c r="E420" s="532" t="s">
        <v>3697</v>
      </c>
      <c r="F420" s="221">
        <f>IF(RIGHT(B420,1)="p",0,IF(TRIM(C420)=TRIM('2 - Project Admin'!$E$8),1,0))</f>
        <v>0</v>
      </c>
      <c r="G420" s="221">
        <f>IF(F420=1,COUNTIF($C$4:C420,C420),0)</f>
        <v>0</v>
      </c>
    </row>
    <row r="421" spans="2:7">
      <c r="B421" s="221" t="s">
        <v>5085</v>
      </c>
      <c r="C421" s="221" t="s">
        <v>677</v>
      </c>
      <c r="D421" s="221" t="s">
        <v>5086</v>
      </c>
      <c r="E421" s="532" t="s">
        <v>3697</v>
      </c>
      <c r="F421" s="221">
        <f>IF(RIGHT(B421,1)="p",0,IF(TRIM(C421)=TRIM('2 - Project Admin'!$E$8),1,0))</f>
        <v>0</v>
      </c>
      <c r="G421" s="221">
        <f>IF(F421=1,COUNTIF($C$4:C421,C421),0)</f>
        <v>0</v>
      </c>
    </row>
    <row r="422" spans="2:7">
      <c r="B422" s="221" t="s">
        <v>5087</v>
      </c>
      <c r="C422" s="221" t="s">
        <v>677</v>
      </c>
      <c r="D422" s="221" t="s">
        <v>5088</v>
      </c>
      <c r="E422" s="532" t="s">
        <v>3697</v>
      </c>
      <c r="F422" s="221">
        <f>IF(RIGHT(B422,1)="p",0,IF(TRIM(C422)=TRIM('2 - Project Admin'!$E$8),1,0))</f>
        <v>0</v>
      </c>
      <c r="G422" s="221">
        <f>IF(F422=1,COUNTIF($C$4:C422,C422),0)</f>
        <v>0</v>
      </c>
    </row>
    <row r="423" spans="2:7">
      <c r="B423" s="221" t="s">
        <v>5089</v>
      </c>
      <c r="C423" s="221" t="s">
        <v>681</v>
      </c>
      <c r="D423" s="221" t="s">
        <v>5090</v>
      </c>
      <c r="E423" s="532" t="s">
        <v>3697</v>
      </c>
      <c r="F423" s="221">
        <f>IF(RIGHT(B423,1)="p",0,IF(TRIM(C423)=TRIM('2 - Project Admin'!$E$8),1,0))</f>
        <v>0</v>
      </c>
      <c r="G423" s="221">
        <f>IF(F423=1,COUNTIF($C$4:C423,C423),0)</f>
        <v>0</v>
      </c>
    </row>
    <row r="424" spans="2:7">
      <c r="B424" s="221" t="s">
        <v>5091</v>
      </c>
      <c r="C424" s="221" t="s">
        <v>681</v>
      </c>
      <c r="D424" s="221" t="s">
        <v>5092</v>
      </c>
      <c r="E424" s="532" t="s">
        <v>3697</v>
      </c>
      <c r="F424" s="221">
        <f>IF(RIGHT(B424,1)="p",0,IF(TRIM(C424)=TRIM('2 - Project Admin'!$E$8),1,0))</f>
        <v>0</v>
      </c>
      <c r="G424" s="221">
        <f>IF(F424=1,COUNTIF($C$4:C424,C424),0)</f>
        <v>0</v>
      </c>
    </row>
    <row r="425" spans="2:7">
      <c r="B425" s="221" t="s">
        <v>5093</v>
      </c>
      <c r="C425" s="221" t="s">
        <v>681</v>
      </c>
      <c r="D425" s="221" t="s">
        <v>5094</v>
      </c>
      <c r="E425" s="532" t="s">
        <v>3697</v>
      </c>
      <c r="F425" s="221">
        <f>IF(RIGHT(B425,1)="p",0,IF(TRIM(C425)=TRIM('2 - Project Admin'!$E$8),1,0))</f>
        <v>0</v>
      </c>
      <c r="G425" s="221">
        <f>IF(F425=1,COUNTIF($C$4:C425,C425),0)</f>
        <v>0</v>
      </c>
    </row>
    <row r="426" spans="2:7">
      <c r="B426" s="221" t="s">
        <v>5095</v>
      </c>
      <c r="C426" s="221" t="s">
        <v>681</v>
      </c>
      <c r="D426" s="221" t="s">
        <v>5096</v>
      </c>
      <c r="E426" s="532" t="s">
        <v>3697</v>
      </c>
      <c r="F426" s="221">
        <f>IF(RIGHT(B426,1)="p",0,IF(TRIM(C426)=TRIM('2 - Project Admin'!$E$8),1,0))</f>
        <v>0</v>
      </c>
      <c r="G426" s="221">
        <f>IF(F426=1,COUNTIF($C$4:C426,C426),0)</f>
        <v>0</v>
      </c>
    </row>
    <row r="427" spans="2:7">
      <c r="B427" s="221" t="s">
        <v>5097</v>
      </c>
      <c r="C427" s="221" t="s">
        <v>681</v>
      </c>
      <c r="D427" s="221" t="s">
        <v>5098</v>
      </c>
      <c r="E427" s="532" t="s">
        <v>3697</v>
      </c>
      <c r="F427" s="221">
        <f>IF(RIGHT(B427,1)="p",0,IF(TRIM(C427)=TRIM('2 - Project Admin'!$E$8),1,0))</f>
        <v>0</v>
      </c>
      <c r="G427" s="221">
        <f>IF(F427=1,COUNTIF($C$4:C427,C427),0)</f>
        <v>0</v>
      </c>
    </row>
    <row r="428" spans="2:7">
      <c r="B428" s="221" t="s">
        <v>5099</v>
      </c>
      <c r="C428" s="221" t="s">
        <v>681</v>
      </c>
      <c r="D428" s="221" t="s">
        <v>5100</v>
      </c>
      <c r="E428" s="532" t="s">
        <v>3697</v>
      </c>
      <c r="F428" s="221">
        <f>IF(RIGHT(B428,1)="p",0,IF(TRIM(C428)=TRIM('2 - Project Admin'!$E$8),1,0))</f>
        <v>0</v>
      </c>
      <c r="G428" s="221">
        <f>IF(F428=1,COUNTIF($C$4:C428,C428),0)</f>
        <v>0</v>
      </c>
    </row>
    <row r="429" spans="2:7">
      <c r="B429" s="221" t="s">
        <v>5101</v>
      </c>
      <c r="C429" s="221" t="s">
        <v>681</v>
      </c>
      <c r="D429" s="221" t="s">
        <v>3823</v>
      </c>
      <c r="E429" s="532" t="s">
        <v>3697</v>
      </c>
      <c r="F429" s="221">
        <f>IF(RIGHT(B429,1)="p",0,IF(TRIM(C429)=TRIM('2 - Project Admin'!$E$8),1,0))</f>
        <v>0</v>
      </c>
      <c r="G429" s="221">
        <f>IF(F429=1,COUNTIF($C$4:C429,C429),0)</f>
        <v>0</v>
      </c>
    </row>
    <row r="430" spans="2:7">
      <c r="B430" s="221" t="s">
        <v>5102</v>
      </c>
      <c r="C430" s="221" t="s">
        <v>681</v>
      </c>
      <c r="D430" s="221" t="s">
        <v>5103</v>
      </c>
      <c r="E430" s="532" t="s">
        <v>3697</v>
      </c>
      <c r="F430" s="221">
        <f>IF(RIGHT(B430,1)="p",0,IF(TRIM(C430)=TRIM('2 - Project Admin'!$E$8),1,0))</f>
        <v>0</v>
      </c>
      <c r="G430" s="221">
        <f>IF(F430=1,COUNTIF($C$4:C430,C430),0)</f>
        <v>0</v>
      </c>
    </row>
    <row r="431" spans="2:7">
      <c r="B431" s="221" t="s">
        <v>5104</v>
      </c>
      <c r="C431" s="221" t="s">
        <v>684</v>
      </c>
      <c r="D431" s="221" t="s">
        <v>5105</v>
      </c>
      <c r="E431" s="532" t="s">
        <v>3697</v>
      </c>
      <c r="F431" s="221">
        <f>IF(RIGHT(B431,1)="p",0,IF(TRIM(C431)=TRIM('2 - Project Admin'!$E$8),1,0))</f>
        <v>0</v>
      </c>
      <c r="G431" s="221">
        <f>IF(F431=1,COUNTIF($C$4:C431,C431),0)</f>
        <v>0</v>
      </c>
    </row>
    <row r="432" spans="2:7">
      <c r="B432" s="221" t="s">
        <v>5106</v>
      </c>
      <c r="C432" s="221" t="s">
        <v>684</v>
      </c>
      <c r="D432" s="221" t="s">
        <v>5107</v>
      </c>
      <c r="E432" s="532" t="s">
        <v>3697</v>
      </c>
      <c r="F432" s="221">
        <f>IF(RIGHT(B432,1)="p",0,IF(TRIM(C432)=TRIM('2 - Project Admin'!$E$8),1,0))</f>
        <v>0</v>
      </c>
      <c r="G432" s="221">
        <f>IF(F432=1,COUNTIF($C$4:C432,C432),0)</f>
        <v>0</v>
      </c>
    </row>
    <row r="433" spans="2:7">
      <c r="B433" s="221" t="s">
        <v>5108</v>
      </c>
      <c r="C433" s="221" t="s">
        <v>684</v>
      </c>
      <c r="D433" s="221" t="s">
        <v>5109</v>
      </c>
      <c r="E433" s="532" t="s">
        <v>3697</v>
      </c>
      <c r="F433" s="221">
        <f>IF(RIGHT(B433,1)="p",0,IF(TRIM(C433)=TRIM('2 - Project Admin'!$E$8),1,0))</f>
        <v>0</v>
      </c>
      <c r="G433" s="221">
        <f>IF(F433=1,COUNTIF($C$4:C433,C433),0)</f>
        <v>0</v>
      </c>
    </row>
    <row r="434" spans="2:7">
      <c r="B434" s="221" t="s">
        <v>5110</v>
      </c>
      <c r="C434" s="221" t="s">
        <v>684</v>
      </c>
      <c r="D434" s="221" t="s">
        <v>5111</v>
      </c>
      <c r="E434" s="532" t="s">
        <v>3697</v>
      </c>
      <c r="F434" s="221">
        <f>IF(RIGHT(B434,1)="p",0,IF(TRIM(C434)=TRIM('2 - Project Admin'!$E$8),1,0))</f>
        <v>0</v>
      </c>
      <c r="G434" s="221">
        <f>IF(F434=1,COUNTIF($C$4:C434,C434),0)</f>
        <v>0</v>
      </c>
    </row>
    <row r="435" spans="2:7">
      <c r="B435" s="221" t="s">
        <v>5112</v>
      </c>
      <c r="C435" s="221" t="s">
        <v>684</v>
      </c>
      <c r="D435" s="221" t="s">
        <v>5113</v>
      </c>
      <c r="E435" s="532" t="s">
        <v>3697</v>
      </c>
      <c r="F435" s="221">
        <f>IF(RIGHT(B435,1)="p",0,IF(TRIM(C435)=TRIM('2 - Project Admin'!$E$8),1,0))</f>
        <v>0</v>
      </c>
      <c r="G435" s="221">
        <f>IF(F435=1,COUNTIF($C$4:C435,C435),0)</f>
        <v>0</v>
      </c>
    </row>
    <row r="436" spans="2:7">
      <c r="B436" s="221" t="s">
        <v>5114</v>
      </c>
      <c r="C436" s="221" t="s">
        <v>684</v>
      </c>
      <c r="D436" s="221" t="s">
        <v>5115</v>
      </c>
      <c r="E436" s="532" t="s">
        <v>3697</v>
      </c>
      <c r="F436" s="221">
        <f>IF(RIGHT(B436,1)="p",0,IF(TRIM(C436)=TRIM('2 - Project Admin'!$E$8),1,0))</f>
        <v>0</v>
      </c>
      <c r="G436" s="221">
        <f>IF(F436=1,COUNTIF($C$4:C436,C436),0)</f>
        <v>0</v>
      </c>
    </row>
    <row r="437" spans="2:7">
      <c r="B437" s="221" t="s">
        <v>5116</v>
      </c>
      <c r="C437" s="221" t="s">
        <v>684</v>
      </c>
      <c r="D437" s="221" t="s">
        <v>5117</v>
      </c>
      <c r="E437" s="532" t="s">
        <v>3697</v>
      </c>
      <c r="F437" s="221">
        <f>IF(RIGHT(B437,1)="p",0,IF(TRIM(C437)=TRIM('2 - Project Admin'!$E$8),1,0))</f>
        <v>0</v>
      </c>
      <c r="G437" s="221">
        <f>IF(F437=1,COUNTIF($C$4:C437,C437),0)</f>
        <v>0</v>
      </c>
    </row>
    <row r="438" spans="2:7">
      <c r="B438" s="221" t="s">
        <v>5118</v>
      </c>
      <c r="C438" s="221" t="s">
        <v>684</v>
      </c>
      <c r="D438" s="221" t="s">
        <v>5119</v>
      </c>
      <c r="E438" s="532" t="s">
        <v>3697</v>
      </c>
      <c r="F438" s="221">
        <f>IF(RIGHT(B438,1)="p",0,IF(TRIM(C438)=TRIM('2 - Project Admin'!$E$8),1,0))</f>
        <v>0</v>
      </c>
      <c r="G438" s="221">
        <f>IF(F438=1,COUNTIF($C$4:C438,C438),0)</f>
        <v>0</v>
      </c>
    </row>
    <row r="439" spans="2:7">
      <c r="B439" s="221" t="s">
        <v>5120</v>
      </c>
      <c r="C439" s="221" t="s">
        <v>684</v>
      </c>
      <c r="D439" s="221" t="s">
        <v>5121</v>
      </c>
      <c r="E439" s="532" t="s">
        <v>3697</v>
      </c>
      <c r="F439" s="221">
        <f>IF(RIGHT(B439,1)="p",0,IF(TRIM(C439)=TRIM('2 - Project Admin'!$E$8),1,0))</f>
        <v>0</v>
      </c>
      <c r="G439" s="221">
        <f>IF(F439=1,COUNTIF($C$4:C439,C439),0)</f>
        <v>0</v>
      </c>
    </row>
    <row r="440" spans="2:7">
      <c r="B440" s="221" t="s">
        <v>5122</v>
      </c>
      <c r="C440" s="221" t="s">
        <v>689</v>
      </c>
      <c r="D440" s="221" t="s">
        <v>5123</v>
      </c>
      <c r="E440" s="532" t="s">
        <v>3697</v>
      </c>
      <c r="F440" s="221">
        <f>IF(RIGHT(B440,1)="p",0,IF(TRIM(C440)=TRIM('2 - Project Admin'!$E$8),1,0))</f>
        <v>0</v>
      </c>
      <c r="G440" s="221">
        <f>IF(F440=1,COUNTIF($C$4:C440,C440),0)</f>
        <v>0</v>
      </c>
    </row>
    <row r="441" spans="2:7">
      <c r="B441" s="221" t="s">
        <v>5124</v>
      </c>
      <c r="C441" s="221" t="s">
        <v>689</v>
      </c>
      <c r="D441" s="221" t="s">
        <v>5125</v>
      </c>
      <c r="E441" s="532" t="s">
        <v>3697</v>
      </c>
      <c r="F441" s="221">
        <f>IF(RIGHT(B441,1)="p",0,IF(TRIM(C441)=TRIM('2 - Project Admin'!$E$8),1,0))</f>
        <v>0</v>
      </c>
      <c r="G441" s="221">
        <f>IF(F441=1,COUNTIF($C$4:C441,C441),0)</f>
        <v>0</v>
      </c>
    </row>
    <row r="442" spans="2:7">
      <c r="B442" s="221" t="s">
        <v>5126</v>
      </c>
      <c r="C442" s="221" t="s">
        <v>689</v>
      </c>
      <c r="D442" s="221" t="s">
        <v>5127</v>
      </c>
      <c r="E442" s="532" t="s">
        <v>3697</v>
      </c>
      <c r="F442" s="221">
        <f>IF(RIGHT(B442,1)="p",0,IF(TRIM(C442)=TRIM('2 - Project Admin'!$E$8),1,0))</f>
        <v>0</v>
      </c>
      <c r="G442" s="221">
        <f>IF(F442=1,COUNTIF($C$4:C442,C442),0)</f>
        <v>0</v>
      </c>
    </row>
    <row r="443" spans="2:7">
      <c r="B443" s="221" t="s">
        <v>5128</v>
      </c>
      <c r="C443" s="221" t="s">
        <v>689</v>
      </c>
      <c r="D443" s="221" t="s">
        <v>5129</v>
      </c>
      <c r="E443" s="532" t="s">
        <v>3697</v>
      </c>
      <c r="F443" s="221">
        <f>IF(RIGHT(B443,1)="p",0,IF(TRIM(C443)=TRIM('2 - Project Admin'!$E$8),1,0))</f>
        <v>0</v>
      </c>
      <c r="G443" s="221">
        <f>IF(F443=1,COUNTIF($C$4:C443,C443),0)</f>
        <v>0</v>
      </c>
    </row>
    <row r="444" spans="2:7">
      <c r="B444" s="221" t="s">
        <v>5130</v>
      </c>
      <c r="C444" s="221" t="s">
        <v>692</v>
      </c>
      <c r="D444" s="221" t="s">
        <v>5131</v>
      </c>
      <c r="E444" s="532" t="s">
        <v>3697</v>
      </c>
      <c r="F444" s="221">
        <f>IF(RIGHT(B444,1)="p",0,IF(TRIM(C444)=TRIM('2 - Project Admin'!$E$8),1,0))</f>
        <v>0</v>
      </c>
      <c r="G444" s="221">
        <f>IF(F444=1,COUNTIF($C$4:C444,C444),0)</f>
        <v>0</v>
      </c>
    </row>
    <row r="445" spans="2:7">
      <c r="B445" s="221" t="s">
        <v>5132</v>
      </c>
      <c r="C445" s="221" t="s">
        <v>692</v>
      </c>
      <c r="D445" s="221" t="s">
        <v>5133</v>
      </c>
      <c r="E445" s="532" t="s">
        <v>3697</v>
      </c>
      <c r="F445" s="221">
        <f>IF(RIGHT(B445,1)="p",0,IF(TRIM(C445)=TRIM('2 - Project Admin'!$E$8),1,0))</f>
        <v>0</v>
      </c>
      <c r="G445" s="221">
        <f>IF(F445=1,COUNTIF($C$4:C445,C445),0)</f>
        <v>0</v>
      </c>
    </row>
    <row r="446" spans="2:7">
      <c r="B446" s="221" t="s">
        <v>5134</v>
      </c>
      <c r="C446" s="221" t="s">
        <v>692</v>
      </c>
      <c r="D446" s="221" t="s">
        <v>5135</v>
      </c>
      <c r="E446" s="532" t="s">
        <v>3697</v>
      </c>
      <c r="F446" s="221">
        <f>IF(RIGHT(B446,1)="p",0,IF(TRIM(C446)=TRIM('2 - Project Admin'!$E$8),1,0))</f>
        <v>0</v>
      </c>
      <c r="G446" s="221">
        <f>IF(F446=1,COUNTIF($C$4:C446,C446),0)</f>
        <v>0</v>
      </c>
    </row>
    <row r="447" spans="2:7">
      <c r="B447" s="221" t="s">
        <v>5136</v>
      </c>
      <c r="C447" s="221" t="s">
        <v>692</v>
      </c>
      <c r="D447" s="221" t="s">
        <v>5137</v>
      </c>
      <c r="E447" s="532" t="s">
        <v>3697</v>
      </c>
      <c r="F447" s="221">
        <f>IF(RIGHT(B447,1)="p",0,IF(TRIM(C447)=TRIM('2 - Project Admin'!$E$8),1,0))</f>
        <v>0</v>
      </c>
      <c r="G447" s="221">
        <f>IF(F447=1,COUNTIF($C$4:C447,C447),0)</f>
        <v>0</v>
      </c>
    </row>
    <row r="448" spans="2:7">
      <c r="B448" s="221" t="s">
        <v>5138</v>
      </c>
      <c r="C448" s="221" t="s">
        <v>692</v>
      </c>
      <c r="D448" s="221" t="s">
        <v>5139</v>
      </c>
      <c r="E448" s="532" t="s">
        <v>3697</v>
      </c>
      <c r="F448" s="221">
        <f>IF(RIGHT(B448,1)="p",0,IF(TRIM(C448)=TRIM('2 - Project Admin'!$E$8),1,0))</f>
        <v>0</v>
      </c>
      <c r="G448" s="221">
        <f>IF(F448=1,COUNTIF($C$4:C448,C448),0)</f>
        <v>0</v>
      </c>
    </row>
    <row r="449" spans="2:7">
      <c r="B449" s="221" t="s">
        <v>5140</v>
      </c>
      <c r="C449" s="221" t="s">
        <v>692</v>
      </c>
      <c r="D449" s="221" t="s">
        <v>5141</v>
      </c>
      <c r="E449" s="532" t="s">
        <v>3697</v>
      </c>
      <c r="F449" s="221">
        <f>IF(RIGHT(B449,1)="p",0,IF(TRIM(C449)=TRIM('2 - Project Admin'!$E$8),1,0))</f>
        <v>0</v>
      </c>
      <c r="G449" s="221">
        <f>IF(F449=1,COUNTIF($C$4:C449,C449),0)</f>
        <v>0</v>
      </c>
    </row>
    <row r="450" spans="2:7">
      <c r="B450" s="221" t="s">
        <v>5142</v>
      </c>
      <c r="C450" s="221" t="s">
        <v>692</v>
      </c>
      <c r="D450" s="221" t="s">
        <v>5143</v>
      </c>
      <c r="E450" s="532" t="s">
        <v>3697</v>
      </c>
      <c r="F450" s="221">
        <f>IF(RIGHT(B450,1)="p",0,IF(TRIM(C450)=TRIM('2 - Project Admin'!$E$8),1,0))</f>
        <v>0</v>
      </c>
      <c r="G450" s="221">
        <f>IF(F450=1,COUNTIF($C$4:C450,C450),0)</f>
        <v>0</v>
      </c>
    </row>
    <row r="451" spans="2:7">
      <c r="B451" s="221" t="s">
        <v>5144</v>
      </c>
      <c r="C451" s="221" t="s">
        <v>695</v>
      </c>
      <c r="D451" s="221" t="s">
        <v>5145</v>
      </c>
      <c r="E451" s="532" t="s">
        <v>3697</v>
      </c>
      <c r="F451" s="221">
        <f>IF(RIGHT(B451,1)="p",0,IF(TRIM(C451)=TRIM('2 - Project Admin'!$E$8),1,0))</f>
        <v>0</v>
      </c>
      <c r="G451" s="221">
        <f>IF(F451=1,COUNTIF($C$4:C451,C451),0)</f>
        <v>0</v>
      </c>
    </row>
    <row r="452" spans="2:7">
      <c r="B452" s="221" t="s">
        <v>5146</v>
      </c>
      <c r="C452" s="221" t="s">
        <v>695</v>
      </c>
      <c r="D452" s="221" t="s">
        <v>5147</v>
      </c>
      <c r="E452" s="532" t="s">
        <v>3697</v>
      </c>
      <c r="F452" s="221">
        <f>IF(RIGHT(B452,1)="p",0,IF(TRIM(C452)=TRIM('2 - Project Admin'!$E$8),1,0))</f>
        <v>0</v>
      </c>
      <c r="G452" s="221">
        <f>IF(F452=1,COUNTIF($C$4:C452,C452),0)</f>
        <v>0</v>
      </c>
    </row>
    <row r="453" spans="2:7">
      <c r="B453" s="221" t="s">
        <v>5148</v>
      </c>
      <c r="C453" s="221" t="s">
        <v>695</v>
      </c>
      <c r="D453" s="221" t="s">
        <v>5149</v>
      </c>
      <c r="E453" s="532" t="s">
        <v>3697</v>
      </c>
      <c r="F453" s="221">
        <f>IF(RIGHT(B453,1)="p",0,IF(TRIM(C453)=TRIM('2 - Project Admin'!$E$8),1,0))</f>
        <v>0</v>
      </c>
      <c r="G453" s="221">
        <f>IF(F453=1,COUNTIF($C$4:C453,C453),0)</f>
        <v>0</v>
      </c>
    </row>
    <row r="454" spans="2:7">
      <c r="B454" s="221" t="s">
        <v>5150</v>
      </c>
      <c r="C454" s="221" t="s">
        <v>695</v>
      </c>
      <c r="D454" s="221" t="s">
        <v>5151</v>
      </c>
      <c r="E454" s="532" t="s">
        <v>3697</v>
      </c>
      <c r="F454" s="221">
        <f>IF(RIGHT(B454,1)="p",0,IF(TRIM(C454)=TRIM('2 - Project Admin'!$E$8),1,0))</f>
        <v>0</v>
      </c>
      <c r="G454" s="221">
        <f>IF(F454=1,COUNTIF($C$4:C454,C454),0)</f>
        <v>0</v>
      </c>
    </row>
    <row r="455" spans="2:7">
      <c r="B455" s="221" t="s">
        <v>5152</v>
      </c>
      <c r="C455" s="221" t="s">
        <v>695</v>
      </c>
      <c r="D455" s="221" t="s">
        <v>5153</v>
      </c>
      <c r="E455" s="532" t="s">
        <v>3697</v>
      </c>
      <c r="F455" s="221">
        <f>IF(RIGHT(B455,1)="p",0,IF(TRIM(C455)=TRIM('2 - Project Admin'!$E$8),1,0))</f>
        <v>0</v>
      </c>
      <c r="G455" s="221">
        <f>IF(F455=1,COUNTIF($C$4:C455,C455),0)</f>
        <v>0</v>
      </c>
    </row>
    <row r="456" spans="2:7">
      <c r="B456" s="221" t="s">
        <v>5154</v>
      </c>
      <c r="C456" s="221" t="s">
        <v>695</v>
      </c>
      <c r="D456" s="221" t="s">
        <v>5155</v>
      </c>
      <c r="E456" s="532" t="s">
        <v>3697</v>
      </c>
      <c r="F456" s="221">
        <f>IF(RIGHT(B456,1)="p",0,IF(TRIM(C456)=TRIM('2 - Project Admin'!$E$8),1,0))</f>
        <v>0</v>
      </c>
      <c r="G456" s="221">
        <f>IF(F456=1,COUNTIF($C$4:C456,C456),0)</f>
        <v>0</v>
      </c>
    </row>
    <row r="457" spans="2:7">
      <c r="B457" s="221" t="s">
        <v>5156</v>
      </c>
      <c r="C457" s="221" t="s">
        <v>695</v>
      </c>
      <c r="D457" s="221" t="s">
        <v>5157</v>
      </c>
      <c r="E457" s="532" t="s">
        <v>3697</v>
      </c>
      <c r="F457" s="221">
        <f>IF(RIGHT(B457,1)="p",0,IF(TRIM(C457)=TRIM('2 - Project Admin'!$E$8),1,0))</f>
        <v>0</v>
      </c>
      <c r="G457" s="221">
        <f>IF(F457=1,COUNTIF($C$4:C457,C457),0)</f>
        <v>0</v>
      </c>
    </row>
    <row r="458" spans="2:7">
      <c r="B458" s="221" t="s">
        <v>5158</v>
      </c>
      <c r="C458" s="221" t="s">
        <v>695</v>
      </c>
      <c r="D458" s="221" t="s">
        <v>5159</v>
      </c>
      <c r="E458" s="532" t="s">
        <v>3697</v>
      </c>
      <c r="F458" s="221">
        <f>IF(RIGHT(B458,1)="p",0,IF(TRIM(C458)=TRIM('2 - Project Admin'!$E$8),1,0))</f>
        <v>0</v>
      </c>
      <c r="G458" s="221">
        <f>IF(F458=1,COUNTIF($C$4:C458,C458),0)</f>
        <v>0</v>
      </c>
    </row>
    <row r="459" spans="2:7">
      <c r="B459" s="221" t="s">
        <v>5160</v>
      </c>
      <c r="C459" s="221" t="s">
        <v>697</v>
      </c>
      <c r="D459" s="221" t="s">
        <v>5161</v>
      </c>
      <c r="E459" s="532" t="s">
        <v>3697</v>
      </c>
      <c r="F459" s="221">
        <f>IF(RIGHT(B459,1)="p",0,IF(TRIM(C459)=TRIM('2 - Project Admin'!$E$8),1,0))</f>
        <v>0</v>
      </c>
      <c r="G459" s="221">
        <f>IF(F459=1,COUNTIF($C$4:C459,C459),0)</f>
        <v>0</v>
      </c>
    </row>
    <row r="460" spans="2:7">
      <c r="B460" s="221" t="s">
        <v>5162</v>
      </c>
      <c r="C460" s="221" t="s">
        <v>697</v>
      </c>
      <c r="D460" s="221" t="s">
        <v>5163</v>
      </c>
      <c r="E460" s="532" t="s">
        <v>3697</v>
      </c>
      <c r="F460" s="221">
        <f>IF(RIGHT(B460,1)="p",0,IF(TRIM(C460)=TRIM('2 - Project Admin'!$E$8),1,0))</f>
        <v>0</v>
      </c>
      <c r="G460" s="221">
        <f>IF(F460=1,COUNTIF($C$4:C460,C460),0)</f>
        <v>0</v>
      </c>
    </row>
    <row r="461" spans="2:7">
      <c r="B461" s="221" t="s">
        <v>5164</v>
      </c>
      <c r="C461" s="221" t="s">
        <v>697</v>
      </c>
      <c r="D461" s="221" t="s">
        <v>5165</v>
      </c>
      <c r="E461" s="532" t="s">
        <v>3697</v>
      </c>
      <c r="F461" s="221">
        <f>IF(RIGHT(B461,1)="p",0,IF(TRIM(C461)=TRIM('2 - Project Admin'!$E$8),1,0))</f>
        <v>0</v>
      </c>
      <c r="G461" s="221">
        <f>IF(F461=1,COUNTIF($C$4:C461,C461),0)</f>
        <v>0</v>
      </c>
    </row>
    <row r="462" spans="2:7">
      <c r="B462" s="221" t="s">
        <v>5166</v>
      </c>
      <c r="C462" s="221" t="s">
        <v>697</v>
      </c>
      <c r="D462" s="221" t="s">
        <v>5167</v>
      </c>
      <c r="E462" s="532" t="s">
        <v>3697</v>
      </c>
      <c r="F462" s="221">
        <f>IF(RIGHT(B462,1)="p",0,IF(TRIM(C462)=TRIM('2 - Project Admin'!$E$8),1,0))</f>
        <v>0</v>
      </c>
      <c r="G462" s="221">
        <f>IF(F462=1,COUNTIF($C$4:C462,C462),0)</f>
        <v>0</v>
      </c>
    </row>
    <row r="463" spans="2:7">
      <c r="B463" s="221" t="s">
        <v>5168</v>
      </c>
      <c r="C463" s="221" t="s">
        <v>697</v>
      </c>
      <c r="D463" s="221" t="s">
        <v>5169</v>
      </c>
      <c r="E463" s="532" t="s">
        <v>3697</v>
      </c>
      <c r="F463" s="221">
        <f>IF(RIGHT(B463,1)="p",0,IF(TRIM(C463)=TRIM('2 - Project Admin'!$E$8),1,0))</f>
        <v>0</v>
      </c>
      <c r="G463" s="221">
        <f>IF(F463=1,COUNTIF($C$4:C463,C463),0)</f>
        <v>0</v>
      </c>
    </row>
    <row r="464" spans="2:7">
      <c r="B464" s="221" t="s">
        <v>5170</v>
      </c>
      <c r="C464" s="221" t="s">
        <v>697</v>
      </c>
      <c r="D464" s="221" t="s">
        <v>5171</v>
      </c>
      <c r="E464" s="532" t="s">
        <v>3697</v>
      </c>
      <c r="F464" s="221">
        <f>IF(RIGHT(B464,1)="p",0,IF(TRIM(C464)=TRIM('2 - Project Admin'!$E$8),1,0))</f>
        <v>0</v>
      </c>
      <c r="G464" s="221">
        <f>IF(F464=1,COUNTIF($C$4:C464,C464),0)</f>
        <v>0</v>
      </c>
    </row>
    <row r="465" spans="2:7">
      <c r="B465" s="221" t="s">
        <v>5172</v>
      </c>
      <c r="C465" s="221" t="s">
        <v>703</v>
      </c>
      <c r="D465" s="221" t="s">
        <v>5173</v>
      </c>
      <c r="E465" s="532" t="s">
        <v>3697</v>
      </c>
      <c r="F465" s="221">
        <f>IF(RIGHT(B465,1)="p",0,IF(TRIM(C465)=TRIM('2 - Project Admin'!$E$8),1,0))</f>
        <v>0</v>
      </c>
      <c r="G465" s="221">
        <f>IF(F465=1,COUNTIF($C$4:C465,C465),0)</f>
        <v>0</v>
      </c>
    </row>
    <row r="466" spans="2:7">
      <c r="B466" s="221" t="s">
        <v>5174</v>
      </c>
      <c r="C466" s="221" t="s">
        <v>703</v>
      </c>
      <c r="D466" s="221" t="s">
        <v>5175</v>
      </c>
      <c r="E466" s="534" t="s">
        <v>3697</v>
      </c>
      <c r="F466" s="221">
        <f>IF(RIGHT(B466,1)="p",0,IF(TRIM(C466)=TRIM('2 - Project Admin'!$E$8),1,0))</f>
        <v>0</v>
      </c>
      <c r="G466" s="221">
        <f>IF(F466=1,COUNTIF($C$4:C466,C466),0)</f>
        <v>0</v>
      </c>
    </row>
    <row r="467" spans="2:7">
      <c r="B467" s="221" t="s">
        <v>5176</v>
      </c>
      <c r="C467" s="221" t="s">
        <v>703</v>
      </c>
      <c r="D467" s="221" t="s">
        <v>5177</v>
      </c>
      <c r="E467" s="483" t="s">
        <v>3697</v>
      </c>
      <c r="F467" s="221">
        <f>IF(RIGHT(B467,1)="p",0,IF(TRIM(C467)=TRIM('2 - Project Admin'!$E$8),1,0))</f>
        <v>0</v>
      </c>
      <c r="G467" s="221">
        <f>IF(F467=1,COUNTIF($C$4:C467,C467),0)</f>
        <v>0</v>
      </c>
    </row>
    <row r="468" spans="2:7">
      <c r="B468" s="221" t="s">
        <v>5178</v>
      </c>
      <c r="C468" s="221" t="s">
        <v>703</v>
      </c>
      <c r="D468" s="221" t="s">
        <v>5179</v>
      </c>
      <c r="E468" s="535" t="s">
        <v>3697</v>
      </c>
      <c r="F468" s="221">
        <f>IF(RIGHT(B468,1)="p",0,IF(TRIM(C468)=TRIM('2 - Project Admin'!$E$8),1,0))</f>
        <v>0</v>
      </c>
      <c r="G468" s="221">
        <f>IF(F468=1,COUNTIF($C$4:C468,C468),0)</f>
        <v>0</v>
      </c>
    </row>
    <row r="469" spans="2:7">
      <c r="B469" s="221" t="s">
        <v>5180</v>
      </c>
      <c r="C469" s="221" t="s">
        <v>703</v>
      </c>
      <c r="D469" s="221" t="s">
        <v>5181</v>
      </c>
      <c r="E469" s="532" t="s">
        <v>3697</v>
      </c>
      <c r="F469" s="221">
        <f>IF(RIGHT(B469,1)="p",0,IF(TRIM(C469)=TRIM('2 - Project Admin'!$E$8),1,0))</f>
        <v>0</v>
      </c>
      <c r="G469" s="221">
        <f>IF(F469=1,COUNTIF($C$4:C469,C469),0)</f>
        <v>0</v>
      </c>
    </row>
    <row r="470" spans="2:7">
      <c r="B470" s="221" t="s">
        <v>5182</v>
      </c>
      <c r="C470" s="221" t="s">
        <v>704</v>
      </c>
      <c r="D470" s="221" t="s">
        <v>5183</v>
      </c>
      <c r="E470" s="532" t="s">
        <v>3697</v>
      </c>
      <c r="F470" s="221">
        <f>IF(RIGHT(B470,1)="p",0,IF(TRIM(C470)=TRIM('2 - Project Admin'!$E$8),1,0))</f>
        <v>0</v>
      </c>
      <c r="G470" s="221">
        <f>IF(F470=1,COUNTIF($C$4:C470,C470),0)</f>
        <v>0</v>
      </c>
    </row>
    <row r="471" spans="2:7">
      <c r="B471" s="221" t="s">
        <v>5184</v>
      </c>
      <c r="C471" s="221" t="s">
        <v>704</v>
      </c>
      <c r="D471" s="221" t="s">
        <v>5185</v>
      </c>
      <c r="E471" s="532" t="s">
        <v>3697</v>
      </c>
      <c r="F471" s="221">
        <f>IF(RIGHT(B471,1)="p",0,IF(TRIM(C471)=TRIM('2 - Project Admin'!$E$8),1,0))</f>
        <v>0</v>
      </c>
      <c r="G471" s="221">
        <f>IF(F471=1,COUNTIF($C$4:C471,C471),0)</f>
        <v>0</v>
      </c>
    </row>
    <row r="472" spans="2:7">
      <c r="B472" s="221" t="s">
        <v>5186</v>
      </c>
      <c r="C472" s="221" t="s">
        <v>704</v>
      </c>
      <c r="D472" s="221" t="s">
        <v>5187</v>
      </c>
      <c r="E472" s="532" t="s">
        <v>3697</v>
      </c>
      <c r="F472" s="221">
        <f>IF(RIGHT(B472,1)="p",0,IF(TRIM(C472)=TRIM('2 - Project Admin'!$E$8),1,0))</f>
        <v>0</v>
      </c>
      <c r="G472" s="221">
        <f>IF(F472=1,COUNTIF($C$4:C472,C472),0)</f>
        <v>0</v>
      </c>
    </row>
    <row r="473" spans="2:7">
      <c r="B473" s="221" t="s">
        <v>5188</v>
      </c>
      <c r="C473" s="221" t="s">
        <v>705</v>
      </c>
      <c r="D473" s="221" t="s">
        <v>5189</v>
      </c>
      <c r="E473" s="532" t="s">
        <v>3697</v>
      </c>
      <c r="F473" s="221">
        <f>IF(RIGHT(B473,1)="p",0,IF(TRIM(C473)=TRIM('2 - Project Admin'!$E$8),1,0))</f>
        <v>0</v>
      </c>
      <c r="G473" s="221">
        <f>IF(F473=1,COUNTIF($C$4:C473,C473),0)</f>
        <v>0</v>
      </c>
    </row>
    <row r="474" spans="2:7">
      <c r="B474" s="221" t="s">
        <v>5190</v>
      </c>
      <c r="C474" s="221" t="s">
        <v>705</v>
      </c>
      <c r="D474" s="221" t="s">
        <v>5191</v>
      </c>
      <c r="E474" s="532" t="s">
        <v>3697</v>
      </c>
      <c r="F474" s="221">
        <f>IF(RIGHT(B474,1)="p",0,IF(TRIM(C474)=TRIM('2 - Project Admin'!$E$8),1,0))</f>
        <v>0</v>
      </c>
      <c r="G474" s="221">
        <f>IF(F474=1,COUNTIF($C$4:C474,C474),0)</f>
        <v>0</v>
      </c>
    </row>
    <row r="475" spans="2:7">
      <c r="B475" s="221" t="s">
        <v>5192</v>
      </c>
      <c r="C475" s="221" t="s">
        <v>705</v>
      </c>
      <c r="D475" s="221" t="s">
        <v>5193</v>
      </c>
      <c r="E475" s="532" t="s">
        <v>3697</v>
      </c>
      <c r="F475" s="221">
        <f>IF(RIGHT(B475,1)="p",0,IF(TRIM(C475)=TRIM('2 - Project Admin'!$E$8),1,0))</f>
        <v>0</v>
      </c>
      <c r="G475" s="221">
        <f>IF(F475=1,COUNTIF($C$4:C475,C475),0)</f>
        <v>0</v>
      </c>
    </row>
    <row r="476" spans="2:7">
      <c r="B476" s="221" t="s">
        <v>5194</v>
      </c>
      <c r="C476" s="221" t="s">
        <v>705</v>
      </c>
      <c r="D476" s="221" t="s">
        <v>5195</v>
      </c>
      <c r="E476" s="532" t="s">
        <v>3697</v>
      </c>
      <c r="F476" s="221">
        <f>IF(RIGHT(B476,1)="p",0,IF(TRIM(C476)=TRIM('2 - Project Admin'!$E$8),1,0))</f>
        <v>0</v>
      </c>
      <c r="G476" s="221">
        <f>IF(F476=1,COUNTIF($C$4:C476,C476),0)</f>
        <v>0</v>
      </c>
    </row>
    <row r="477" spans="2:7">
      <c r="B477" s="221" t="s">
        <v>5196</v>
      </c>
      <c r="C477" s="221" t="s">
        <v>705</v>
      </c>
      <c r="D477" s="221" t="s">
        <v>5197</v>
      </c>
      <c r="E477" s="532" t="s">
        <v>3697</v>
      </c>
      <c r="F477" s="221">
        <f>IF(RIGHT(B477,1)="p",0,IF(TRIM(C477)=TRIM('2 - Project Admin'!$E$8),1,0))</f>
        <v>0</v>
      </c>
      <c r="G477" s="221">
        <f>IF(F477=1,COUNTIF($C$4:C477,C477),0)</f>
        <v>0</v>
      </c>
    </row>
    <row r="478" spans="2:7">
      <c r="B478" s="221" t="s">
        <v>5198</v>
      </c>
      <c r="C478" s="221" t="s">
        <v>705</v>
      </c>
      <c r="D478" s="221" t="s">
        <v>5199</v>
      </c>
      <c r="E478" s="532" t="s">
        <v>3697</v>
      </c>
      <c r="F478" s="221">
        <f>IF(RIGHT(B478,1)="p",0,IF(TRIM(C478)=TRIM('2 - Project Admin'!$E$8),1,0))</f>
        <v>0</v>
      </c>
      <c r="G478" s="221">
        <f>IF(F478=1,COUNTIF($C$4:C478,C478),0)</f>
        <v>0</v>
      </c>
    </row>
    <row r="479" spans="2:7">
      <c r="B479" s="221" t="s">
        <v>5200</v>
      </c>
      <c r="C479" s="221" t="s">
        <v>705</v>
      </c>
      <c r="D479" s="221" t="s">
        <v>5201</v>
      </c>
      <c r="E479" s="532" t="s">
        <v>3697</v>
      </c>
      <c r="F479" s="221">
        <f>IF(RIGHT(B479,1)="p",0,IF(TRIM(C479)=TRIM('2 - Project Admin'!$E$8),1,0))</f>
        <v>0</v>
      </c>
      <c r="G479" s="221">
        <f>IF(F479=1,COUNTIF($C$4:C479,C479),0)</f>
        <v>0</v>
      </c>
    </row>
    <row r="480" spans="2:7">
      <c r="B480" s="221" t="s">
        <v>5202</v>
      </c>
      <c r="C480" s="221" t="s">
        <v>707</v>
      </c>
      <c r="D480" s="221" t="s">
        <v>5203</v>
      </c>
      <c r="E480" s="532" t="s">
        <v>3697</v>
      </c>
      <c r="F480" s="221">
        <f>IF(RIGHT(B480,1)="p",0,IF(TRIM(C480)=TRIM('2 - Project Admin'!$E$8),1,0))</f>
        <v>0</v>
      </c>
      <c r="G480" s="221">
        <f>IF(F480=1,COUNTIF($C$4:C480,C480),0)</f>
        <v>0</v>
      </c>
    </row>
    <row r="481" spans="2:7">
      <c r="B481" s="221" t="s">
        <v>5204</v>
      </c>
      <c r="C481" s="221" t="s">
        <v>707</v>
      </c>
      <c r="D481" s="221" t="s">
        <v>5205</v>
      </c>
      <c r="E481" s="532" t="s">
        <v>3697</v>
      </c>
      <c r="F481" s="221">
        <f>IF(RIGHT(B481,1)="p",0,IF(TRIM(C481)=TRIM('2 - Project Admin'!$E$8),1,0))</f>
        <v>0</v>
      </c>
      <c r="G481" s="221">
        <f>IF(F481=1,COUNTIF($C$4:C481,C481),0)</f>
        <v>0</v>
      </c>
    </row>
    <row r="482" spans="2:7">
      <c r="B482" s="221" t="s">
        <v>5206</v>
      </c>
      <c r="C482" s="221" t="s">
        <v>707</v>
      </c>
      <c r="D482" s="221" t="s">
        <v>5207</v>
      </c>
      <c r="E482" s="532" t="s">
        <v>3697</v>
      </c>
      <c r="F482" s="221">
        <f>IF(RIGHT(B482,1)="p",0,IF(TRIM(C482)=TRIM('2 - Project Admin'!$E$8),1,0))</f>
        <v>0</v>
      </c>
      <c r="G482" s="221">
        <f>IF(F482=1,COUNTIF($C$4:C482,C482),0)</f>
        <v>0</v>
      </c>
    </row>
    <row r="483" spans="2:7">
      <c r="B483" s="221" t="s">
        <v>5208</v>
      </c>
      <c r="C483" s="221" t="s">
        <v>707</v>
      </c>
      <c r="D483" s="221" t="s">
        <v>5209</v>
      </c>
      <c r="E483" s="532" t="s">
        <v>3697</v>
      </c>
      <c r="F483" s="221">
        <f>IF(RIGHT(B483,1)="p",0,IF(TRIM(C483)=TRIM('2 - Project Admin'!$E$8),1,0))</f>
        <v>0</v>
      </c>
      <c r="G483" s="221">
        <f>IF(F483=1,COUNTIF($C$4:C483,C483),0)</f>
        <v>0</v>
      </c>
    </row>
    <row r="484" spans="2:7">
      <c r="B484" s="221" t="s">
        <v>5210</v>
      </c>
      <c r="C484" s="221" t="s">
        <v>707</v>
      </c>
      <c r="D484" s="221" t="s">
        <v>5211</v>
      </c>
      <c r="E484" s="532" t="s">
        <v>3697</v>
      </c>
      <c r="F484" s="221">
        <f>IF(RIGHT(B484,1)="p",0,IF(TRIM(C484)=TRIM('2 - Project Admin'!$E$8),1,0))</f>
        <v>0</v>
      </c>
      <c r="G484" s="221">
        <f>IF(F484=1,COUNTIF($C$4:C484,C484),0)</f>
        <v>0</v>
      </c>
    </row>
    <row r="485" spans="2:7">
      <c r="B485" s="221" t="s">
        <v>5212</v>
      </c>
      <c r="C485" s="221" t="s">
        <v>707</v>
      </c>
      <c r="D485" s="221" t="s">
        <v>5213</v>
      </c>
      <c r="E485" s="532" t="s">
        <v>3697</v>
      </c>
      <c r="F485" s="221">
        <f>IF(RIGHT(B485,1)="p",0,IF(TRIM(C485)=TRIM('2 - Project Admin'!$E$8),1,0))</f>
        <v>0</v>
      </c>
      <c r="G485" s="221">
        <f>IF(F485=1,COUNTIF($C$4:C485,C485),0)</f>
        <v>0</v>
      </c>
    </row>
    <row r="486" spans="2:7">
      <c r="B486" s="221" t="s">
        <v>5214</v>
      </c>
      <c r="C486" s="221" t="s">
        <v>708</v>
      </c>
      <c r="D486" s="221" t="s">
        <v>5215</v>
      </c>
      <c r="E486" s="532" t="s">
        <v>3697</v>
      </c>
      <c r="F486" s="221">
        <f>IF(RIGHT(B486,1)="p",0,IF(TRIM(C486)=TRIM('2 - Project Admin'!$E$8),1,0))</f>
        <v>0</v>
      </c>
      <c r="G486" s="221">
        <f>IF(F486=1,COUNTIF($C$4:C486,C486),0)</f>
        <v>0</v>
      </c>
    </row>
    <row r="487" spans="2:7">
      <c r="B487" s="221" t="s">
        <v>5216</v>
      </c>
      <c r="C487" s="221" t="s">
        <v>708</v>
      </c>
      <c r="D487" s="221" t="s">
        <v>5217</v>
      </c>
      <c r="E487" s="532" t="s">
        <v>3697</v>
      </c>
      <c r="F487" s="221">
        <f>IF(RIGHT(B487,1)="p",0,IF(TRIM(C487)=TRIM('2 - Project Admin'!$E$8),1,0))</f>
        <v>0</v>
      </c>
      <c r="G487" s="221">
        <f>IF(F487=1,COUNTIF($C$4:C487,C487),0)</f>
        <v>0</v>
      </c>
    </row>
    <row r="488" spans="2:7">
      <c r="B488" s="221" t="s">
        <v>5218</v>
      </c>
      <c r="C488" s="221" t="s">
        <v>708</v>
      </c>
      <c r="D488" s="221" t="s">
        <v>5219</v>
      </c>
      <c r="E488" s="532" t="s">
        <v>3697</v>
      </c>
      <c r="F488" s="221">
        <f>IF(RIGHT(B488,1)="p",0,IF(TRIM(C488)=TRIM('2 - Project Admin'!$E$8),1,0))</f>
        <v>0</v>
      </c>
      <c r="G488" s="221">
        <f>IF(F488=1,COUNTIF($C$4:C488,C488),0)</f>
        <v>0</v>
      </c>
    </row>
    <row r="489" spans="2:7">
      <c r="B489" s="221" t="s">
        <v>5220</v>
      </c>
      <c r="C489" s="221" t="s">
        <v>708</v>
      </c>
      <c r="D489" s="221" t="s">
        <v>5221</v>
      </c>
      <c r="E489" s="532" t="s">
        <v>3697</v>
      </c>
      <c r="F489" s="221">
        <f>IF(RIGHT(B489,1)="p",0,IF(TRIM(C489)=TRIM('2 - Project Admin'!$E$8),1,0))</f>
        <v>0</v>
      </c>
      <c r="G489" s="221">
        <f>IF(F489=1,COUNTIF($C$4:C489,C489),0)</f>
        <v>0</v>
      </c>
    </row>
    <row r="490" spans="2:7">
      <c r="B490" s="221" t="s">
        <v>5222</v>
      </c>
      <c r="C490" s="221" t="s">
        <v>708</v>
      </c>
      <c r="D490" s="221" t="s">
        <v>5223</v>
      </c>
      <c r="E490" s="532" t="s">
        <v>3697</v>
      </c>
      <c r="F490" s="221">
        <f>IF(RIGHT(B490,1)="p",0,IF(TRIM(C490)=TRIM('2 - Project Admin'!$E$8),1,0))</f>
        <v>0</v>
      </c>
      <c r="G490" s="221">
        <f>IF(F490=1,COUNTIF($C$4:C490,C490),0)</f>
        <v>0</v>
      </c>
    </row>
    <row r="491" spans="2:7">
      <c r="B491" s="221" t="s">
        <v>5224</v>
      </c>
      <c r="C491" s="221" t="s">
        <v>709</v>
      </c>
      <c r="D491" s="221" t="s">
        <v>5225</v>
      </c>
      <c r="E491" s="532" t="s">
        <v>3697</v>
      </c>
      <c r="F491" s="221">
        <f>IF(RIGHT(B491,1)="p",0,IF(TRIM(C491)=TRIM('2 - Project Admin'!$E$8),1,0))</f>
        <v>0</v>
      </c>
      <c r="G491" s="221">
        <f>IF(F491=1,COUNTIF($C$4:C491,C491),0)</f>
        <v>0</v>
      </c>
    </row>
    <row r="492" spans="2:7">
      <c r="B492" s="221" t="s">
        <v>5226</v>
      </c>
      <c r="C492" s="221" t="s">
        <v>709</v>
      </c>
      <c r="D492" s="221" t="s">
        <v>5227</v>
      </c>
      <c r="E492" s="532" t="s">
        <v>3697</v>
      </c>
      <c r="F492" s="221">
        <f>IF(RIGHT(B492,1)="p",0,IF(TRIM(C492)=TRIM('2 - Project Admin'!$E$8),1,0))</f>
        <v>0</v>
      </c>
      <c r="G492" s="221">
        <f>IF(F492=1,COUNTIF($C$4:C492,C492),0)</f>
        <v>0</v>
      </c>
    </row>
    <row r="493" spans="2:7">
      <c r="B493" s="221" t="s">
        <v>5228</v>
      </c>
      <c r="C493" s="221" t="s">
        <v>709</v>
      </c>
      <c r="D493" s="221" t="s">
        <v>5229</v>
      </c>
      <c r="E493" s="532" t="s">
        <v>3697</v>
      </c>
      <c r="F493" s="221">
        <f>IF(RIGHT(B493,1)="p",0,IF(TRIM(C493)=TRIM('2 - Project Admin'!$E$8),1,0))</f>
        <v>0</v>
      </c>
      <c r="G493" s="221">
        <f>IF(F493=1,COUNTIF($C$4:C493,C493),0)</f>
        <v>0</v>
      </c>
    </row>
    <row r="494" spans="2:7">
      <c r="B494" s="221" t="s">
        <v>5230</v>
      </c>
      <c r="C494" s="221" t="s">
        <v>709</v>
      </c>
      <c r="D494" s="221" t="s">
        <v>5231</v>
      </c>
      <c r="E494" s="532" t="s">
        <v>3697</v>
      </c>
      <c r="F494" s="221">
        <f>IF(RIGHT(B494,1)="p",0,IF(TRIM(C494)=TRIM('2 - Project Admin'!$E$8),1,0))</f>
        <v>0</v>
      </c>
      <c r="G494" s="221">
        <f>IF(F494=1,COUNTIF($C$4:C494,C494),0)</f>
        <v>0</v>
      </c>
    </row>
    <row r="495" spans="2:7">
      <c r="B495" s="221" t="s">
        <v>5232</v>
      </c>
      <c r="C495" s="221" t="s">
        <v>709</v>
      </c>
      <c r="D495" s="221" t="s">
        <v>5233</v>
      </c>
      <c r="E495" s="532" t="s">
        <v>3697</v>
      </c>
      <c r="F495" s="221">
        <f>IF(RIGHT(B495,1)="p",0,IF(TRIM(C495)=TRIM('2 - Project Admin'!$E$8),1,0))</f>
        <v>0</v>
      </c>
      <c r="G495" s="221">
        <f>IF(F495=1,COUNTIF($C$4:C495,C495),0)</f>
        <v>0</v>
      </c>
    </row>
    <row r="496" spans="2:7">
      <c r="B496" s="221" t="s">
        <v>5234</v>
      </c>
      <c r="C496" s="221" t="s">
        <v>709</v>
      </c>
      <c r="D496" s="221" t="s">
        <v>5235</v>
      </c>
      <c r="E496" s="532" t="s">
        <v>3697</v>
      </c>
      <c r="F496" s="221">
        <f>IF(RIGHT(B496,1)="p",0,IF(TRIM(C496)=TRIM('2 - Project Admin'!$E$8),1,0))</f>
        <v>0</v>
      </c>
      <c r="G496" s="221">
        <f>IF(F496=1,COUNTIF($C$4:C496,C496),0)</f>
        <v>0</v>
      </c>
    </row>
    <row r="497" spans="2:7">
      <c r="B497" s="221" t="s">
        <v>5236</v>
      </c>
      <c r="C497" s="221" t="s">
        <v>709</v>
      </c>
      <c r="D497" s="221" t="s">
        <v>5237</v>
      </c>
      <c r="E497" s="532" t="s">
        <v>3697</v>
      </c>
      <c r="F497" s="221">
        <f>IF(RIGHT(B497,1)="p",0,IF(TRIM(C497)=TRIM('2 - Project Admin'!$E$8),1,0))</f>
        <v>0</v>
      </c>
      <c r="G497" s="221">
        <f>IF(F497=1,COUNTIF($C$4:C497,C497),0)</f>
        <v>0</v>
      </c>
    </row>
    <row r="498" spans="2:7">
      <c r="B498" s="221" t="s">
        <v>5238</v>
      </c>
      <c r="C498" s="221" t="s">
        <v>709</v>
      </c>
      <c r="D498" s="221" t="s">
        <v>5239</v>
      </c>
      <c r="E498" s="532" t="s">
        <v>3697</v>
      </c>
      <c r="F498" s="221">
        <f>IF(RIGHT(B498,1)="p",0,IF(TRIM(C498)=TRIM('2 - Project Admin'!$E$8),1,0))</f>
        <v>0</v>
      </c>
      <c r="G498" s="221">
        <f>IF(F498=1,COUNTIF($C$4:C498,C498),0)</f>
        <v>0</v>
      </c>
    </row>
    <row r="499" spans="2:7">
      <c r="B499" s="221" t="s">
        <v>5240</v>
      </c>
      <c r="C499" s="221" t="s">
        <v>711</v>
      </c>
      <c r="D499" s="221" t="s">
        <v>5241</v>
      </c>
      <c r="E499" s="532" t="s">
        <v>3697</v>
      </c>
      <c r="F499" s="221">
        <f>IF(RIGHT(B499,1)="p",0,IF(TRIM(C499)=TRIM('2 - Project Admin'!$E$8),1,0))</f>
        <v>0</v>
      </c>
      <c r="G499" s="221">
        <f>IF(F499=1,COUNTIF($C$4:C499,C499),0)</f>
        <v>0</v>
      </c>
    </row>
    <row r="500" spans="2:7">
      <c r="B500" s="221" t="s">
        <v>5242</v>
      </c>
      <c r="C500" s="221" t="s">
        <v>711</v>
      </c>
      <c r="D500" s="221" t="s">
        <v>5243</v>
      </c>
      <c r="E500" s="532" t="s">
        <v>3697</v>
      </c>
      <c r="F500" s="221">
        <f>IF(RIGHT(B500,1)="p",0,IF(TRIM(C500)=TRIM('2 - Project Admin'!$E$8),1,0))</f>
        <v>0</v>
      </c>
      <c r="G500" s="221">
        <f>IF(F500=1,COUNTIF($C$4:C500,C500),0)</f>
        <v>0</v>
      </c>
    </row>
    <row r="501" spans="2:7">
      <c r="B501" s="221" t="s">
        <v>5244</v>
      </c>
      <c r="C501" s="221" t="s">
        <v>711</v>
      </c>
      <c r="D501" s="221" t="s">
        <v>5245</v>
      </c>
      <c r="E501" s="532" t="s">
        <v>3697</v>
      </c>
      <c r="F501" s="221">
        <f>IF(RIGHT(B501,1)="p",0,IF(TRIM(C501)=TRIM('2 - Project Admin'!$E$8),1,0))</f>
        <v>0</v>
      </c>
      <c r="G501" s="221">
        <f>IF(F501=1,COUNTIF($C$4:C501,C501),0)</f>
        <v>0</v>
      </c>
    </row>
    <row r="502" spans="2:7">
      <c r="B502" s="221" t="s">
        <v>5246</v>
      </c>
      <c r="C502" s="221" t="s">
        <v>711</v>
      </c>
      <c r="D502" s="221" t="s">
        <v>5247</v>
      </c>
      <c r="E502" s="532" t="s">
        <v>3697</v>
      </c>
      <c r="F502" s="221">
        <f>IF(RIGHT(B502,1)="p",0,IF(TRIM(C502)=TRIM('2 - Project Admin'!$E$8),1,0))</f>
        <v>0</v>
      </c>
      <c r="G502" s="221">
        <f>IF(F502=1,COUNTIF($C$4:C502,C502),0)</f>
        <v>0</v>
      </c>
    </row>
    <row r="503" spans="2:7">
      <c r="B503" s="221" t="s">
        <v>5248</v>
      </c>
      <c r="C503" s="221" t="s">
        <v>711</v>
      </c>
      <c r="D503" s="221" t="s">
        <v>5249</v>
      </c>
      <c r="E503" s="532" t="s">
        <v>3697</v>
      </c>
      <c r="F503" s="221">
        <f>IF(RIGHT(B503,1)="p",0,IF(TRIM(C503)=TRIM('2 - Project Admin'!$E$8),1,0))</f>
        <v>0</v>
      </c>
      <c r="G503" s="221">
        <f>IF(F503=1,COUNTIF($C$4:C503,C503),0)</f>
        <v>0</v>
      </c>
    </row>
    <row r="504" spans="2:7">
      <c r="B504" s="221" t="s">
        <v>5250</v>
      </c>
      <c r="C504" s="221" t="s">
        <v>711</v>
      </c>
      <c r="D504" s="221" t="s">
        <v>5251</v>
      </c>
      <c r="E504" s="532" t="s">
        <v>3697</v>
      </c>
      <c r="F504" s="221">
        <f>IF(RIGHT(B504,1)="p",0,IF(TRIM(C504)=TRIM('2 - Project Admin'!$E$8),1,0))</f>
        <v>0</v>
      </c>
      <c r="G504" s="221">
        <f>IF(F504=1,COUNTIF($C$4:C504,C504),0)</f>
        <v>0</v>
      </c>
    </row>
    <row r="505" spans="2:7">
      <c r="B505" s="221" t="s">
        <v>5252</v>
      </c>
      <c r="C505" s="221" t="s">
        <v>711</v>
      </c>
      <c r="D505" s="221" t="s">
        <v>5253</v>
      </c>
      <c r="E505" s="532" t="s">
        <v>3697</v>
      </c>
      <c r="F505" s="221">
        <f>IF(RIGHT(B505,1)="p",0,IF(TRIM(C505)=TRIM('2 - Project Admin'!$E$8),1,0))</f>
        <v>0</v>
      </c>
      <c r="G505" s="221">
        <f>IF(F505=1,COUNTIF($C$4:C505,C505),0)</f>
        <v>0</v>
      </c>
    </row>
    <row r="506" spans="2:7">
      <c r="B506" s="221" t="s">
        <v>5254</v>
      </c>
      <c r="C506" s="221" t="s">
        <v>711</v>
      </c>
      <c r="D506" s="221" t="s">
        <v>5255</v>
      </c>
      <c r="E506" s="532" t="s">
        <v>3697</v>
      </c>
      <c r="F506" s="221">
        <f>IF(RIGHT(B506,1)="p",0,IF(TRIM(C506)=TRIM('2 - Project Admin'!$E$8),1,0))</f>
        <v>0</v>
      </c>
      <c r="G506" s="221">
        <f>IF(F506=1,COUNTIF($C$4:C506,C506),0)</f>
        <v>0</v>
      </c>
    </row>
    <row r="507" spans="2:7">
      <c r="B507" s="221" t="s">
        <v>5256</v>
      </c>
      <c r="C507" s="221" t="s">
        <v>712</v>
      </c>
      <c r="D507" s="221" t="s">
        <v>5257</v>
      </c>
      <c r="E507" s="532" t="s">
        <v>3697</v>
      </c>
      <c r="F507" s="221">
        <f>IF(RIGHT(B507,1)="p",0,IF(TRIM(C507)=TRIM('2 - Project Admin'!$E$8),1,0))</f>
        <v>0</v>
      </c>
      <c r="G507" s="221">
        <f>IF(F507=1,COUNTIF($C$4:C507,C507),0)</f>
        <v>0</v>
      </c>
    </row>
    <row r="508" spans="2:7">
      <c r="B508" s="221" t="s">
        <v>5258</v>
      </c>
      <c r="C508" s="221" t="s">
        <v>712</v>
      </c>
      <c r="D508" s="221" t="s">
        <v>5259</v>
      </c>
      <c r="E508" s="532" t="s">
        <v>3697</v>
      </c>
      <c r="F508" s="221">
        <f>IF(RIGHT(B508,1)="p",0,IF(TRIM(C508)=TRIM('2 - Project Admin'!$E$8),1,0))</f>
        <v>0</v>
      </c>
      <c r="G508" s="221">
        <f>IF(F508=1,COUNTIF($C$4:C508,C508),0)</f>
        <v>0</v>
      </c>
    </row>
    <row r="509" spans="2:7">
      <c r="B509" s="221" t="s">
        <v>5260</v>
      </c>
      <c r="C509" s="221" t="s">
        <v>712</v>
      </c>
      <c r="D509" s="221" t="s">
        <v>5261</v>
      </c>
      <c r="E509" s="532" t="s">
        <v>3697</v>
      </c>
      <c r="F509" s="221">
        <f>IF(RIGHT(B509,1)="p",0,IF(TRIM(C509)=TRIM('2 - Project Admin'!$E$8),1,0))</f>
        <v>0</v>
      </c>
      <c r="G509" s="221">
        <f>IF(F509=1,COUNTIF($C$4:C509,C509),0)</f>
        <v>0</v>
      </c>
    </row>
    <row r="510" spans="2:7">
      <c r="B510" s="221" t="s">
        <v>5262</v>
      </c>
      <c r="C510" s="221" t="s">
        <v>712</v>
      </c>
      <c r="D510" s="221" t="s">
        <v>5263</v>
      </c>
      <c r="E510" s="532" t="s">
        <v>3697</v>
      </c>
      <c r="F510" s="221">
        <f>IF(RIGHT(B510,1)="p",0,IF(TRIM(C510)=TRIM('2 - Project Admin'!$E$8),1,0))</f>
        <v>0</v>
      </c>
      <c r="G510" s="221">
        <f>IF(F510=1,COUNTIF($C$4:C510,C510),0)</f>
        <v>0</v>
      </c>
    </row>
    <row r="511" spans="2:7">
      <c r="B511" s="221" t="s">
        <v>5264</v>
      </c>
      <c r="C511" s="221" t="s">
        <v>712</v>
      </c>
      <c r="D511" s="221" t="s">
        <v>5265</v>
      </c>
      <c r="E511" s="532" t="s">
        <v>3697</v>
      </c>
      <c r="F511" s="221">
        <f>IF(RIGHT(B511,1)="p",0,IF(TRIM(C511)=TRIM('2 - Project Admin'!$E$8),1,0))</f>
        <v>0</v>
      </c>
      <c r="G511" s="221">
        <f>IF(F511=1,COUNTIF($C$4:C511,C511),0)</f>
        <v>0</v>
      </c>
    </row>
    <row r="512" spans="2:7">
      <c r="B512" s="221" t="s">
        <v>5266</v>
      </c>
      <c r="C512" s="221" t="s">
        <v>712</v>
      </c>
      <c r="D512" s="221" t="s">
        <v>5267</v>
      </c>
      <c r="E512" s="532" t="s">
        <v>3697</v>
      </c>
      <c r="F512" s="221">
        <f>IF(RIGHT(B512,1)="p",0,IF(TRIM(C512)=TRIM('2 - Project Admin'!$E$8),1,0))</f>
        <v>0</v>
      </c>
      <c r="G512" s="221">
        <f>IF(F512=1,COUNTIF($C$4:C512,C512),0)</f>
        <v>0</v>
      </c>
    </row>
    <row r="513" spans="2:7">
      <c r="B513" s="221" t="s">
        <v>5268</v>
      </c>
      <c r="C513" s="221" t="s">
        <v>714</v>
      </c>
      <c r="D513" s="221" t="s">
        <v>5269</v>
      </c>
      <c r="E513" s="532" t="s">
        <v>3697</v>
      </c>
      <c r="F513" s="221">
        <f>IF(RIGHT(B513,1)="p",0,IF(TRIM(C513)=TRIM('2 - Project Admin'!$E$8),1,0))</f>
        <v>0</v>
      </c>
      <c r="G513" s="221">
        <f>IF(F513=1,COUNTIF($C$4:C513,C513),0)</f>
        <v>0</v>
      </c>
    </row>
    <row r="514" spans="2:7">
      <c r="B514" s="221" t="s">
        <v>5270</v>
      </c>
      <c r="C514" s="221" t="s">
        <v>714</v>
      </c>
      <c r="D514" s="221" t="s">
        <v>5271</v>
      </c>
      <c r="E514" s="532" t="s">
        <v>3697</v>
      </c>
      <c r="F514" s="221">
        <f>IF(RIGHT(B514,1)="p",0,IF(TRIM(C514)=TRIM('2 - Project Admin'!$E$8),1,0))</f>
        <v>0</v>
      </c>
      <c r="G514" s="221">
        <f>IF(F514=1,COUNTIF($C$4:C514,C514),0)</f>
        <v>0</v>
      </c>
    </row>
    <row r="515" spans="2:7">
      <c r="B515" s="221" t="s">
        <v>5272</v>
      </c>
      <c r="C515" s="221" t="s">
        <v>714</v>
      </c>
      <c r="D515" s="221" t="s">
        <v>5273</v>
      </c>
      <c r="E515" s="532" t="s">
        <v>3697</v>
      </c>
      <c r="F515" s="221">
        <f>IF(RIGHT(B515,1)="p",0,IF(TRIM(C515)=TRIM('2 - Project Admin'!$E$8),1,0))</f>
        <v>0</v>
      </c>
      <c r="G515" s="221">
        <f>IF(F515=1,COUNTIF($C$4:C515,C515),0)</f>
        <v>0</v>
      </c>
    </row>
    <row r="516" spans="2:7">
      <c r="B516" s="221" t="s">
        <v>5274</v>
      </c>
      <c r="C516" s="221" t="s">
        <v>714</v>
      </c>
      <c r="D516" s="221" t="s">
        <v>5275</v>
      </c>
      <c r="E516" s="532" t="s">
        <v>3697</v>
      </c>
      <c r="F516" s="221">
        <f>IF(RIGHT(B516,1)="p",0,IF(TRIM(C516)=TRIM('2 - Project Admin'!$E$8),1,0))</f>
        <v>0</v>
      </c>
      <c r="G516" s="221">
        <f>IF(F516=1,COUNTIF($C$4:C516,C516),0)</f>
        <v>0</v>
      </c>
    </row>
    <row r="517" spans="2:7">
      <c r="B517" s="221" t="s">
        <v>5276</v>
      </c>
      <c r="C517" s="221" t="s">
        <v>714</v>
      </c>
      <c r="D517" s="221" t="s">
        <v>5277</v>
      </c>
      <c r="E517" s="532" t="s">
        <v>3697</v>
      </c>
      <c r="F517" s="221">
        <f>IF(RIGHT(B517,1)="p",0,IF(TRIM(C517)=TRIM('2 - Project Admin'!$E$8),1,0))</f>
        <v>0</v>
      </c>
      <c r="G517" s="221">
        <f>IF(F517=1,COUNTIF($C$4:C517,C517),0)</f>
        <v>0</v>
      </c>
    </row>
    <row r="518" spans="2:7">
      <c r="B518" s="221" t="s">
        <v>5278</v>
      </c>
      <c r="C518" s="221" t="s">
        <v>714</v>
      </c>
      <c r="D518" s="221" t="s">
        <v>5279</v>
      </c>
      <c r="E518" s="532" t="s">
        <v>3697</v>
      </c>
      <c r="F518" s="221">
        <f>IF(RIGHT(B518,1)="p",0,IF(TRIM(C518)=TRIM('2 - Project Admin'!$E$8),1,0))</f>
        <v>0</v>
      </c>
      <c r="G518" s="221">
        <f>IF(F518=1,COUNTIF($C$4:C518,C518),0)</f>
        <v>0</v>
      </c>
    </row>
    <row r="519" spans="2:7">
      <c r="B519" s="221" t="s">
        <v>5280</v>
      </c>
      <c r="C519" s="221" t="s">
        <v>714</v>
      </c>
      <c r="D519" s="221" t="s">
        <v>5281</v>
      </c>
      <c r="E519" s="532" t="s">
        <v>3697</v>
      </c>
      <c r="F519" s="221">
        <f>IF(RIGHT(B519,1)="p",0,IF(TRIM(C519)=TRIM('2 - Project Admin'!$E$8),1,0))</f>
        <v>0</v>
      </c>
      <c r="G519" s="221">
        <f>IF(F519=1,COUNTIF($C$4:C519,C519),0)</f>
        <v>0</v>
      </c>
    </row>
    <row r="520" spans="2:7">
      <c r="B520" s="221" t="s">
        <v>5282</v>
      </c>
      <c r="C520" s="221" t="s">
        <v>714</v>
      </c>
      <c r="D520" s="221" t="s">
        <v>5283</v>
      </c>
      <c r="E520" s="532" t="s">
        <v>3697</v>
      </c>
      <c r="F520" s="221">
        <f>IF(RIGHT(B520,1)="p",0,IF(TRIM(C520)=TRIM('2 - Project Admin'!$E$8),1,0))</f>
        <v>0</v>
      </c>
      <c r="G520" s="221">
        <f>IF(F520=1,COUNTIF($C$4:C520,C520),0)</f>
        <v>0</v>
      </c>
    </row>
    <row r="521" spans="2:7">
      <c r="B521" s="221" t="s">
        <v>5284</v>
      </c>
      <c r="C521" s="221" t="s">
        <v>715</v>
      </c>
      <c r="D521" s="221" t="s">
        <v>5285</v>
      </c>
      <c r="E521" s="532" t="s">
        <v>3697</v>
      </c>
      <c r="F521" s="221">
        <f>IF(RIGHT(B521,1)="p",0,IF(TRIM(C521)=TRIM('2 - Project Admin'!$E$8),1,0))</f>
        <v>0</v>
      </c>
      <c r="G521" s="221">
        <f>IF(F521=1,COUNTIF($C$4:C521,C521),0)</f>
        <v>0</v>
      </c>
    </row>
    <row r="522" spans="2:7">
      <c r="B522" s="221" t="s">
        <v>5286</v>
      </c>
      <c r="C522" s="221" t="s">
        <v>715</v>
      </c>
      <c r="D522" s="221" t="s">
        <v>5287</v>
      </c>
      <c r="E522" s="532" t="s">
        <v>3697</v>
      </c>
      <c r="F522" s="221">
        <f>IF(RIGHT(B522,1)="p",0,IF(TRIM(C522)=TRIM('2 - Project Admin'!$E$8),1,0))</f>
        <v>0</v>
      </c>
      <c r="G522" s="221">
        <f>IF(F522=1,COUNTIF($C$4:C522,C522),0)</f>
        <v>0</v>
      </c>
    </row>
    <row r="523" spans="2:7">
      <c r="B523" s="221" t="s">
        <v>5288</v>
      </c>
      <c r="C523" s="221" t="s">
        <v>715</v>
      </c>
      <c r="D523" s="221" t="s">
        <v>5289</v>
      </c>
      <c r="E523" s="532" t="s">
        <v>3697</v>
      </c>
      <c r="F523" s="221">
        <f>IF(RIGHT(B523,1)="p",0,IF(TRIM(C523)=TRIM('2 - Project Admin'!$E$8),1,0))</f>
        <v>0</v>
      </c>
      <c r="G523" s="221">
        <f>IF(F523=1,COUNTIF($C$4:C523,C523),0)</f>
        <v>0</v>
      </c>
    </row>
    <row r="524" spans="2:7">
      <c r="B524" s="221" t="s">
        <v>5290</v>
      </c>
      <c r="C524" s="221" t="s">
        <v>715</v>
      </c>
      <c r="D524" s="221" t="s">
        <v>5291</v>
      </c>
      <c r="E524" s="532" t="s">
        <v>3697</v>
      </c>
      <c r="F524" s="221">
        <f>IF(RIGHT(B524,1)="p",0,IF(TRIM(C524)=TRIM('2 - Project Admin'!$E$8),1,0))</f>
        <v>0</v>
      </c>
      <c r="G524" s="221">
        <f>IF(F524=1,COUNTIF($C$4:C524,C524),0)</f>
        <v>0</v>
      </c>
    </row>
    <row r="525" spans="2:7">
      <c r="B525" s="221" t="s">
        <v>5292</v>
      </c>
      <c r="C525" s="221" t="s">
        <v>715</v>
      </c>
      <c r="D525" s="221" t="s">
        <v>5293</v>
      </c>
      <c r="E525" s="532" t="s">
        <v>3697</v>
      </c>
      <c r="F525" s="221">
        <f>IF(RIGHT(B525,1)="p",0,IF(TRIM(C525)=TRIM('2 - Project Admin'!$E$8),1,0))</f>
        <v>0</v>
      </c>
      <c r="G525" s="221">
        <f>IF(F525=1,COUNTIF($C$4:C525,C525),0)</f>
        <v>0</v>
      </c>
    </row>
    <row r="526" spans="2:7">
      <c r="B526" s="221" t="s">
        <v>5294</v>
      </c>
      <c r="C526" s="221" t="s">
        <v>715</v>
      </c>
      <c r="D526" s="221" t="s">
        <v>5295</v>
      </c>
      <c r="E526" s="532" t="s">
        <v>3697</v>
      </c>
      <c r="F526" s="221">
        <f>IF(RIGHT(B526,1)="p",0,IF(TRIM(C526)=TRIM('2 - Project Admin'!$E$8),1,0))</f>
        <v>0</v>
      </c>
      <c r="G526" s="221">
        <f>IF(F526=1,COUNTIF($C$4:C526,C526),0)</f>
        <v>0</v>
      </c>
    </row>
    <row r="527" spans="2:7">
      <c r="B527" s="221" t="s">
        <v>5296</v>
      </c>
      <c r="C527" s="221" t="s">
        <v>715</v>
      </c>
      <c r="D527" s="221" t="s">
        <v>5297</v>
      </c>
      <c r="E527" s="532" t="s">
        <v>3697</v>
      </c>
      <c r="F527" s="221">
        <f>IF(RIGHT(B527,1)="p",0,IF(TRIM(C527)=TRIM('2 - Project Admin'!$E$8),1,0))</f>
        <v>0</v>
      </c>
      <c r="G527" s="221">
        <f>IF(F527=1,COUNTIF($C$4:C527,C527),0)</f>
        <v>0</v>
      </c>
    </row>
    <row r="528" spans="2:7">
      <c r="B528" s="221" t="s">
        <v>5298</v>
      </c>
      <c r="C528" s="221" t="s">
        <v>716</v>
      </c>
      <c r="D528" s="221" t="s">
        <v>5299</v>
      </c>
      <c r="E528" s="532" t="s">
        <v>3697</v>
      </c>
      <c r="F528" s="221">
        <f>IF(RIGHT(B528,1)="p",0,IF(TRIM(C528)=TRIM('2 - Project Admin'!$E$8),1,0))</f>
        <v>0</v>
      </c>
      <c r="G528" s="221">
        <f>IF(F528=1,COUNTIF($C$4:C528,C528),0)</f>
        <v>0</v>
      </c>
    </row>
    <row r="529" spans="2:7">
      <c r="B529" s="221" t="s">
        <v>5300</v>
      </c>
      <c r="C529" s="221" t="s">
        <v>716</v>
      </c>
      <c r="D529" s="221" t="s">
        <v>5301</v>
      </c>
      <c r="E529" s="532" t="s">
        <v>3697</v>
      </c>
      <c r="F529" s="221">
        <f>IF(RIGHT(B529,1)="p",0,IF(TRIM(C529)=TRIM('2 - Project Admin'!$E$8),1,0))</f>
        <v>0</v>
      </c>
      <c r="G529" s="221">
        <f>IF(F529=1,COUNTIF($C$4:C529,C529),0)</f>
        <v>0</v>
      </c>
    </row>
    <row r="530" spans="2:7">
      <c r="B530" s="221" t="s">
        <v>5302</v>
      </c>
      <c r="C530" s="221" t="s">
        <v>716</v>
      </c>
      <c r="D530" s="221" t="s">
        <v>5303</v>
      </c>
      <c r="E530" s="532" t="s">
        <v>3697</v>
      </c>
      <c r="F530" s="221">
        <f>IF(RIGHT(B530,1)="p",0,IF(TRIM(C530)=TRIM('2 - Project Admin'!$E$8),1,0))</f>
        <v>0</v>
      </c>
      <c r="G530" s="221">
        <f>IF(F530=1,COUNTIF($C$4:C530,C530),0)</f>
        <v>0</v>
      </c>
    </row>
    <row r="531" spans="2:7">
      <c r="B531" s="221" t="s">
        <v>5304</v>
      </c>
      <c r="C531" s="221" t="s">
        <v>716</v>
      </c>
      <c r="D531" s="221" t="s">
        <v>5305</v>
      </c>
      <c r="E531" s="532" t="s">
        <v>3697</v>
      </c>
      <c r="F531" s="221">
        <f>IF(RIGHT(B531,1)="p",0,IF(TRIM(C531)=TRIM('2 - Project Admin'!$E$8),1,0))</f>
        <v>0</v>
      </c>
      <c r="G531" s="221">
        <f>IF(F531=1,COUNTIF($C$4:C531,C531),0)</f>
        <v>0</v>
      </c>
    </row>
    <row r="532" spans="2:7">
      <c r="B532" s="221" t="s">
        <v>5306</v>
      </c>
      <c r="C532" s="221" t="s">
        <v>716</v>
      </c>
      <c r="D532" s="221" t="s">
        <v>5307</v>
      </c>
      <c r="E532" s="532" t="s">
        <v>3697</v>
      </c>
      <c r="F532" s="221">
        <f>IF(RIGHT(B532,1)="p",0,IF(TRIM(C532)=TRIM('2 - Project Admin'!$E$8),1,0))</f>
        <v>0</v>
      </c>
      <c r="G532" s="221">
        <f>IF(F532=1,COUNTIF($C$4:C532,C532),0)</f>
        <v>0</v>
      </c>
    </row>
    <row r="533" spans="2:7">
      <c r="B533" s="221" t="s">
        <v>5308</v>
      </c>
      <c r="C533" s="221" t="s">
        <v>5309</v>
      </c>
      <c r="D533" s="221" t="s">
        <v>5310</v>
      </c>
      <c r="E533" s="532" t="s">
        <v>3697</v>
      </c>
      <c r="F533" s="221">
        <f>IF(RIGHT(B533,1)="p",0,IF(TRIM(C533)=TRIM('2 - Project Admin'!$E$8),1,0))</f>
        <v>0</v>
      </c>
      <c r="G533" s="221">
        <f>IF(F533=1,COUNTIF($C$4:C533,C533),0)</f>
        <v>0</v>
      </c>
    </row>
    <row r="534" spans="2:7">
      <c r="B534" s="221" t="s">
        <v>5311</v>
      </c>
      <c r="C534" s="221" t="s">
        <v>5309</v>
      </c>
      <c r="D534" s="221" t="s">
        <v>5312</v>
      </c>
      <c r="E534" s="532" t="s">
        <v>3697</v>
      </c>
      <c r="F534" s="221">
        <f>IF(RIGHT(B534,1)="p",0,IF(TRIM(C534)=TRIM('2 - Project Admin'!$E$8),1,0))</f>
        <v>0</v>
      </c>
      <c r="G534" s="221">
        <f>IF(F534=1,COUNTIF($C$4:C534,C534),0)</f>
        <v>0</v>
      </c>
    </row>
    <row r="535" spans="2:7">
      <c r="B535" s="221" t="s">
        <v>5313</v>
      </c>
      <c r="C535" s="221" t="s">
        <v>5309</v>
      </c>
      <c r="D535" s="221" t="s">
        <v>5314</v>
      </c>
      <c r="E535" s="532" t="s">
        <v>3697</v>
      </c>
      <c r="F535" s="221">
        <f>IF(RIGHT(B535,1)="p",0,IF(TRIM(C535)=TRIM('2 - Project Admin'!$E$8),1,0))</f>
        <v>0</v>
      </c>
      <c r="G535" s="221">
        <f>IF(F535=1,COUNTIF($C$4:C535,C535),0)</f>
        <v>0</v>
      </c>
    </row>
    <row r="536" spans="2:7">
      <c r="B536" s="221" t="s">
        <v>5315</v>
      </c>
      <c r="C536" s="221" t="s">
        <v>5309</v>
      </c>
      <c r="D536" s="221" t="s">
        <v>5316</v>
      </c>
      <c r="E536" s="532" t="s">
        <v>3697</v>
      </c>
      <c r="F536" s="221">
        <f>IF(RIGHT(B536,1)="p",0,IF(TRIM(C536)=TRIM('2 - Project Admin'!$E$8),1,0))</f>
        <v>0</v>
      </c>
      <c r="G536" s="221">
        <f>IF(F536=1,COUNTIF($C$4:C536,C536),0)</f>
        <v>0</v>
      </c>
    </row>
    <row r="537" spans="2:7">
      <c r="B537" s="221" t="s">
        <v>5317</v>
      </c>
      <c r="C537" s="221" t="s">
        <v>719</v>
      </c>
      <c r="D537" s="221" t="s">
        <v>5318</v>
      </c>
      <c r="E537" s="532" t="s">
        <v>3697</v>
      </c>
      <c r="F537" s="221">
        <f>IF(RIGHT(B537,1)="p",0,IF(TRIM(C537)=TRIM('2 - Project Admin'!$E$8),1,0))</f>
        <v>0</v>
      </c>
      <c r="G537" s="221">
        <f>IF(F537=1,COUNTIF($C$4:C537,C537),0)</f>
        <v>0</v>
      </c>
    </row>
    <row r="538" spans="2:7">
      <c r="B538" s="221" t="s">
        <v>5319</v>
      </c>
      <c r="C538" s="221" t="s">
        <v>719</v>
      </c>
      <c r="D538" s="221" t="s">
        <v>5320</v>
      </c>
      <c r="E538" s="532" t="s">
        <v>3697</v>
      </c>
      <c r="F538" s="221">
        <f>IF(RIGHT(B538,1)="p",0,IF(TRIM(C538)=TRIM('2 - Project Admin'!$E$8),1,0))</f>
        <v>0</v>
      </c>
      <c r="G538" s="221">
        <f>IF(F538=1,COUNTIF($C$4:C538,C538),0)</f>
        <v>0</v>
      </c>
    </row>
    <row r="539" spans="2:7">
      <c r="B539" s="221" t="s">
        <v>5321</v>
      </c>
      <c r="C539" s="221" t="s">
        <v>719</v>
      </c>
      <c r="D539" s="221" t="s">
        <v>5322</v>
      </c>
      <c r="E539" s="532" t="s">
        <v>3697</v>
      </c>
      <c r="F539" s="221">
        <f>IF(RIGHT(B539,1)="p",0,IF(TRIM(C539)=TRIM('2 - Project Admin'!$E$8),1,0))</f>
        <v>0</v>
      </c>
      <c r="G539" s="221">
        <f>IF(F539=1,COUNTIF($C$4:C539,C539),0)</f>
        <v>0</v>
      </c>
    </row>
    <row r="540" spans="2:7">
      <c r="B540" s="221" t="s">
        <v>5323</v>
      </c>
      <c r="C540" s="221" t="s">
        <v>719</v>
      </c>
      <c r="D540" s="221" t="s">
        <v>5324</v>
      </c>
      <c r="E540" s="532" t="s">
        <v>3697</v>
      </c>
      <c r="F540" s="221">
        <f>IF(RIGHT(B540,1)="p",0,IF(TRIM(C540)=TRIM('2 - Project Admin'!$E$8),1,0))</f>
        <v>0</v>
      </c>
      <c r="G540" s="221">
        <f>IF(F540=1,COUNTIF($C$4:C540,C540),0)</f>
        <v>0</v>
      </c>
    </row>
    <row r="541" spans="2:7">
      <c r="B541" s="221" t="s">
        <v>5325</v>
      </c>
      <c r="C541" s="221" t="s">
        <v>719</v>
      </c>
      <c r="D541" s="221" t="s">
        <v>5326</v>
      </c>
      <c r="E541" s="532" t="s">
        <v>3697</v>
      </c>
      <c r="F541" s="221">
        <f>IF(RIGHT(B541,1)="p",0,IF(TRIM(C541)=TRIM('2 - Project Admin'!$E$8),1,0))</f>
        <v>0</v>
      </c>
      <c r="G541" s="221">
        <f>IF(F541=1,COUNTIF($C$4:C541,C541),0)</f>
        <v>0</v>
      </c>
    </row>
    <row r="542" spans="2:7">
      <c r="B542" s="221" t="s">
        <v>5327</v>
      </c>
      <c r="C542" s="221" t="s">
        <v>719</v>
      </c>
      <c r="D542" s="221" t="s">
        <v>5328</v>
      </c>
      <c r="E542" s="532" t="s">
        <v>3697</v>
      </c>
      <c r="F542" s="221">
        <f>IF(RIGHT(B542,1)="p",0,IF(TRIM(C542)=TRIM('2 - Project Admin'!$E$8),1,0))</f>
        <v>0</v>
      </c>
      <c r="G542" s="221">
        <f>IF(F542=1,COUNTIF($C$4:C542,C542),0)</f>
        <v>0</v>
      </c>
    </row>
    <row r="543" spans="2:7">
      <c r="B543" s="221" t="s">
        <v>5329</v>
      </c>
      <c r="C543" s="221" t="s">
        <v>719</v>
      </c>
      <c r="D543" s="221" t="s">
        <v>5330</v>
      </c>
      <c r="E543" s="532" t="s">
        <v>3697</v>
      </c>
      <c r="F543" s="221">
        <f>IF(RIGHT(B543,1)="p",0,IF(TRIM(C543)=TRIM('2 - Project Admin'!$E$8),1,0))</f>
        <v>0</v>
      </c>
      <c r="G543" s="221">
        <f>IF(F543=1,COUNTIF($C$4:C543,C543),0)</f>
        <v>0</v>
      </c>
    </row>
    <row r="544" spans="2:7">
      <c r="B544" s="221" t="s">
        <v>5331</v>
      </c>
      <c r="C544" s="221" t="s">
        <v>719</v>
      </c>
      <c r="D544" s="221" t="s">
        <v>5332</v>
      </c>
      <c r="E544" s="532" t="s">
        <v>3697</v>
      </c>
      <c r="F544" s="221">
        <f>IF(RIGHT(B544,1)="p",0,IF(TRIM(C544)=TRIM('2 - Project Admin'!$E$8),1,0))</f>
        <v>0</v>
      </c>
      <c r="G544" s="221">
        <f>IF(F544=1,COUNTIF($C$4:C544,C544),0)</f>
        <v>0</v>
      </c>
    </row>
    <row r="545" spans="2:7">
      <c r="B545" s="221" t="s">
        <v>5333</v>
      </c>
      <c r="C545" s="221" t="s">
        <v>720</v>
      </c>
      <c r="D545" s="221" t="s">
        <v>5334</v>
      </c>
      <c r="E545" s="532" t="s">
        <v>3697</v>
      </c>
      <c r="F545" s="221">
        <f>IF(RIGHT(B545,1)="p",0,IF(TRIM(C545)=TRIM('2 - Project Admin'!$E$8),1,0))</f>
        <v>0</v>
      </c>
      <c r="G545" s="221">
        <f>IF(F545=1,COUNTIF($C$4:C545,C545),0)</f>
        <v>0</v>
      </c>
    </row>
    <row r="546" spans="2:7">
      <c r="B546" s="221" t="s">
        <v>5335</v>
      </c>
      <c r="C546" s="221" t="s">
        <v>720</v>
      </c>
      <c r="D546" s="221" t="s">
        <v>5336</v>
      </c>
      <c r="E546" s="532" t="s">
        <v>3697</v>
      </c>
      <c r="F546" s="221">
        <f>IF(RIGHT(B546,1)="p",0,IF(TRIM(C546)=TRIM('2 - Project Admin'!$E$8),1,0))</f>
        <v>0</v>
      </c>
      <c r="G546" s="221">
        <f>IF(F546=1,COUNTIF($C$4:C546,C546),0)</f>
        <v>0</v>
      </c>
    </row>
    <row r="547" spans="2:7">
      <c r="B547" s="221" t="s">
        <v>5337</v>
      </c>
      <c r="C547" s="221" t="s">
        <v>720</v>
      </c>
      <c r="D547" s="221" t="s">
        <v>5338</v>
      </c>
      <c r="E547" s="532" t="s">
        <v>3697</v>
      </c>
      <c r="F547" s="221">
        <f>IF(RIGHT(B547,1)="p",0,IF(TRIM(C547)=TRIM('2 - Project Admin'!$E$8),1,0))</f>
        <v>0</v>
      </c>
      <c r="G547" s="221">
        <f>IF(F547=1,COUNTIF($C$4:C547,C547),0)</f>
        <v>0</v>
      </c>
    </row>
    <row r="548" spans="2:7">
      <c r="B548" s="221" t="s">
        <v>5339</v>
      </c>
      <c r="C548" s="221" t="s">
        <v>720</v>
      </c>
      <c r="D548" s="221" t="s">
        <v>5340</v>
      </c>
      <c r="E548" s="532" t="s">
        <v>3697</v>
      </c>
      <c r="F548" s="221">
        <f>IF(RIGHT(B548,1)="p",0,IF(TRIM(C548)=TRIM('2 - Project Admin'!$E$8),1,0))</f>
        <v>0</v>
      </c>
      <c r="G548" s="221">
        <f>IF(F548=1,COUNTIF($C$4:C548,C548),0)</f>
        <v>0</v>
      </c>
    </row>
    <row r="549" spans="2:7">
      <c r="B549" s="221" t="s">
        <v>5341</v>
      </c>
      <c r="C549" s="221" t="s">
        <v>720</v>
      </c>
      <c r="D549" s="221" t="s">
        <v>5342</v>
      </c>
      <c r="E549" s="532" t="s">
        <v>3697</v>
      </c>
      <c r="F549" s="221">
        <f>IF(RIGHT(B549,1)="p",0,IF(TRIM(C549)=TRIM('2 - Project Admin'!$E$8),1,0))</f>
        <v>0</v>
      </c>
      <c r="G549" s="221">
        <f>IF(F549=1,COUNTIF($C$4:C549,C549),0)</f>
        <v>0</v>
      </c>
    </row>
    <row r="550" spans="2:7">
      <c r="B550" s="221" t="s">
        <v>5343</v>
      </c>
      <c r="C550" s="221" t="s">
        <v>720</v>
      </c>
      <c r="D550" s="221" t="s">
        <v>5344</v>
      </c>
      <c r="E550" s="532" t="s">
        <v>3697</v>
      </c>
      <c r="F550" s="221">
        <f>IF(RIGHT(B550,1)="p",0,IF(TRIM(C550)=TRIM('2 - Project Admin'!$E$8),1,0))</f>
        <v>0</v>
      </c>
      <c r="G550" s="221">
        <f>IF(F550=1,COUNTIF($C$4:C550,C550),0)</f>
        <v>0</v>
      </c>
    </row>
    <row r="551" spans="2:7">
      <c r="B551" s="221" t="s">
        <v>5345</v>
      </c>
      <c r="C551" s="221" t="s">
        <v>720</v>
      </c>
      <c r="D551" s="221" t="s">
        <v>5346</v>
      </c>
      <c r="E551" s="532" t="s">
        <v>3697</v>
      </c>
      <c r="F551" s="221">
        <f>IF(RIGHT(B551,1)="p",0,IF(TRIM(C551)=TRIM('2 - Project Admin'!$E$8),1,0))</f>
        <v>0</v>
      </c>
      <c r="G551" s="221">
        <f>IF(F551=1,COUNTIF($C$4:C551,C551),0)</f>
        <v>0</v>
      </c>
    </row>
    <row r="552" spans="2:7">
      <c r="B552" s="221" t="s">
        <v>5347</v>
      </c>
      <c r="C552" s="221" t="s">
        <v>720</v>
      </c>
      <c r="D552" s="221" t="s">
        <v>5348</v>
      </c>
      <c r="E552" s="532" t="s">
        <v>3697</v>
      </c>
      <c r="F552" s="221">
        <f>IF(RIGHT(B552,1)="p",0,IF(TRIM(C552)=TRIM('2 - Project Admin'!$E$8),1,0))</f>
        <v>0</v>
      </c>
      <c r="G552" s="221">
        <f>IF(F552=1,COUNTIF($C$4:C552,C552),0)</f>
        <v>0</v>
      </c>
    </row>
    <row r="553" spans="2:7">
      <c r="B553" s="221" t="s">
        <v>5349</v>
      </c>
      <c r="C553" s="221" t="s">
        <v>720</v>
      </c>
      <c r="D553" s="221" t="s">
        <v>5350</v>
      </c>
      <c r="E553" s="532" t="s">
        <v>3697</v>
      </c>
      <c r="F553" s="221">
        <f>IF(RIGHT(B553,1)="p",0,IF(TRIM(C553)=TRIM('2 - Project Admin'!$E$8),1,0))</f>
        <v>0</v>
      </c>
      <c r="G553" s="221">
        <f>IF(F553=1,COUNTIF($C$4:C553,C553),0)</f>
        <v>0</v>
      </c>
    </row>
    <row r="554" spans="2:7">
      <c r="B554" s="221" t="s">
        <v>5351</v>
      </c>
      <c r="C554" s="221" t="s">
        <v>723</v>
      </c>
      <c r="D554" s="221" t="s">
        <v>5352</v>
      </c>
      <c r="E554" s="532" t="s">
        <v>3697</v>
      </c>
      <c r="F554" s="221">
        <f>IF(RIGHT(B554,1)="p",0,IF(TRIM(C554)=TRIM('2 - Project Admin'!$E$8),1,0))</f>
        <v>0</v>
      </c>
      <c r="G554" s="221">
        <f>IF(F554=1,COUNTIF($C$4:C554,C554),0)</f>
        <v>0</v>
      </c>
    </row>
    <row r="555" spans="2:7">
      <c r="B555" s="221" t="s">
        <v>5353</v>
      </c>
      <c r="C555" s="221" t="s">
        <v>723</v>
      </c>
      <c r="D555" s="221" t="s">
        <v>5354</v>
      </c>
      <c r="E555" s="532" t="s">
        <v>3697</v>
      </c>
      <c r="F555" s="221">
        <f>IF(RIGHT(B555,1)="p",0,IF(TRIM(C555)=TRIM('2 - Project Admin'!$E$8),1,0))</f>
        <v>0</v>
      </c>
      <c r="G555" s="221">
        <f>IF(F555=1,COUNTIF($C$4:C555,C555),0)</f>
        <v>0</v>
      </c>
    </row>
    <row r="556" spans="2:7">
      <c r="B556" s="221" t="s">
        <v>5355</v>
      </c>
      <c r="C556" s="221" t="s">
        <v>723</v>
      </c>
      <c r="D556" s="221" t="s">
        <v>5356</v>
      </c>
      <c r="E556" s="532" t="s">
        <v>3697</v>
      </c>
      <c r="F556" s="221">
        <f>IF(RIGHT(B556,1)="p",0,IF(TRIM(C556)=TRIM('2 - Project Admin'!$E$8),1,0))</f>
        <v>0</v>
      </c>
      <c r="G556" s="221">
        <f>IF(F556=1,COUNTIF($C$4:C556,C556),0)</f>
        <v>0</v>
      </c>
    </row>
    <row r="557" spans="2:7">
      <c r="B557" s="221" t="s">
        <v>5357</v>
      </c>
      <c r="C557" s="221" t="s">
        <v>723</v>
      </c>
      <c r="D557" s="221" t="s">
        <v>5358</v>
      </c>
      <c r="E557" s="532" t="s">
        <v>3697</v>
      </c>
      <c r="F557" s="221">
        <f>IF(RIGHT(B557,1)="p",0,IF(TRIM(C557)=TRIM('2 - Project Admin'!$E$8),1,0))</f>
        <v>0</v>
      </c>
      <c r="G557" s="221">
        <f>IF(F557=1,COUNTIF($C$4:C557,C557),0)</f>
        <v>0</v>
      </c>
    </row>
    <row r="558" spans="2:7">
      <c r="B558" s="221" t="s">
        <v>5359</v>
      </c>
      <c r="C558" s="221" t="s">
        <v>723</v>
      </c>
      <c r="D558" s="221" t="s">
        <v>5360</v>
      </c>
      <c r="E558" s="532" t="s">
        <v>3697</v>
      </c>
      <c r="F558" s="221">
        <f>IF(RIGHT(B558,1)="p",0,IF(TRIM(C558)=TRIM('2 - Project Admin'!$E$8),1,0))</f>
        <v>0</v>
      </c>
      <c r="G558" s="221">
        <f>IF(F558=1,COUNTIF($C$4:C558,C558),0)</f>
        <v>0</v>
      </c>
    </row>
    <row r="559" spans="2:7">
      <c r="B559" s="221" t="s">
        <v>5361</v>
      </c>
      <c r="C559" s="221" t="s">
        <v>723</v>
      </c>
      <c r="D559" s="221" t="s">
        <v>5362</v>
      </c>
      <c r="E559" s="532" t="s">
        <v>3697</v>
      </c>
      <c r="F559" s="221">
        <f>IF(RIGHT(B559,1)="p",0,IF(TRIM(C559)=TRIM('2 - Project Admin'!$E$8),1,0))</f>
        <v>0</v>
      </c>
      <c r="G559" s="221">
        <f>IF(F559=1,COUNTIF($C$4:C559,C559),0)</f>
        <v>0</v>
      </c>
    </row>
    <row r="560" spans="2:7">
      <c r="B560" s="221" t="s">
        <v>5363</v>
      </c>
      <c r="C560" s="221" t="s">
        <v>723</v>
      </c>
      <c r="D560" s="221" t="s">
        <v>5364</v>
      </c>
      <c r="E560" s="532" t="s">
        <v>3697</v>
      </c>
      <c r="F560" s="221">
        <f>IF(RIGHT(B560,1)="p",0,IF(TRIM(C560)=TRIM('2 - Project Admin'!$E$8),1,0))</f>
        <v>0</v>
      </c>
      <c r="G560" s="221">
        <f>IF(F560=1,COUNTIF($C$4:C560,C560),0)</f>
        <v>0</v>
      </c>
    </row>
    <row r="561" spans="2:7">
      <c r="B561" s="221" t="s">
        <v>5365</v>
      </c>
      <c r="C561" s="221" t="s">
        <v>723</v>
      </c>
      <c r="D561" s="221" t="s">
        <v>5366</v>
      </c>
      <c r="E561" s="532" t="s">
        <v>3697</v>
      </c>
      <c r="F561" s="221">
        <f>IF(RIGHT(B561,1)="p",0,IF(TRIM(C561)=TRIM('2 - Project Admin'!$E$8),1,0))</f>
        <v>0</v>
      </c>
      <c r="G561" s="221">
        <f>IF(F561=1,COUNTIF($C$4:C561,C561),0)</f>
        <v>0</v>
      </c>
    </row>
    <row r="562" spans="2:7">
      <c r="B562" s="221" t="s">
        <v>5367</v>
      </c>
      <c r="C562" s="221" t="s">
        <v>723</v>
      </c>
      <c r="D562" s="221" t="s">
        <v>5368</v>
      </c>
      <c r="E562" s="532" t="s">
        <v>3697</v>
      </c>
      <c r="F562" s="221">
        <f>IF(RIGHT(B562,1)="p",0,IF(TRIM(C562)=TRIM('2 - Project Admin'!$E$8),1,0))</f>
        <v>0</v>
      </c>
      <c r="G562" s="221">
        <f>IF(F562=1,COUNTIF($C$4:C562,C562),0)</f>
        <v>0</v>
      </c>
    </row>
    <row r="563" spans="2:7">
      <c r="B563" s="221" t="s">
        <v>5369</v>
      </c>
      <c r="C563" s="221" t="s">
        <v>724</v>
      </c>
      <c r="D563" s="221" t="s">
        <v>5370</v>
      </c>
      <c r="E563" s="532" t="s">
        <v>3697</v>
      </c>
      <c r="F563" s="221">
        <f>IF(RIGHT(B563,1)="p",0,IF(TRIM(C563)=TRIM('2 - Project Admin'!$E$8),1,0))</f>
        <v>0</v>
      </c>
      <c r="G563" s="221">
        <f>IF(F563=1,COUNTIF($C$4:C563,C563),0)</f>
        <v>0</v>
      </c>
    </row>
    <row r="564" spans="2:7">
      <c r="B564" s="221" t="s">
        <v>5371</v>
      </c>
      <c r="C564" s="221" t="s">
        <v>724</v>
      </c>
      <c r="D564" s="221" t="s">
        <v>5372</v>
      </c>
      <c r="E564" s="532" t="s">
        <v>3697</v>
      </c>
      <c r="F564" s="221">
        <f>IF(RIGHT(B564,1)="p",0,IF(TRIM(C564)=TRIM('2 - Project Admin'!$E$8),1,0))</f>
        <v>0</v>
      </c>
      <c r="G564" s="221">
        <f>IF(F564=1,COUNTIF($C$4:C564,C564),0)</f>
        <v>0</v>
      </c>
    </row>
    <row r="565" spans="2:7">
      <c r="B565" s="221" t="s">
        <v>5373</v>
      </c>
      <c r="C565" s="221" t="s">
        <v>724</v>
      </c>
      <c r="D565" s="221" t="s">
        <v>5374</v>
      </c>
      <c r="E565" s="532" t="s">
        <v>3697</v>
      </c>
      <c r="F565" s="221">
        <f>IF(RIGHT(B565,1)="p",0,IF(TRIM(C565)=TRIM('2 - Project Admin'!$E$8),1,0))</f>
        <v>0</v>
      </c>
      <c r="G565" s="221">
        <f>IF(F565=1,COUNTIF($C$4:C565,C565),0)</f>
        <v>0</v>
      </c>
    </row>
    <row r="566" spans="2:7">
      <c r="B566" s="221" t="s">
        <v>5375</v>
      </c>
      <c r="C566" s="221" t="s">
        <v>724</v>
      </c>
      <c r="D566" s="221" t="s">
        <v>5376</v>
      </c>
      <c r="E566" s="532" t="s">
        <v>3697</v>
      </c>
      <c r="F566" s="221">
        <f>IF(RIGHT(B566,1)="p",0,IF(TRIM(C566)=TRIM('2 - Project Admin'!$E$8),1,0))</f>
        <v>0</v>
      </c>
      <c r="G566" s="221">
        <f>IF(F566=1,COUNTIF($C$4:C566,C566),0)</f>
        <v>0</v>
      </c>
    </row>
    <row r="567" spans="2:7">
      <c r="B567" s="221" t="s">
        <v>5377</v>
      </c>
      <c r="C567" s="221" t="s">
        <v>724</v>
      </c>
      <c r="D567" s="221" t="s">
        <v>5378</v>
      </c>
      <c r="E567" s="532" t="s">
        <v>3697</v>
      </c>
      <c r="F567" s="221">
        <f>IF(RIGHT(B567,1)="p",0,IF(TRIM(C567)=TRIM('2 - Project Admin'!$E$8),1,0))</f>
        <v>0</v>
      </c>
      <c r="G567" s="221">
        <f>IF(F567=1,COUNTIF($C$4:C567,C567),0)</f>
        <v>0</v>
      </c>
    </row>
    <row r="568" spans="2:7">
      <c r="B568" s="221" t="s">
        <v>5379</v>
      </c>
      <c r="C568" s="221" t="s">
        <v>724</v>
      </c>
      <c r="D568" s="221" t="s">
        <v>5380</v>
      </c>
      <c r="E568" s="532" t="s">
        <v>3697</v>
      </c>
      <c r="F568" s="221">
        <f>IF(RIGHT(B568,1)="p",0,IF(TRIM(C568)=TRIM('2 - Project Admin'!$E$8),1,0))</f>
        <v>0</v>
      </c>
      <c r="G568" s="221">
        <f>IF(F568=1,COUNTIF($C$4:C568,C568),0)</f>
        <v>0</v>
      </c>
    </row>
    <row r="569" spans="2:7">
      <c r="B569" s="221" t="s">
        <v>5381</v>
      </c>
      <c r="C569" s="221" t="s">
        <v>5382</v>
      </c>
      <c r="D569" s="221" t="s">
        <v>5383</v>
      </c>
      <c r="E569" s="532" t="s">
        <v>3697</v>
      </c>
      <c r="F569" s="221">
        <f>IF(RIGHT(B569,1)="p",0,IF(TRIM(C569)=TRIM('2 - Project Admin'!$E$8),1,0))</f>
        <v>0</v>
      </c>
      <c r="G569" s="221">
        <f>IF(F569=1,COUNTIF($C$4:C569,C569),0)</f>
        <v>0</v>
      </c>
    </row>
    <row r="570" spans="2:7">
      <c r="B570" s="221" t="s">
        <v>5384</v>
      </c>
      <c r="C570" s="221" t="s">
        <v>5382</v>
      </c>
      <c r="D570" s="221" t="s">
        <v>5385</v>
      </c>
      <c r="E570" s="532" t="s">
        <v>3697</v>
      </c>
      <c r="F570" s="221">
        <f>IF(RIGHT(B570,1)="p",0,IF(TRIM(C570)=TRIM('2 - Project Admin'!$E$8),1,0))</f>
        <v>0</v>
      </c>
      <c r="G570" s="221">
        <f>IF(F570=1,COUNTIF($C$4:C570,C570),0)</f>
        <v>0</v>
      </c>
    </row>
    <row r="571" spans="2:7">
      <c r="B571" s="221" t="s">
        <v>5386</v>
      </c>
      <c r="C571" s="221" t="s">
        <v>5382</v>
      </c>
      <c r="D571" s="221" t="s">
        <v>5387</v>
      </c>
      <c r="E571" s="532" t="s">
        <v>3697</v>
      </c>
      <c r="F571" s="221">
        <f>IF(RIGHT(B571,1)="p",0,IF(TRIM(C571)=TRIM('2 - Project Admin'!$E$8),1,0))</f>
        <v>0</v>
      </c>
      <c r="G571" s="221">
        <f>IF(F571=1,COUNTIF($C$4:C571,C571),0)</f>
        <v>0</v>
      </c>
    </row>
    <row r="572" spans="2:7">
      <c r="B572" s="221" t="s">
        <v>5388</v>
      </c>
      <c r="C572" s="221" t="s">
        <v>5382</v>
      </c>
      <c r="D572" s="221" t="s">
        <v>5389</v>
      </c>
      <c r="E572" s="532" t="s">
        <v>3697</v>
      </c>
      <c r="F572" s="221">
        <f>IF(RIGHT(B572,1)="p",0,IF(TRIM(C572)=TRIM('2 - Project Admin'!$E$8),1,0))</f>
        <v>0</v>
      </c>
      <c r="G572" s="221">
        <f>IF(F572=1,COUNTIF($C$4:C572,C572),0)</f>
        <v>0</v>
      </c>
    </row>
    <row r="573" spans="2:7">
      <c r="B573" s="221" t="s">
        <v>5390</v>
      </c>
      <c r="C573" s="221" t="s">
        <v>5382</v>
      </c>
      <c r="D573" s="221" t="s">
        <v>5391</v>
      </c>
      <c r="E573" s="532" t="s">
        <v>3697</v>
      </c>
      <c r="F573" s="221">
        <f>IF(RIGHT(B573,1)="p",0,IF(TRIM(C573)=TRIM('2 - Project Admin'!$E$8),1,0))</f>
        <v>0</v>
      </c>
      <c r="G573" s="221">
        <f>IF(F573=1,COUNTIF($C$4:C573,C573),0)</f>
        <v>0</v>
      </c>
    </row>
    <row r="574" spans="2:7">
      <c r="B574" s="221" t="s">
        <v>5392</v>
      </c>
      <c r="C574" s="221" t="s">
        <v>5382</v>
      </c>
      <c r="D574" s="221" t="s">
        <v>5393</v>
      </c>
      <c r="E574" s="532" t="s">
        <v>3697</v>
      </c>
      <c r="F574" s="221">
        <f>IF(RIGHT(B574,1)="p",0,IF(TRIM(C574)=TRIM('2 - Project Admin'!$E$8),1,0))</f>
        <v>0</v>
      </c>
      <c r="G574" s="221">
        <f>IF(F574=1,COUNTIF($C$4:C574,C574),0)</f>
        <v>0</v>
      </c>
    </row>
    <row r="575" spans="2:7">
      <c r="B575" s="221" t="s">
        <v>5394</v>
      </c>
      <c r="C575" s="221" t="s">
        <v>5382</v>
      </c>
      <c r="D575" s="221" t="s">
        <v>5395</v>
      </c>
      <c r="E575" s="532" t="s">
        <v>3697</v>
      </c>
      <c r="F575" s="221">
        <f>IF(RIGHT(B575,1)="p",0,IF(TRIM(C575)=TRIM('2 - Project Admin'!$E$8),1,0))</f>
        <v>0</v>
      </c>
      <c r="G575" s="221">
        <f>IF(F575=1,COUNTIF($C$4:C575,C575),0)</f>
        <v>0</v>
      </c>
    </row>
    <row r="576" spans="2:7">
      <c r="B576" s="221" t="s">
        <v>5396</v>
      </c>
      <c r="C576" s="221" t="s">
        <v>5382</v>
      </c>
      <c r="D576" s="221" t="s">
        <v>5397</v>
      </c>
      <c r="E576" s="532" t="s">
        <v>3697</v>
      </c>
      <c r="F576" s="221">
        <f>IF(RIGHT(B576,1)="p",0,IF(TRIM(C576)=TRIM('2 - Project Admin'!$E$8),1,0))</f>
        <v>0</v>
      </c>
      <c r="G576" s="221">
        <f>IF(F576=1,COUNTIF($C$4:C576,C576),0)</f>
        <v>0</v>
      </c>
    </row>
    <row r="577" spans="2:7">
      <c r="B577" s="221" t="s">
        <v>5398</v>
      </c>
      <c r="C577" s="221" t="s">
        <v>5382</v>
      </c>
      <c r="D577" s="221" t="s">
        <v>5399</v>
      </c>
      <c r="E577" s="532" t="s">
        <v>3697</v>
      </c>
      <c r="F577" s="221">
        <f>IF(RIGHT(B577,1)="p",0,IF(TRIM(C577)=TRIM('2 - Project Admin'!$E$8),1,0))</f>
        <v>0</v>
      </c>
      <c r="G577" s="221">
        <f>IF(F577=1,COUNTIF($C$4:C577,C577),0)</f>
        <v>0</v>
      </c>
    </row>
    <row r="578" spans="2:7">
      <c r="B578" s="221" t="s">
        <v>5400</v>
      </c>
      <c r="C578" s="221" t="s">
        <v>5382</v>
      </c>
      <c r="D578" s="221" t="s">
        <v>5401</v>
      </c>
      <c r="E578" s="532" t="s">
        <v>3697</v>
      </c>
      <c r="F578" s="221">
        <f>IF(RIGHT(B578,1)="p",0,IF(TRIM(C578)=TRIM('2 - Project Admin'!$E$8),1,0))</f>
        <v>0</v>
      </c>
      <c r="G578" s="221">
        <f>IF(F578=1,COUNTIF($C$4:C578,C578),0)</f>
        <v>0</v>
      </c>
    </row>
    <row r="579" spans="2:7">
      <c r="B579" s="221" t="s">
        <v>5402</v>
      </c>
      <c r="C579" s="221" t="s">
        <v>726</v>
      </c>
      <c r="D579" s="221" t="s">
        <v>5403</v>
      </c>
      <c r="E579" s="532" t="s">
        <v>3697</v>
      </c>
      <c r="F579" s="221">
        <f>IF(RIGHT(B579,1)="p",0,IF(TRIM(C579)=TRIM('2 - Project Admin'!$E$8),1,0))</f>
        <v>0</v>
      </c>
      <c r="G579" s="221">
        <f>IF(F579=1,COUNTIF($C$4:C579,C579),0)</f>
        <v>0</v>
      </c>
    </row>
    <row r="580" spans="2:7">
      <c r="B580" s="221" t="s">
        <v>5404</v>
      </c>
      <c r="C580" s="221" t="s">
        <v>726</v>
      </c>
      <c r="D580" s="221" t="s">
        <v>5405</v>
      </c>
      <c r="E580" s="532" t="s">
        <v>3697</v>
      </c>
      <c r="F580" s="221">
        <f>IF(RIGHT(B580,1)="p",0,IF(TRIM(C580)=TRIM('2 - Project Admin'!$E$8),1,0))</f>
        <v>0</v>
      </c>
      <c r="G580" s="221">
        <f>IF(F580=1,COUNTIF($C$4:C580,C580),0)</f>
        <v>0</v>
      </c>
    </row>
    <row r="581" spans="2:7">
      <c r="B581" s="221" t="s">
        <v>5406</v>
      </c>
      <c r="C581" s="221" t="s">
        <v>726</v>
      </c>
      <c r="D581" s="221" t="s">
        <v>5407</v>
      </c>
      <c r="E581" s="532" t="s">
        <v>3697</v>
      </c>
      <c r="F581" s="221">
        <f>IF(RIGHT(B581,1)="p",0,IF(TRIM(C581)=TRIM('2 - Project Admin'!$E$8),1,0))</f>
        <v>0</v>
      </c>
      <c r="G581" s="221">
        <f>IF(F581=1,COUNTIF($C$4:C581,C581),0)</f>
        <v>0</v>
      </c>
    </row>
    <row r="582" spans="2:7">
      <c r="B582" s="221" t="s">
        <v>5408</v>
      </c>
      <c r="C582" s="221" t="s">
        <v>726</v>
      </c>
      <c r="D582" s="221" t="s">
        <v>5409</v>
      </c>
      <c r="E582" s="532" t="s">
        <v>3697</v>
      </c>
      <c r="F582" s="221">
        <f>IF(RIGHT(B582,1)="p",0,IF(TRIM(C582)=TRIM('2 - Project Admin'!$E$8),1,0))</f>
        <v>0</v>
      </c>
      <c r="G582" s="221">
        <f>IF(F582=1,COUNTIF($C$4:C582,C582),0)</f>
        <v>0</v>
      </c>
    </row>
    <row r="583" spans="2:7">
      <c r="B583" s="221" t="s">
        <v>5410</v>
      </c>
      <c r="C583" s="221" t="s">
        <v>726</v>
      </c>
      <c r="D583" s="221" t="s">
        <v>5411</v>
      </c>
      <c r="E583" s="532" t="s">
        <v>3697</v>
      </c>
      <c r="F583" s="221">
        <f>IF(RIGHT(B583,1)="p",0,IF(TRIM(C583)=TRIM('2 - Project Admin'!$E$8),1,0))</f>
        <v>0</v>
      </c>
      <c r="G583" s="221">
        <f>IF(F583=1,COUNTIF($C$4:C583,C583),0)</f>
        <v>0</v>
      </c>
    </row>
    <row r="584" spans="2:7">
      <c r="B584" s="221" t="s">
        <v>5412</v>
      </c>
      <c r="C584" s="221" t="s">
        <v>726</v>
      </c>
      <c r="D584" s="221" t="s">
        <v>5413</v>
      </c>
      <c r="E584" s="532" t="s">
        <v>3697</v>
      </c>
      <c r="F584" s="221">
        <f>IF(RIGHT(B584,1)="p",0,IF(TRIM(C584)=TRIM('2 - Project Admin'!$E$8),1,0))</f>
        <v>0</v>
      </c>
      <c r="G584" s="221">
        <f>IF(F584=1,COUNTIF($C$4:C584,C584),0)</f>
        <v>0</v>
      </c>
    </row>
    <row r="585" spans="2:7">
      <c r="B585" s="221" t="s">
        <v>5414</v>
      </c>
      <c r="C585" s="221" t="s">
        <v>726</v>
      </c>
      <c r="D585" s="221" t="s">
        <v>5415</v>
      </c>
      <c r="E585" s="532" t="s">
        <v>3697</v>
      </c>
      <c r="F585" s="221">
        <f>IF(RIGHT(B585,1)="p",0,IF(TRIM(C585)=TRIM('2 - Project Admin'!$E$8),1,0))</f>
        <v>0</v>
      </c>
      <c r="G585" s="221">
        <f>IF(F585=1,COUNTIF($C$4:C585,C585),0)</f>
        <v>0</v>
      </c>
    </row>
    <row r="586" spans="2:7">
      <c r="B586" s="221" t="s">
        <v>5416</v>
      </c>
      <c r="C586" s="221" t="s">
        <v>726</v>
      </c>
      <c r="D586" s="221" t="s">
        <v>5417</v>
      </c>
      <c r="E586" s="532" t="s">
        <v>3697</v>
      </c>
      <c r="F586" s="221">
        <f>IF(RIGHT(B586,1)="p",0,IF(TRIM(C586)=TRIM('2 - Project Admin'!$E$8),1,0))</f>
        <v>0</v>
      </c>
      <c r="G586" s="221">
        <f>IF(F586=1,COUNTIF($C$4:C586,C586),0)</f>
        <v>0</v>
      </c>
    </row>
    <row r="587" spans="2:7">
      <c r="B587" s="221" t="s">
        <v>5418</v>
      </c>
      <c r="C587" s="221" t="s">
        <v>726</v>
      </c>
      <c r="D587" s="221" t="s">
        <v>5419</v>
      </c>
      <c r="E587" s="532" t="s">
        <v>3697</v>
      </c>
      <c r="F587" s="221">
        <f>IF(RIGHT(B587,1)="p",0,IF(TRIM(C587)=TRIM('2 - Project Admin'!$E$8),1,0))</f>
        <v>0</v>
      </c>
      <c r="G587" s="221">
        <f>IF(F587=1,COUNTIF($C$4:C587,C587),0)</f>
        <v>0</v>
      </c>
    </row>
    <row r="588" spans="2:7">
      <c r="B588" s="221" t="s">
        <v>5420</v>
      </c>
      <c r="C588" s="221" t="s">
        <v>728</v>
      </c>
      <c r="D588" s="221" t="s">
        <v>5421</v>
      </c>
      <c r="E588" s="532" t="s">
        <v>3697</v>
      </c>
      <c r="F588" s="221">
        <f>IF(RIGHT(B588,1)="p",0,IF(TRIM(C588)=TRIM('2 - Project Admin'!$E$8),1,0))</f>
        <v>0</v>
      </c>
      <c r="G588" s="221">
        <f>IF(F588=1,COUNTIF($C$4:C588,C588),0)</f>
        <v>0</v>
      </c>
    </row>
    <row r="589" spans="2:7">
      <c r="B589" s="221" t="s">
        <v>5422</v>
      </c>
      <c r="C589" s="221" t="s">
        <v>728</v>
      </c>
      <c r="D589" s="221" t="s">
        <v>5423</v>
      </c>
      <c r="E589" s="532" t="s">
        <v>3697</v>
      </c>
      <c r="F589" s="221">
        <f>IF(RIGHT(B589,1)="p",0,IF(TRIM(C589)=TRIM('2 - Project Admin'!$E$8),1,0))</f>
        <v>0</v>
      </c>
      <c r="G589" s="221">
        <f>IF(F589=1,COUNTIF($C$4:C589,C589),0)</f>
        <v>0</v>
      </c>
    </row>
    <row r="590" spans="2:7">
      <c r="B590" s="221" t="s">
        <v>5424</v>
      </c>
      <c r="C590" s="221" t="s">
        <v>728</v>
      </c>
      <c r="D590" s="221" t="s">
        <v>5425</v>
      </c>
      <c r="E590" s="532" t="s">
        <v>3697</v>
      </c>
      <c r="F590" s="221">
        <f>IF(RIGHT(B590,1)="p",0,IF(TRIM(C590)=TRIM('2 - Project Admin'!$E$8),1,0))</f>
        <v>0</v>
      </c>
      <c r="G590" s="221">
        <f>IF(F590=1,COUNTIF($C$4:C590,C590),0)</f>
        <v>0</v>
      </c>
    </row>
    <row r="591" spans="2:7">
      <c r="B591" s="221" t="s">
        <v>5426</v>
      </c>
      <c r="C591" s="221" t="s">
        <v>728</v>
      </c>
      <c r="D591" s="221" t="s">
        <v>5427</v>
      </c>
      <c r="E591" s="532" t="s">
        <v>3697</v>
      </c>
      <c r="F591" s="221">
        <f>IF(RIGHT(B591,1)="p",0,IF(TRIM(C591)=TRIM('2 - Project Admin'!$E$8),1,0))</f>
        <v>0</v>
      </c>
      <c r="G591" s="221">
        <f>IF(F591=1,COUNTIF($C$4:C591,C591),0)</f>
        <v>0</v>
      </c>
    </row>
    <row r="592" spans="2:7">
      <c r="B592" s="221" t="s">
        <v>5428</v>
      </c>
      <c r="C592" s="221" t="s">
        <v>728</v>
      </c>
      <c r="D592" s="221" t="s">
        <v>5429</v>
      </c>
      <c r="E592" s="532" t="s">
        <v>3697</v>
      </c>
      <c r="F592" s="221">
        <f>IF(RIGHT(B592,1)="p",0,IF(TRIM(C592)=TRIM('2 - Project Admin'!$E$8),1,0))</f>
        <v>0</v>
      </c>
      <c r="G592" s="221">
        <f>IF(F592=1,COUNTIF($C$4:C592,C592),0)</f>
        <v>0</v>
      </c>
    </row>
    <row r="593" spans="2:7">
      <c r="B593" s="221" t="s">
        <v>5430</v>
      </c>
      <c r="C593" s="221" t="s">
        <v>728</v>
      </c>
      <c r="D593" s="221" t="s">
        <v>5431</v>
      </c>
      <c r="E593" s="532" t="s">
        <v>3697</v>
      </c>
      <c r="F593" s="221">
        <f>IF(RIGHT(B593,1)="p",0,IF(TRIM(C593)=TRIM('2 - Project Admin'!$E$8),1,0))</f>
        <v>0</v>
      </c>
      <c r="G593" s="221">
        <f>IF(F593=1,COUNTIF($C$4:C593,C593),0)</f>
        <v>0</v>
      </c>
    </row>
    <row r="594" spans="2:7">
      <c r="B594" s="221" t="s">
        <v>5432</v>
      </c>
      <c r="C594" s="221" t="s">
        <v>728</v>
      </c>
      <c r="D594" s="221" t="s">
        <v>5433</v>
      </c>
      <c r="E594" s="532" t="s">
        <v>3697</v>
      </c>
      <c r="F594" s="221">
        <f>IF(RIGHT(B594,1)="p",0,IF(TRIM(C594)=TRIM('2 - Project Admin'!$E$8),1,0))</f>
        <v>0</v>
      </c>
      <c r="G594" s="221">
        <f>IF(F594=1,COUNTIF($C$4:C594,C594),0)</f>
        <v>0</v>
      </c>
    </row>
    <row r="595" spans="2:7">
      <c r="B595" s="221" t="s">
        <v>5434</v>
      </c>
      <c r="C595" s="221" t="s">
        <v>728</v>
      </c>
      <c r="D595" s="221" t="s">
        <v>5435</v>
      </c>
      <c r="E595" s="532" t="s">
        <v>3697</v>
      </c>
      <c r="F595" s="221">
        <f>IF(RIGHT(B595,1)="p",0,IF(TRIM(C595)=TRIM('2 - Project Admin'!$E$8),1,0))</f>
        <v>0</v>
      </c>
      <c r="G595" s="221">
        <f>IF(F595=1,COUNTIF($C$4:C595,C595),0)</f>
        <v>0</v>
      </c>
    </row>
    <row r="596" spans="2:7">
      <c r="B596" s="221" t="s">
        <v>5436</v>
      </c>
      <c r="C596" s="221" t="s">
        <v>728</v>
      </c>
      <c r="D596" s="221" t="s">
        <v>5437</v>
      </c>
      <c r="E596" s="532" t="s">
        <v>3697</v>
      </c>
      <c r="F596" s="221">
        <f>IF(RIGHT(B596,1)="p",0,IF(TRIM(C596)=TRIM('2 - Project Admin'!$E$8),1,0))</f>
        <v>0</v>
      </c>
      <c r="G596" s="221">
        <f>IF(F596=1,COUNTIF($C$4:C596,C596),0)</f>
        <v>0</v>
      </c>
    </row>
    <row r="597" spans="2:7">
      <c r="B597" s="221" t="s">
        <v>5438</v>
      </c>
      <c r="C597" s="221" t="s">
        <v>728</v>
      </c>
      <c r="D597" s="221" t="s">
        <v>5439</v>
      </c>
      <c r="E597" s="532" t="s">
        <v>3697</v>
      </c>
      <c r="F597" s="221">
        <f>IF(RIGHT(B597,1)="p",0,IF(TRIM(C597)=TRIM('2 - Project Admin'!$E$8),1,0))</f>
        <v>0</v>
      </c>
      <c r="G597" s="221">
        <f>IF(F597=1,COUNTIF($C$4:C597,C597),0)</f>
        <v>0</v>
      </c>
    </row>
    <row r="598" spans="2:7">
      <c r="B598" s="221" t="s">
        <v>5440</v>
      </c>
      <c r="C598" s="221" t="s">
        <v>734</v>
      </c>
      <c r="D598" s="221" t="s">
        <v>5441</v>
      </c>
      <c r="E598" s="532" t="s">
        <v>3697</v>
      </c>
      <c r="F598" s="221">
        <f>IF(RIGHT(B598,1)="p",0,IF(TRIM(C598)=TRIM('2 - Project Admin'!$E$8),1,0))</f>
        <v>0</v>
      </c>
      <c r="G598" s="221">
        <f>IF(F598=1,COUNTIF($C$4:C598,C598),0)</f>
        <v>0</v>
      </c>
    </row>
    <row r="599" spans="2:7">
      <c r="B599" s="221" t="s">
        <v>5442</v>
      </c>
      <c r="C599" s="221" t="s">
        <v>734</v>
      </c>
      <c r="D599" s="221" t="s">
        <v>5443</v>
      </c>
      <c r="E599" s="532" t="s">
        <v>3697</v>
      </c>
      <c r="F599" s="221">
        <f>IF(RIGHT(B599,1)="p",0,IF(TRIM(C599)=TRIM('2 - Project Admin'!$E$8),1,0))</f>
        <v>0</v>
      </c>
      <c r="G599" s="221">
        <f>IF(F599=1,COUNTIF($C$4:C599,C599),0)</f>
        <v>0</v>
      </c>
    </row>
    <row r="600" spans="2:7">
      <c r="B600" s="221" t="s">
        <v>5444</v>
      </c>
      <c r="C600" s="221" t="s">
        <v>734</v>
      </c>
      <c r="D600" s="221" t="s">
        <v>5445</v>
      </c>
      <c r="E600" s="532" t="s">
        <v>3697</v>
      </c>
      <c r="F600" s="221">
        <f>IF(RIGHT(B600,1)="p",0,IF(TRIM(C600)=TRIM('2 - Project Admin'!$E$8),1,0))</f>
        <v>0</v>
      </c>
      <c r="G600" s="221">
        <f>IF(F600=1,COUNTIF($C$4:C600,C600),0)</f>
        <v>0</v>
      </c>
    </row>
    <row r="601" spans="2:7">
      <c r="B601" s="221" t="s">
        <v>5446</v>
      </c>
      <c r="C601" s="221" t="s">
        <v>734</v>
      </c>
      <c r="D601" s="221" t="s">
        <v>5447</v>
      </c>
      <c r="E601" s="532" t="s">
        <v>3697</v>
      </c>
      <c r="F601" s="221">
        <f>IF(RIGHT(B601,1)="p",0,IF(TRIM(C601)=TRIM('2 - Project Admin'!$E$8),1,0))</f>
        <v>0</v>
      </c>
      <c r="G601" s="221">
        <f>IF(F601=1,COUNTIF($C$4:C601,C601),0)</f>
        <v>0</v>
      </c>
    </row>
    <row r="602" spans="2:7">
      <c r="B602" s="221" t="s">
        <v>5448</v>
      </c>
      <c r="C602" s="221" t="s">
        <v>734</v>
      </c>
      <c r="D602" s="221" t="s">
        <v>5449</v>
      </c>
      <c r="E602" s="532" t="s">
        <v>3697</v>
      </c>
      <c r="F602" s="221">
        <f>IF(RIGHT(B602,1)="p",0,IF(TRIM(C602)=TRIM('2 - Project Admin'!$E$8),1,0))</f>
        <v>0</v>
      </c>
      <c r="G602" s="221">
        <f>IF(F602=1,COUNTIF($C$4:C602,C602),0)</f>
        <v>0</v>
      </c>
    </row>
    <row r="603" spans="2:7">
      <c r="B603" s="221" t="s">
        <v>5450</v>
      </c>
      <c r="C603" s="221" t="s">
        <v>734</v>
      </c>
      <c r="D603" s="221" t="s">
        <v>5451</v>
      </c>
      <c r="E603" s="532" t="s">
        <v>3697</v>
      </c>
      <c r="F603" s="221">
        <f>IF(RIGHT(B603,1)="p",0,IF(TRIM(C603)=TRIM('2 - Project Admin'!$E$8),1,0))</f>
        <v>0</v>
      </c>
      <c r="G603" s="221">
        <f>IF(F603=1,COUNTIF($C$4:C603,C603),0)</f>
        <v>0</v>
      </c>
    </row>
    <row r="604" spans="2:7">
      <c r="B604" s="221" t="s">
        <v>5452</v>
      </c>
      <c r="C604" s="221" t="s">
        <v>737</v>
      </c>
      <c r="D604" s="221" t="s">
        <v>5453</v>
      </c>
      <c r="E604" s="532" t="s">
        <v>3697</v>
      </c>
      <c r="F604" s="221">
        <f>IF(RIGHT(B604,1)="p",0,IF(TRIM(C604)=TRIM('2 - Project Admin'!$E$8),1,0))</f>
        <v>0</v>
      </c>
      <c r="G604" s="221">
        <f>IF(F604=1,COUNTIF($C$4:C604,C604),0)</f>
        <v>0</v>
      </c>
    </row>
    <row r="605" spans="2:7">
      <c r="B605" s="221" t="s">
        <v>5454</v>
      </c>
      <c r="C605" s="221" t="s">
        <v>737</v>
      </c>
      <c r="D605" s="221" t="s">
        <v>5455</v>
      </c>
      <c r="E605" s="532" t="s">
        <v>3697</v>
      </c>
      <c r="F605" s="221">
        <f>IF(RIGHT(B605,1)="p",0,IF(TRIM(C605)=TRIM('2 - Project Admin'!$E$8),1,0))</f>
        <v>0</v>
      </c>
      <c r="G605" s="221">
        <f>IF(F605=1,COUNTIF($C$4:C605,C605),0)</f>
        <v>0</v>
      </c>
    </row>
    <row r="606" spans="2:7">
      <c r="B606" s="221" t="s">
        <v>5456</v>
      </c>
      <c r="C606" s="221" t="s">
        <v>737</v>
      </c>
      <c r="D606" s="221" t="s">
        <v>5457</v>
      </c>
      <c r="E606" s="532" t="s">
        <v>3697</v>
      </c>
      <c r="F606" s="221">
        <f>IF(RIGHT(B606,1)="p",0,IF(TRIM(C606)=TRIM('2 - Project Admin'!$E$8),1,0))</f>
        <v>0</v>
      </c>
      <c r="G606" s="221">
        <f>IF(F606=1,COUNTIF($C$4:C606,C606),0)</f>
        <v>0</v>
      </c>
    </row>
    <row r="607" spans="2:7">
      <c r="B607" s="221" t="s">
        <v>5458</v>
      </c>
      <c r="C607" s="221" t="s">
        <v>738</v>
      </c>
      <c r="D607" s="221" t="s">
        <v>5459</v>
      </c>
      <c r="E607" s="532" t="s">
        <v>3697</v>
      </c>
      <c r="F607" s="221">
        <f>IF(RIGHT(B607,1)="p",0,IF(TRIM(C607)=TRIM('2 - Project Admin'!$E$8),1,0))</f>
        <v>0</v>
      </c>
      <c r="G607" s="221">
        <f>IF(F607=1,COUNTIF($C$4:C607,C607),0)</f>
        <v>0</v>
      </c>
    </row>
    <row r="608" spans="2:7">
      <c r="B608" s="221" t="s">
        <v>5460</v>
      </c>
      <c r="C608" s="221" t="s">
        <v>738</v>
      </c>
      <c r="D608" s="221" t="s">
        <v>5461</v>
      </c>
      <c r="E608" s="532" t="s">
        <v>3697</v>
      </c>
      <c r="F608" s="221">
        <f>IF(RIGHT(B608,1)="p",0,IF(TRIM(C608)=TRIM('2 - Project Admin'!$E$8),1,0))</f>
        <v>0</v>
      </c>
      <c r="G608" s="221">
        <f>IF(F608=1,COUNTIF($C$4:C608,C608),0)</f>
        <v>0</v>
      </c>
    </row>
    <row r="609" spans="2:7">
      <c r="B609" s="221" t="s">
        <v>5462</v>
      </c>
      <c r="C609" s="221" t="s">
        <v>738</v>
      </c>
      <c r="D609" s="221" t="s">
        <v>5463</v>
      </c>
      <c r="E609" s="532" t="s">
        <v>3697</v>
      </c>
      <c r="F609" s="221">
        <f>IF(RIGHT(B609,1)="p",0,IF(TRIM(C609)=TRIM('2 - Project Admin'!$E$8),1,0))</f>
        <v>0</v>
      </c>
      <c r="G609" s="221">
        <f>IF(F609=1,COUNTIF($C$4:C609,C609),0)</f>
        <v>0</v>
      </c>
    </row>
    <row r="610" spans="2:7">
      <c r="B610" s="221" t="s">
        <v>5464</v>
      </c>
      <c r="C610" s="221" t="s">
        <v>738</v>
      </c>
      <c r="D610" s="221" t="s">
        <v>5465</v>
      </c>
      <c r="E610" s="532" t="s">
        <v>3697</v>
      </c>
      <c r="F610" s="221">
        <f>IF(RIGHT(B610,1)="p",0,IF(TRIM(C610)=TRIM('2 - Project Admin'!$E$8),1,0))</f>
        <v>0</v>
      </c>
      <c r="G610" s="221">
        <f>IF(F610=1,COUNTIF($C$4:C610,C610),0)</f>
        <v>0</v>
      </c>
    </row>
    <row r="611" spans="2:7">
      <c r="B611" s="221" t="s">
        <v>5466</v>
      </c>
      <c r="C611" s="221" t="s">
        <v>739</v>
      </c>
      <c r="D611" s="221" t="s">
        <v>5467</v>
      </c>
      <c r="E611" s="532" t="s">
        <v>3697</v>
      </c>
      <c r="F611" s="221">
        <f>IF(RIGHT(B611,1)="p",0,IF(TRIM(C611)=TRIM('2 - Project Admin'!$E$8),1,0))</f>
        <v>0</v>
      </c>
      <c r="G611" s="221">
        <f>IF(F611=1,COUNTIF($C$4:C611,C611),0)</f>
        <v>0</v>
      </c>
    </row>
    <row r="612" spans="2:7">
      <c r="B612" s="221" t="s">
        <v>5468</v>
      </c>
      <c r="C612" s="221" t="s">
        <v>739</v>
      </c>
      <c r="D612" s="221" t="s">
        <v>5469</v>
      </c>
      <c r="E612" s="532" t="s">
        <v>3697</v>
      </c>
      <c r="F612" s="221">
        <f>IF(RIGHT(B612,1)="p",0,IF(TRIM(C612)=TRIM('2 - Project Admin'!$E$8),1,0))</f>
        <v>0</v>
      </c>
      <c r="G612" s="221">
        <f>IF(F612=1,COUNTIF($C$4:C612,C612),0)</f>
        <v>0</v>
      </c>
    </row>
    <row r="613" spans="2:7">
      <c r="B613" s="221" t="s">
        <v>5470</v>
      </c>
      <c r="C613" s="221" t="s">
        <v>739</v>
      </c>
      <c r="D613" s="221" t="s">
        <v>5471</v>
      </c>
      <c r="E613" s="532" t="s">
        <v>3697</v>
      </c>
      <c r="F613" s="221">
        <f>IF(RIGHT(B613,1)="p",0,IF(TRIM(C613)=TRIM('2 - Project Admin'!$E$8),1,0))</f>
        <v>0</v>
      </c>
      <c r="G613" s="221">
        <f>IF(F613=1,COUNTIF($C$4:C613,C613),0)</f>
        <v>0</v>
      </c>
    </row>
    <row r="614" spans="2:7">
      <c r="B614" s="221" t="s">
        <v>5472</v>
      </c>
      <c r="C614" s="221" t="s">
        <v>739</v>
      </c>
      <c r="D614" s="221" t="s">
        <v>5473</v>
      </c>
      <c r="E614" s="532" t="s">
        <v>3697</v>
      </c>
      <c r="F614" s="221">
        <f>IF(RIGHT(B614,1)="p",0,IF(TRIM(C614)=TRIM('2 - Project Admin'!$E$8),1,0))</f>
        <v>0</v>
      </c>
      <c r="G614" s="221">
        <f>IF(F614=1,COUNTIF($C$4:C614,C614),0)</f>
        <v>0</v>
      </c>
    </row>
    <row r="615" spans="2:7">
      <c r="B615" s="221" t="s">
        <v>5474</v>
      </c>
      <c r="C615" s="221" t="s">
        <v>740</v>
      </c>
      <c r="D615" s="221" t="s">
        <v>5475</v>
      </c>
      <c r="E615" s="532" t="s">
        <v>3697</v>
      </c>
      <c r="F615" s="221">
        <f>IF(RIGHT(B615,1)="p",0,IF(TRIM(C615)=TRIM('2 - Project Admin'!$E$8),1,0))</f>
        <v>0</v>
      </c>
      <c r="G615" s="221">
        <f>IF(F615=1,COUNTIF($C$4:C615,C615),0)</f>
        <v>0</v>
      </c>
    </row>
    <row r="616" spans="2:7">
      <c r="B616" s="221" t="s">
        <v>5476</v>
      </c>
      <c r="C616" s="221" t="s">
        <v>740</v>
      </c>
      <c r="D616" s="221" t="s">
        <v>5477</v>
      </c>
      <c r="E616" s="532" t="s">
        <v>3697</v>
      </c>
      <c r="F616" s="221">
        <f>IF(RIGHT(B616,1)="p",0,IF(TRIM(C616)=TRIM('2 - Project Admin'!$E$8),1,0))</f>
        <v>0</v>
      </c>
      <c r="G616" s="221">
        <f>IF(F616=1,COUNTIF($C$4:C616,C616),0)</f>
        <v>0</v>
      </c>
    </row>
    <row r="617" spans="2:7">
      <c r="B617" s="221" t="s">
        <v>5478</v>
      </c>
      <c r="C617" s="221" t="s">
        <v>740</v>
      </c>
      <c r="D617" s="221" t="s">
        <v>5479</v>
      </c>
      <c r="E617" s="532" t="s">
        <v>3697</v>
      </c>
      <c r="F617" s="221">
        <f>IF(RIGHT(B617,1)="p",0,IF(TRIM(C617)=TRIM('2 - Project Admin'!$E$8),1,0))</f>
        <v>0</v>
      </c>
      <c r="G617" s="221">
        <f>IF(F617=1,COUNTIF($C$4:C617,C617),0)</f>
        <v>0</v>
      </c>
    </row>
    <row r="618" spans="2:7">
      <c r="B618" s="221" t="s">
        <v>5480</v>
      </c>
      <c r="C618" s="221" t="s">
        <v>740</v>
      </c>
      <c r="D618" s="221" t="s">
        <v>5481</v>
      </c>
      <c r="E618" s="532" t="s">
        <v>3697</v>
      </c>
      <c r="F618" s="221">
        <f>IF(RIGHT(B618,1)="p",0,IF(TRIM(C618)=TRIM('2 - Project Admin'!$E$8),1,0))</f>
        <v>0</v>
      </c>
      <c r="G618" s="221">
        <f>IF(F618=1,COUNTIF($C$4:C618,C618),0)</f>
        <v>0</v>
      </c>
    </row>
    <row r="619" spans="2:7">
      <c r="B619" s="221" t="s">
        <v>5482</v>
      </c>
      <c r="C619" s="221" t="s">
        <v>740</v>
      </c>
      <c r="D619" s="221" t="s">
        <v>5483</v>
      </c>
      <c r="E619" s="532" t="s">
        <v>3697</v>
      </c>
      <c r="F619" s="221">
        <f>IF(RIGHT(B619,1)="p",0,IF(TRIM(C619)=TRIM('2 - Project Admin'!$E$8),1,0))</f>
        <v>0</v>
      </c>
      <c r="G619" s="221">
        <f>IF(F619=1,COUNTIF($C$4:C619,C619),0)</f>
        <v>0</v>
      </c>
    </row>
    <row r="620" spans="2:7">
      <c r="B620" s="221" t="s">
        <v>5484</v>
      </c>
      <c r="C620" s="221" t="s">
        <v>740</v>
      </c>
      <c r="D620" s="221" t="s">
        <v>5485</v>
      </c>
      <c r="E620" s="532" t="s">
        <v>3697</v>
      </c>
      <c r="F620" s="221">
        <f>IF(RIGHT(B620,1)="p",0,IF(TRIM(C620)=TRIM('2 - Project Admin'!$E$8),1,0))</f>
        <v>0</v>
      </c>
      <c r="G620" s="221">
        <f>IF(F620=1,COUNTIF($C$4:C620,C620),0)</f>
        <v>0</v>
      </c>
    </row>
    <row r="621" spans="2:7">
      <c r="B621" s="221" t="s">
        <v>5486</v>
      </c>
      <c r="C621" s="221" t="s">
        <v>740</v>
      </c>
      <c r="D621" s="221" t="s">
        <v>5487</v>
      </c>
      <c r="E621" s="532" t="s">
        <v>3697</v>
      </c>
      <c r="F621" s="221">
        <f>IF(RIGHT(B621,1)="p",0,IF(TRIM(C621)=TRIM('2 - Project Admin'!$E$8),1,0))</f>
        <v>0</v>
      </c>
      <c r="G621" s="221">
        <f>IF(F621=1,COUNTIF($C$4:C621,C621),0)</f>
        <v>0</v>
      </c>
    </row>
    <row r="622" spans="2:7">
      <c r="B622" s="221" t="s">
        <v>5488</v>
      </c>
      <c r="C622" s="221" t="s">
        <v>740</v>
      </c>
      <c r="D622" s="221" t="s">
        <v>5489</v>
      </c>
      <c r="E622" s="532" t="s">
        <v>3697</v>
      </c>
      <c r="F622" s="221">
        <f>IF(RIGHT(B622,1)="p",0,IF(TRIM(C622)=TRIM('2 - Project Admin'!$E$8),1,0))</f>
        <v>0</v>
      </c>
      <c r="G622" s="221">
        <f>IF(F622=1,COUNTIF($C$4:C622,C622),0)</f>
        <v>0</v>
      </c>
    </row>
    <row r="623" spans="2:7">
      <c r="B623" s="221" t="s">
        <v>5490</v>
      </c>
      <c r="C623" s="221" t="s">
        <v>741</v>
      </c>
      <c r="D623" s="221" t="s">
        <v>5491</v>
      </c>
      <c r="E623" s="532" t="s">
        <v>3697</v>
      </c>
      <c r="F623" s="221">
        <f>IF(RIGHT(B623,1)="p",0,IF(TRIM(C623)=TRIM('2 - Project Admin'!$E$8),1,0))</f>
        <v>0</v>
      </c>
      <c r="G623" s="221">
        <f>IF(F623=1,COUNTIF($C$4:C623,C623),0)</f>
        <v>0</v>
      </c>
    </row>
    <row r="624" spans="2:7">
      <c r="B624" s="221" t="s">
        <v>5492</v>
      </c>
      <c r="C624" s="221" t="s">
        <v>741</v>
      </c>
      <c r="D624" s="221" t="s">
        <v>5493</v>
      </c>
      <c r="E624" s="532" t="s">
        <v>3697</v>
      </c>
      <c r="F624" s="221">
        <f>IF(RIGHT(B624,1)="p",0,IF(TRIM(C624)=TRIM('2 - Project Admin'!$E$8),1,0))</f>
        <v>0</v>
      </c>
      <c r="G624" s="221">
        <f>IF(F624=1,COUNTIF($C$4:C624,C624),0)</f>
        <v>0</v>
      </c>
    </row>
    <row r="625" spans="2:7">
      <c r="B625" s="221" t="s">
        <v>5494</v>
      </c>
      <c r="C625" s="221" t="s">
        <v>741</v>
      </c>
      <c r="D625" s="221" t="s">
        <v>5495</v>
      </c>
      <c r="E625" s="532" t="s">
        <v>3697</v>
      </c>
      <c r="F625" s="221">
        <f>IF(RIGHT(B625,1)="p",0,IF(TRIM(C625)=TRIM('2 - Project Admin'!$E$8),1,0))</f>
        <v>0</v>
      </c>
      <c r="G625" s="221">
        <f>IF(F625=1,COUNTIF($C$4:C625,C625),0)</f>
        <v>0</v>
      </c>
    </row>
    <row r="626" spans="2:7">
      <c r="B626" s="221" t="s">
        <v>5496</v>
      </c>
      <c r="C626" s="221" t="s">
        <v>741</v>
      </c>
      <c r="D626" s="221" t="s">
        <v>5497</v>
      </c>
      <c r="E626" s="532" t="s">
        <v>3697</v>
      </c>
      <c r="F626" s="221">
        <f>IF(RIGHT(B626,1)="p",0,IF(TRIM(C626)=TRIM('2 - Project Admin'!$E$8),1,0))</f>
        <v>0</v>
      </c>
      <c r="G626" s="221">
        <f>IF(F626=1,COUNTIF($C$4:C626,C626),0)</f>
        <v>0</v>
      </c>
    </row>
    <row r="627" spans="2:7">
      <c r="B627" s="221" t="s">
        <v>5498</v>
      </c>
      <c r="C627" s="221" t="s">
        <v>741</v>
      </c>
      <c r="D627" s="221" t="s">
        <v>5499</v>
      </c>
      <c r="E627" s="532" t="s">
        <v>3697</v>
      </c>
      <c r="F627" s="221">
        <f>IF(RIGHT(B627,1)="p",0,IF(TRIM(C627)=TRIM('2 - Project Admin'!$E$8),1,0))</f>
        <v>0</v>
      </c>
      <c r="G627" s="221">
        <f>IF(F627=1,COUNTIF($C$4:C627,C627),0)</f>
        <v>0</v>
      </c>
    </row>
    <row r="628" spans="2:7">
      <c r="B628" s="221" t="s">
        <v>5500</v>
      </c>
      <c r="C628" s="221" t="s">
        <v>741</v>
      </c>
      <c r="D628" s="221" t="s">
        <v>5501</v>
      </c>
      <c r="E628" s="532" t="s">
        <v>3697</v>
      </c>
      <c r="F628" s="221">
        <f>IF(RIGHT(B628,1)="p",0,IF(TRIM(C628)=TRIM('2 - Project Admin'!$E$8),1,0))</f>
        <v>0</v>
      </c>
      <c r="G628" s="221">
        <f>IF(F628=1,COUNTIF($C$4:C628,C628),0)</f>
        <v>0</v>
      </c>
    </row>
    <row r="629" spans="2:7">
      <c r="B629" s="221" t="s">
        <v>5502</v>
      </c>
      <c r="C629" s="221" t="s">
        <v>741</v>
      </c>
      <c r="D629" s="221" t="s">
        <v>5503</v>
      </c>
      <c r="E629" s="532" t="s">
        <v>3697</v>
      </c>
      <c r="F629" s="221">
        <f>IF(RIGHT(B629,1)="p",0,IF(TRIM(C629)=TRIM('2 - Project Admin'!$E$8),1,0))</f>
        <v>0</v>
      </c>
      <c r="G629" s="221">
        <f>IF(F629=1,COUNTIF($C$4:C629,C629),0)</f>
        <v>0</v>
      </c>
    </row>
    <row r="630" spans="2:7">
      <c r="B630" s="221" t="s">
        <v>5504</v>
      </c>
      <c r="C630" s="221" t="s">
        <v>745</v>
      </c>
      <c r="D630" s="221" t="s">
        <v>5505</v>
      </c>
      <c r="E630" s="532" t="s">
        <v>3697</v>
      </c>
      <c r="F630" s="221">
        <f>IF(RIGHT(B630,1)="p",0,IF(TRIM(C630)=TRIM('2 - Project Admin'!$E$8),1,0))</f>
        <v>0</v>
      </c>
      <c r="G630" s="221">
        <f>IF(F630=1,COUNTIF($C$4:C630,C630),0)</f>
        <v>0</v>
      </c>
    </row>
    <row r="631" spans="2:7">
      <c r="B631" s="221" t="s">
        <v>5506</v>
      </c>
      <c r="C631" s="221" t="s">
        <v>745</v>
      </c>
      <c r="D631" s="221" t="s">
        <v>5507</v>
      </c>
      <c r="E631" s="532" t="s">
        <v>3697</v>
      </c>
      <c r="F631" s="221">
        <f>IF(RIGHT(B631,1)="p",0,IF(TRIM(C631)=TRIM('2 - Project Admin'!$E$8),1,0))</f>
        <v>0</v>
      </c>
      <c r="G631" s="221">
        <f>IF(F631=1,COUNTIF($C$4:C631,C631),0)</f>
        <v>0</v>
      </c>
    </row>
    <row r="632" spans="2:7">
      <c r="B632" s="221" t="s">
        <v>5508</v>
      </c>
      <c r="C632" s="221" t="s">
        <v>745</v>
      </c>
      <c r="D632" s="221" t="s">
        <v>5509</v>
      </c>
      <c r="E632" s="532" t="s">
        <v>3697</v>
      </c>
      <c r="F632" s="221">
        <f>IF(RIGHT(B632,1)="p",0,IF(TRIM(C632)=TRIM('2 - Project Admin'!$E$8),1,0))</f>
        <v>0</v>
      </c>
      <c r="G632" s="221">
        <f>IF(F632=1,COUNTIF($C$4:C632,C632),0)</f>
        <v>0</v>
      </c>
    </row>
    <row r="633" spans="2:7">
      <c r="B633" s="221" t="s">
        <v>5510</v>
      </c>
      <c r="C633" s="221" t="s">
        <v>745</v>
      </c>
      <c r="D633" s="221" t="s">
        <v>5511</v>
      </c>
      <c r="E633" s="532" t="s">
        <v>3697</v>
      </c>
      <c r="F633" s="221">
        <f>IF(RIGHT(B633,1)="p",0,IF(TRIM(C633)=TRIM('2 - Project Admin'!$E$8),1,0))</f>
        <v>0</v>
      </c>
      <c r="G633" s="221">
        <f>IF(F633=1,COUNTIF($C$4:C633,C633),0)</f>
        <v>0</v>
      </c>
    </row>
    <row r="634" spans="2:7">
      <c r="B634" s="221" t="s">
        <v>5512</v>
      </c>
      <c r="C634" s="221" t="s">
        <v>745</v>
      </c>
      <c r="D634" s="221" t="s">
        <v>5513</v>
      </c>
      <c r="E634" s="532" t="s">
        <v>3697</v>
      </c>
      <c r="F634" s="221">
        <f>IF(RIGHT(B634,1)="p",0,IF(TRIM(C634)=TRIM('2 - Project Admin'!$E$8),1,0))</f>
        <v>0</v>
      </c>
      <c r="G634" s="221">
        <f>IF(F634=1,COUNTIF($C$4:C634,C634),0)</f>
        <v>0</v>
      </c>
    </row>
    <row r="635" spans="2:7">
      <c r="B635" s="221" t="s">
        <v>5514</v>
      </c>
      <c r="C635" s="221" t="s">
        <v>745</v>
      </c>
      <c r="D635" s="221" t="s">
        <v>5515</v>
      </c>
      <c r="E635" s="532" t="s">
        <v>3697</v>
      </c>
      <c r="F635" s="221">
        <f>IF(RIGHT(B635,1)="p",0,IF(TRIM(C635)=TRIM('2 - Project Admin'!$E$8),1,0))</f>
        <v>0</v>
      </c>
      <c r="G635" s="221">
        <f>IF(F635=1,COUNTIF($C$4:C635,C635),0)</f>
        <v>0</v>
      </c>
    </row>
    <row r="636" spans="2:7">
      <c r="B636" s="221" t="s">
        <v>5516</v>
      </c>
      <c r="C636" s="221" t="s">
        <v>745</v>
      </c>
      <c r="D636" s="221" t="s">
        <v>5517</v>
      </c>
      <c r="E636" s="532" t="s">
        <v>3697</v>
      </c>
      <c r="F636" s="221">
        <f>IF(RIGHT(B636,1)="p",0,IF(TRIM(C636)=TRIM('2 - Project Admin'!$E$8),1,0))</f>
        <v>0</v>
      </c>
      <c r="G636" s="221">
        <f>IF(F636=1,COUNTIF($C$4:C636,C636),0)</f>
        <v>0</v>
      </c>
    </row>
    <row r="637" spans="2:7">
      <c r="B637" s="221" t="s">
        <v>5518</v>
      </c>
      <c r="C637" s="221" t="s">
        <v>746</v>
      </c>
      <c r="D637" s="221" t="s">
        <v>5519</v>
      </c>
      <c r="E637" s="532" t="s">
        <v>3697</v>
      </c>
      <c r="F637" s="221">
        <f>IF(RIGHT(B637,1)="p",0,IF(TRIM(C637)=TRIM('2 - Project Admin'!$E$8),1,0))</f>
        <v>0</v>
      </c>
      <c r="G637" s="221">
        <f>IF(F637=1,COUNTIF($C$4:C637,C637),0)</f>
        <v>0</v>
      </c>
    </row>
    <row r="638" spans="2:7">
      <c r="B638" s="221" t="s">
        <v>5520</v>
      </c>
      <c r="C638" s="221" t="s">
        <v>746</v>
      </c>
      <c r="D638" s="221" t="s">
        <v>5521</v>
      </c>
      <c r="E638" s="532" t="s">
        <v>3697</v>
      </c>
      <c r="F638" s="221">
        <f>IF(RIGHT(B638,1)="p",0,IF(TRIM(C638)=TRIM('2 - Project Admin'!$E$8),1,0))</f>
        <v>0</v>
      </c>
      <c r="G638" s="221">
        <f>IF(F638=1,COUNTIF($C$4:C638,C638),0)</f>
        <v>0</v>
      </c>
    </row>
    <row r="639" spans="2:7">
      <c r="B639" s="221" t="s">
        <v>5522</v>
      </c>
      <c r="C639" s="221" t="s">
        <v>746</v>
      </c>
      <c r="D639" s="221" t="s">
        <v>5523</v>
      </c>
      <c r="E639" s="532" t="s">
        <v>3697</v>
      </c>
      <c r="F639" s="221">
        <f>IF(RIGHT(B639,1)="p",0,IF(TRIM(C639)=TRIM('2 - Project Admin'!$E$8),1,0))</f>
        <v>0</v>
      </c>
      <c r="G639" s="221">
        <f>IF(F639=1,COUNTIF($C$4:C639,C639),0)</f>
        <v>0</v>
      </c>
    </row>
    <row r="640" spans="2:7">
      <c r="B640" s="221" t="s">
        <v>5524</v>
      </c>
      <c r="C640" s="221" t="s">
        <v>747</v>
      </c>
      <c r="D640" s="221" t="s">
        <v>5525</v>
      </c>
      <c r="E640" s="532" t="s">
        <v>3697</v>
      </c>
      <c r="F640" s="221">
        <f>IF(RIGHT(B640,1)="p",0,IF(TRIM(C640)=TRIM('2 - Project Admin'!$E$8),1,0))</f>
        <v>0</v>
      </c>
      <c r="G640" s="221">
        <f>IF(F640=1,COUNTIF($C$4:C640,C640),0)</f>
        <v>0</v>
      </c>
    </row>
    <row r="641" spans="2:7">
      <c r="B641" s="221" t="s">
        <v>5526</v>
      </c>
      <c r="C641" s="221" t="s">
        <v>747</v>
      </c>
      <c r="D641" s="221" t="s">
        <v>5527</v>
      </c>
      <c r="E641" s="532" t="s">
        <v>3697</v>
      </c>
      <c r="F641" s="221">
        <f>IF(RIGHT(B641,1)="p",0,IF(TRIM(C641)=TRIM('2 - Project Admin'!$E$8),1,0))</f>
        <v>0</v>
      </c>
      <c r="G641" s="221">
        <f>IF(F641=1,COUNTIF($C$4:C641,C641),0)</f>
        <v>0</v>
      </c>
    </row>
    <row r="642" spans="2:7">
      <c r="B642" s="221" t="s">
        <v>5528</v>
      </c>
      <c r="C642" s="221" t="s">
        <v>747</v>
      </c>
      <c r="D642" s="221" t="s">
        <v>5529</v>
      </c>
      <c r="E642" s="532" t="s">
        <v>3697</v>
      </c>
      <c r="F642" s="221">
        <f>IF(RIGHT(B642,1)="p",0,IF(TRIM(C642)=TRIM('2 - Project Admin'!$E$8),1,0))</f>
        <v>0</v>
      </c>
      <c r="G642" s="221">
        <f>IF(F642=1,COUNTIF($C$4:C642,C642),0)</f>
        <v>0</v>
      </c>
    </row>
    <row r="643" spans="2:7">
      <c r="B643" s="221" t="s">
        <v>5530</v>
      </c>
      <c r="C643" s="221" t="s">
        <v>747</v>
      </c>
      <c r="D643" s="221" t="s">
        <v>4902</v>
      </c>
      <c r="E643" s="532" t="s">
        <v>3697</v>
      </c>
      <c r="F643" s="221">
        <f>IF(RIGHT(B643,1)="p",0,IF(TRIM(C643)=TRIM('2 - Project Admin'!$E$8),1,0))</f>
        <v>0</v>
      </c>
      <c r="G643" s="221">
        <f>IF(F643=1,COUNTIF($C$4:C643,C643),0)</f>
        <v>0</v>
      </c>
    </row>
    <row r="644" spans="2:7">
      <c r="B644" s="221" t="s">
        <v>5531</v>
      </c>
      <c r="C644" s="221" t="s">
        <v>747</v>
      </c>
      <c r="D644" s="221" t="s">
        <v>5532</v>
      </c>
      <c r="E644" s="532" t="s">
        <v>3697</v>
      </c>
      <c r="F644" s="221">
        <f>IF(RIGHT(B644,1)="p",0,IF(TRIM(C644)=TRIM('2 - Project Admin'!$E$8),1,0))</f>
        <v>0</v>
      </c>
      <c r="G644" s="221">
        <f>IF(F644=1,COUNTIF($C$4:C644,C644),0)</f>
        <v>0</v>
      </c>
    </row>
    <row r="645" spans="2:7">
      <c r="B645" s="221" t="s">
        <v>5533</v>
      </c>
      <c r="C645" s="221" t="s">
        <v>747</v>
      </c>
      <c r="D645" s="221" t="s">
        <v>5534</v>
      </c>
      <c r="E645" s="532" t="s">
        <v>3697</v>
      </c>
      <c r="F645" s="221">
        <f>IF(RIGHT(B645,1)="p",0,IF(TRIM(C645)=TRIM('2 - Project Admin'!$E$8),1,0))</f>
        <v>0</v>
      </c>
      <c r="G645" s="221">
        <f>IF(F645=1,COUNTIF($C$4:C645,C645),0)</f>
        <v>0</v>
      </c>
    </row>
    <row r="646" spans="2:7">
      <c r="B646" s="221" t="s">
        <v>5535</v>
      </c>
      <c r="C646" s="221" t="s">
        <v>747</v>
      </c>
      <c r="D646" s="221" t="s">
        <v>3869</v>
      </c>
      <c r="E646" s="532" t="s">
        <v>3697</v>
      </c>
      <c r="F646" s="221">
        <f>IF(RIGHT(B646,1)="p",0,IF(TRIM(C646)=TRIM('2 - Project Admin'!$E$8),1,0))</f>
        <v>0</v>
      </c>
      <c r="G646" s="221">
        <f>IF(F646=1,COUNTIF($C$4:C646,C646),0)</f>
        <v>0</v>
      </c>
    </row>
    <row r="647" spans="2:7">
      <c r="B647" s="221" t="s">
        <v>5536</v>
      </c>
      <c r="C647" s="221" t="s">
        <v>747</v>
      </c>
      <c r="D647" s="221" t="s">
        <v>5537</v>
      </c>
      <c r="E647" s="532" t="s">
        <v>3697</v>
      </c>
      <c r="F647" s="221">
        <f>IF(RIGHT(B647,1)="p",0,IF(TRIM(C647)=TRIM('2 - Project Admin'!$E$8),1,0))</f>
        <v>0</v>
      </c>
      <c r="G647" s="221">
        <f>IF(F647=1,COUNTIF($C$4:C647,C647),0)</f>
        <v>0</v>
      </c>
    </row>
    <row r="648" spans="2:7">
      <c r="B648" s="221" t="s">
        <v>5538</v>
      </c>
      <c r="C648" s="221" t="s">
        <v>748</v>
      </c>
      <c r="D648" s="221" t="s">
        <v>5539</v>
      </c>
      <c r="E648" s="532" t="s">
        <v>3697</v>
      </c>
      <c r="F648" s="221">
        <f>IF(RIGHT(B648,1)="p",0,IF(TRIM(C648)=TRIM('2 - Project Admin'!$E$8),1,0))</f>
        <v>0</v>
      </c>
      <c r="G648" s="221">
        <f>IF(F648=1,COUNTIF($C$4:C648,C648),0)</f>
        <v>0</v>
      </c>
    </row>
    <row r="649" spans="2:7">
      <c r="B649" s="221" t="s">
        <v>5540</v>
      </c>
      <c r="C649" s="221" t="s">
        <v>748</v>
      </c>
      <c r="D649" s="221" t="s">
        <v>5541</v>
      </c>
      <c r="E649" s="532" t="s">
        <v>3697</v>
      </c>
      <c r="F649" s="221">
        <f>IF(RIGHT(B649,1)="p",0,IF(TRIM(C649)=TRIM('2 - Project Admin'!$E$8),1,0))</f>
        <v>0</v>
      </c>
      <c r="G649" s="221">
        <f>IF(F649=1,COUNTIF($C$4:C649,C649),0)</f>
        <v>0</v>
      </c>
    </row>
    <row r="650" spans="2:7">
      <c r="B650" s="221" t="s">
        <v>5542</v>
      </c>
      <c r="C650" s="221" t="s">
        <v>748</v>
      </c>
      <c r="D650" s="221" t="s">
        <v>5543</v>
      </c>
      <c r="E650" s="532" t="s">
        <v>3697</v>
      </c>
      <c r="F650" s="221">
        <f>IF(RIGHT(B650,1)="p",0,IF(TRIM(C650)=TRIM('2 - Project Admin'!$E$8),1,0))</f>
        <v>0</v>
      </c>
      <c r="G650" s="221">
        <f>IF(F650=1,COUNTIF($C$4:C650,C650),0)</f>
        <v>0</v>
      </c>
    </row>
    <row r="651" spans="2:7">
      <c r="B651" s="221" t="s">
        <v>5544</v>
      </c>
      <c r="C651" s="221" t="s">
        <v>748</v>
      </c>
      <c r="D651" s="221" t="s">
        <v>5545</v>
      </c>
      <c r="E651" s="532" t="s">
        <v>3697</v>
      </c>
      <c r="F651" s="221">
        <f>IF(RIGHT(B651,1)="p",0,IF(TRIM(C651)=TRIM('2 - Project Admin'!$E$8),1,0))</f>
        <v>0</v>
      </c>
      <c r="G651" s="221">
        <f>IF(F651=1,COUNTIF($C$4:C651,C651),0)</f>
        <v>0</v>
      </c>
    </row>
    <row r="652" spans="2:7">
      <c r="B652" s="221" t="s">
        <v>5546</v>
      </c>
      <c r="C652" s="221" t="s">
        <v>748</v>
      </c>
      <c r="D652" s="221" t="s">
        <v>5547</v>
      </c>
      <c r="E652" s="532" t="s">
        <v>3697</v>
      </c>
      <c r="F652" s="221">
        <f>IF(RIGHT(B652,1)="p",0,IF(TRIM(C652)=TRIM('2 - Project Admin'!$E$8),1,0))</f>
        <v>0</v>
      </c>
      <c r="G652" s="221">
        <f>IF(F652=1,COUNTIF($C$4:C652,C652),0)</f>
        <v>0</v>
      </c>
    </row>
    <row r="653" spans="2:7">
      <c r="B653" s="221" t="s">
        <v>5548</v>
      </c>
      <c r="C653" s="221" t="s">
        <v>748</v>
      </c>
      <c r="D653" s="221" t="s">
        <v>5549</v>
      </c>
      <c r="E653" s="532" t="s">
        <v>3697</v>
      </c>
      <c r="F653" s="221">
        <f>IF(RIGHT(B653,1)="p",0,IF(TRIM(C653)=TRIM('2 - Project Admin'!$E$8),1,0))</f>
        <v>0</v>
      </c>
      <c r="G653" s="221">
        <f>IF(F653=1,COUNTIF($C$4:C653,C653),0)</f>
        <v>0</v>
      </c>
    </row>
    <row r="654" spans="2:7">
      <c r="B654" s="221" t="s">
        <v>5550</v>
      </c>
      <c r="C654" s="221" t="s">
        <v>748</v>
      </c>
      <c r="D654" s="221" t="s">
        <v>5551</v>
      </c>
      <c r="E654" s="532" t="s">
        <v>3697</v>
      </c>
      <c r="F654" s="221">
        <f>IF(RIGHT(B654,1)="p",0,IF(TRIM(C654)=TRIM('2 - Project Admin'!$E$8),1,0))</f>
        <v>0</v>
      </c>
      <c r="G654" s="221">
        <f>IF(F654=1,COUNTIF($C$4:C654,C654),0)</f>
        <v>0</v>
      </c>
    </row>
    <row r="655" spans="2:7">
      <c r="B655" s="221" t="s">
        <v>5552</v>
      </c>
      <c r="C655" s="221" t="s">
        <v>751</v>
      </c>
      <c r="D655" s="221" t="s">
        <v>5553</v>
      </c>
      <c r="E655" s="532" t="s">
        <v>3697</v>
      </c>
      <c r="F655" s="221">
        <f>IF(RIGHT(B655,1)="p",0,IF(TRIM(C655)=TRIM('2 - Project Admin'!$E$8),1,0))</f>
        <v>0</v>
      </c>
      <c r="G655" s="221">
        <f>IF(F655=1,COUNTIF($C$4:C655,C655),0)</f>
        <v>0</v>
      </c>
    </row>
    <row r="656" spans="2:7">
      <c r="B656" s="221" t="s">
        <v>5554</v>
      </c>
      <c r="C656" s="221" t="s">
        <v>751</v>
      </c>
      <c r="D656" s="221" t="s">
        <v>5555</v>
      </c>
      <c r="E656" s="532" t="s">
        <v>3697</v>
      </c>
      <c r="F656" s="221">
        <f>IF(RIGHT(B656,1)="p",0,IF(TRIM(C656)=TRIM('2 - Project Admin'!$E$8),1,0))</f>
        <v>0</v>
      </c>
      <c r="G656" s="221">
        <f>IF(F656=1,COUNTIF($C$4:C656,C656),0)</f>
        <v>0</v>
      </c>
    </row>
    <row r="657" spans="2:7">
      <c r="B657" s="221" t="s">
        <v>5556</v>
      </c>
      <c r="C657" s="221" t="s">
        <v>751</v>
      </c>
      <c r="D657" s="221" t="s">
        <v>5557</v>
      </c>
      <c r="E657" s="532" t="s">
        <v>3697</v>
      </c>
      <c r="F657" s="221">
        <f>IF(RIGHT(B657,1)="p",0,IF(TRIM(C657)=TRIM('2 - Project Admin'!$E$8),1,0))</f>
        <v>0</v>
      </c>
      <c r="G657" s="221">
        <f>IF(F657=1,COUNTIF($C$4:C657,C657),0)</f>
        <v>0</v>
      </c>
    </row>
    <row r="658" spans="2:7">
      <c r="B658" s="221" t="s">
        <v>5558</v>
      </c>
      <c r="C658" s="221" t="s">
        <v>751</v>
      </c>
      <c r="D658" s="221" t="s">
        <v>5559</v>
      </c>
      <c r="E658" s="532" t="s">
        <v>3697</v>
      </c>
      <c r="F658" s="221">
        <f>IF(RIGHT(B658,1)="p",0,IF(TRIM(C658)=TRIM('2 - Project Admin'!$E$8),1,0))</f>
        <v>0</v>
      </c>
      <c r="G658" s="221">
        <f>IF(F658=1,COUNTIF($C$4:C658,C658),0)</f>
        <v>0</v>
      </c>
    </row>
    <row r="659" spans="2:7">
      <c r="B659" s="221" t="s">
        <v>5560</v>
      </c>
      <c r="C659" s="221" t="s">
        <v>751</v>
      </c>
      <c r="D659" s="221" t="s">
        <v>5561</v>
      </c>
      <c r="E659" s="532" t="s">
        <v>3697</v>
      </c>
      <c r="F659" s="221">
        <f>IF(RIGHT(B659,1)="p",0,IF(TRIM(C659)=TRIM('2 - Project Admin'!$E$8),1,0))</f>
        <v>0</v>
      </c>
      <c r="G659" s="221">
        <f>IF(F659=1,COUNTIF($C$4:C659,C659),0)</f>
        <v>0</v>
      </c>
    </row>
    <row r="660" spans="2:7">
      <c r="B660" s="221" t="s">
        <v>5562</v>
      </c>
      <c r="C660" s="221" t="s">
        <v>751</v>
      </c>
      <c r="D660" s="221" t="s">
        <v>5563</v>
      </c>
      <c r="E660" s="532" t="s">
        <v>3697</v>
      </c>
      <c r="F660" s="221">
        <f>IF(RIGHT(B660,1)="p",0,IF(TRIM(C660)=TRIM('2 - Project Admin'!$E$8),1,0))</f>
        <v>0</v>
      </c>
      <c r="G660" s="221">
        <f>IF(F660=1,COUNTIF($C$4:C660,C660),0)</f>
        <v>0</v>
      </c>
    </row>
    <row r="661" spans="2:7">
      <c r="B661" s="221" t="s">
        <v>5564</v>
      </c>
      <c r="C661" s="221" t="s">
        <v>752</v>
      </c>
      <c r="D661" s="221" t="s">
        <v>5565</v>
      </c>
      <c r="E661" s="532" t="s">
        <v>3697</v>
      </c>
      <c r="F661" s="221">
        <f>IF(RIGHT(B661,1)="p",0,IF(TRIM(C661)=TRIM('2 - Project Admin'!$E$8),1,0))</f>
        <v>0</v>
      </c>
      <c r="G661" s="221">
        <f>IF(F661=1,COUNTIF($C$4:C661,C661),0)</f>
        <v>0</v>
      </c>
    </row>
    <row r="662" spans="2:7">
      <c r="B662" s="221" t="s">
        <v>5566</v>
      </c>
      <c r="C662" s="221" t="s">
        <v>752</v>
      </c>
      <c r="D662" s="221" t="s">
        <v>5567</v>
      </c>
      <c r="E662" s="532" t="s">
        <v>3697</v>
      </c>
      <c r="F662" s="221">
        <f>IF(RIGHT(B662,1)="p",0,IF(TRIM(C662)=TRIM('2 - Project Admin'!$E$8),1,0))</f>
        <v>0</v>
      </c>
      <c r="G662" s="221">
        <f>IF(F662=1,COUNTIF($C$4:C662,C662),0)</f>
        <v>0</v>
      </c>
    </row>
    <row r="663" spans="2:7">
      <c r="B663" s="221" t="s">
        <v>5568</v>
      </c>
      <c r="C663" s="221" t="s">
        <v>752</v>
      </c>
      <c r="D663" s="221" t="s">
        <v>5569</v>
      </c>
      <c r="E663" s="532" t="s">
        <v>3697</v>
      </c>
      <c r="F663" s="221">
        <f>IF(RIGHT(B663,1)="p",0,IF(TRIM(C663)=TRIM('2 - Project Admin'!$E$8),1,0))</f>
        <v>0</v>
      </c>
      <c r="G663" s="221">
        <f>IF(F663=1,COUNTIF($C$4:C663,C663),0)</f>
        <v>0</v>
      </c>
    </row>
    <row r="664" spans="2:7">
      <c r="B664" s="221" t="s">
        <v>5570</v>
      </c>
      <c r="C664" s="221" t="s">
        <v>752</v>
      </c>
      <c r="D664" s="221" t="s">
        <v>5571</v>
      </c>
      <c r="E664" s="532" t="s">
        <v>3697</v>
      </c>
      <c r="F664" s="221">
        <f>IF(RIGHT(B664,1)="p",0,IF(TRIM(C664)=TRIM('2 - Project Admin'!$E$8),1,0))</f>
        <v>0</v>
      </c>
      <c r="G664" s="221">
        <f>IF(F664=1,COUNTIF($C$4:C664,C664),0)</f>
        <v>0</v>
      </c>
    </row>
    <row r="665" spans="2:7">
      <c r="B665" s="221" t="s">
        <v>5572</v>
      </c>
      <c r="C665" s="221" t="s">
        <v>752</v>
      </c>
      <c r="D665" s="221" t="s">
        <v>5573</v>
      </c>
      <c r="E665" s="532" t="s">
        <v>3697</v>
      </c>
      <c r="F665" s="221">
        <f>IF(RIGHT(B665,1)="p",0,IF(TRIM(C665)=TRIM('2 - Project Admin'!$E$8),1,0))</f>
        <v>0</v>
      </c>
      <c r="G665" s="221">
        <f>IF(F665=1,COUNTIF($C$4:C665,C665),0)</f>
        <v>0</v>
      </c>
    </row>
    <row r="666" spans="2:7">
      <c r="B666" s="221" t="s">
        <v>5574</v>
      </c>
      <c r="C666" s="221" t="s">
        <v>752</v>
      </c>
      <c r="D666" s="221" t="s">
        <v>5575</v>
      </c>
      <c r="E666" s="532" t="s">
        <v>3697</v>
      </c>
      <c r="F666" s="221">
        <f>IF(RIGHT(B666,1)="p",0,IF(TRIM(C666)=TRIM('2 - Project Admin'!$E$8),1,0))</f>
        <v>0</v>
      </c>
      <c r="G666" s="221">
        <f>IF(F666=1,COUNTIF($C$4:C666,C666),0)</f>
        <v>0</v>
      </c>
    </row>
    <row r="667" spans="2:7">
      <c r="B667" s="221" t="s">
        <v>5576</v>
      </c>
      <c r="C667" s="221" t="s">
        <v>755</v>
      </c>
      <c r="D667" s="221" t="s">
        <v>5577</v>
      </c>
      <c r="E667" s="532" t="s">
        <v>3697</v>
      </c>
      <c r="F667" s="221">
        <f>IF(RIGHT(B667,1)="p",0,IF(TRIM(C667)=TRIM('2 - Project Admin'!$E$8),1,0))</f>
        <v>0</v>
      </c>
      <c r="G667" s="221">
        <f>IF(F667=1,COUNTIF($C$4:C667,C667),0)</f>
        <v>0</v>
      </c>
    </row>
    <row r="668" spans="2:7">
      <c r="B668" s="221" t="s">
        <v>5578</v>
      </c>
      <c r="C668" s="221" t="s">
        <v>755</v>
      </c>
      <c r="D668" s="221" t="s">
        <v>5579</v>
      </c>
      <c r="E668" s="532" t="s">
        <v>3697</v>
      </c>
      <c r="F668" s="221">
        <f>IF(RIGHT(B668,1)="p",0,IF(TRIM(C668)=TRIM('2 - Project Admin'!$E$8),1,0))</f>
        <v>0</v>
      </c>
      <c r="G668" s="221">
        <f>IF(F668=1,COUNTIF($C$4:C668,C668),0)</f>
        <v>0</v>
      </c>
    </row>
    <row r="669" spans="2:7">
      <c r="B669" s="221" t="s">
        <v>5580</v>
      </c>
      <c r="C669" s="221" t="s">
        <v>755</v>
      </c>
      <c r="D669" s="221" t="s">
        <v>5581</v>
      </c>
      <c r="E669" s="532" t="s">
        <v>3697</v>
      </c>
      <c r="F669" s="221">
        <f>IF(RIGHT(B669,1)="p",0,IF(TRIM(C669)=TRIM('2 - Project Admin'!$E$8),1,0))</f>
        <v>0</v>
      </c>
      <c r="G669" s="221">
        <f>IF(F669=1,COUNTIF($C$4:C669,C669),0)</f>
        <v>0</v>
      </c>
    </row>
    <row r="670" spans="2:7">
      <c r="B670" s="221" t="s">
        <v>5582</v>
      </c>
      <c r="C670" s="221" t="s">
        <v>755</v>
      </c>
      <c r="D670" s="221" t="s">
        <v>5583</v>
      </c>
      <c r="E670" s="532" t="s">
        <v>3697</v>
      </c>
      <c r="F670" s="221">
        <f>IF(RIGHT(B670,1)="p",0,IF(TRIM(C670)=TRIM('2 - Project Admin'!$E$8),1,0))</f>
        <v>0</v>
      </c>
      <c r="G670" s="221">
        <f>IF(F670=1,COUNTIF($C$4:C670,C670),0)</f>
        <v>0</v>
      </c>
    </row>
    <row r="671" spans="2:7">
      <c r="B671" s="221" t="s">
        <v>5584</v>
      </c>
      <c r="C671" s="221" t="s">
        <v>755</v>
      </c>
      <c r="D671" s="221" t="s">
        <v>5585</v>
      </c>
      <c r="E671" s="532" t="s">
        <v>3697</v>
      </c>
      <c r="F671" s="221">
        <f>IF(RIGHT(B671,1)="p",0,IF(TRIM(C671)=TRIM('2 - Project Admin'!$E$8),1,0))</f>
        <v>0</v>
      </c>
      <c r="G671" s="221">
        <f>IF(F671=1,COUNTIF($C$4:C671,C671),0)</f>
        <v>0</v>
      </c>
    </row>
    <row r="672" spans="2:7">
      <c r="B672" s="221" t="s">
        <v>5586</v>
      </c>
      <c r="C672" s="221" t="s">
        <v>755</v>
      </c>
      <c r="D672" s="221" t="s">
        <v>5587</v>
      </c>
      <c r="E672" s="532" t="s">
        <v>3697</v>
      </c>
      <c r="F672" s="221">
        <f>IF(RIGHT(B672,1)="p",0,IF(TRIM(C672)=TRIM('2 - Project Admin'!$E$8),1,0))</f>
        <v>0</v>
      </c>
      <c r="G672" s="221">
        <f>IF(F672=1,COUNTIF($C$4:C672,C672),0)</f>
        <v>0</v>
      </c>
    </row>
    <row r="673" spans="2:7">
      <c r="B673" s="221" t="s">
        <v>5588</v>
      </c>
      <c r="C673" s="221" t="s">
        <v>755</v>
      </c>
      <c r="D673" s="221" t="s">
        <v>5589</v>
      </c>
      <c r="E673" s="532" t="s">
        <v>3697</v>
      </c>
      <c r="F673" s="221">
        <f>IF(RIGHT(B673,1)="p",0,IF(TRIM(C673)=TRIM('2 - Project Admin'!$E$8),1,0))</f>
        <v>0</v>
      </c>
      <c r="G673" s="221">
        <f>IF(F673=1,COUNTIF($C$4:C673,C673),0)</f>
        <v>0</v>
      </c>
    </row>
    <row r="674" spans="2:7">
      <c r="B674" s="221" t="s">
        <v>5590</v>
      </c>
      <c r="C674" s="221" t="s">
        <v>755</v>
      </c>
      <c r="D674" s="221" t="s">
        <v>5591</v>
      </c>
      <c r="E674" s="532" t="s">
        <v>3697</v>
      </c>
      <c r="F674" s="221">
        <f>IF(RIGHT(B674,1)="p",0,IF(TRIM(C674)=TRIM('2 - Project Admin'!$E$8),1,0))</f>
        <v>0</v>
      </c>
      <c r="G674" s="221">
        <f>IF(F674=1,COUNTIF($C$4:C674,C674),0)</f>
        <v>0</v>
      </c>
    </row>
    <row r="675" spans="2:7">
      <c r="B675" s="221" t="s">
        <v>5592</v>
      </c>
      <c r="C675" s="221" t="s">
        <v>755</v>
      </c>
      <c r="D675" s="221" t="s">
        <v>5593</v>
      </c>
      <c r="E675" s="532" t="s">
        <v>3697</v>
      </c>
      <c r="F675" s="221">
        <f>IF(RIGHT(B675,1)="p",0,IF(TRIM(C675)=TRIM('2 - Project Admin'!$E$8),1,0))</f>
        <v>0</v>
      </c>
      <c r="G675" s="221">
        <f>IF(F675=1,COUNTIF($C$4:C675,C675),0)</f>
        <v>0</v>
      </c>
    </row>
    <row r="676" spans="2:7">
      <c r="B676" s="221" t="s">
        <v>5594</v>
      </c>
      <c r="C676" s="221" t="s">
        <v>37</v>
      </c>
      <c r="D676" s="221" t="s">
        <v>346</v>
      </c>
      <c r="E676" s="532" t="s">
        <v>3697</v>
      </c>
      <c r="F676" s="221">
        <f>IF(RIGHT(B676,1)="p",0,IF(TRIM(C676)=TRIM('2 - Project Admin'!$E$8),1,0))</f>
        <v>1</v>
      </c>
      <c r="G676" s="221">
        <f>IF(F676=1,COUNTIF($C$4:C676,C676),0)</f>
        <v>1</v>
      </c>
    </row>
    <row r="677" spans="2:7">
      <c r="B677" s="221" t="s">
        <v>5595</v>
      </c>
      <c r="C677" s="221" t="s">
        <v>37</v>
      </c>
      <c r="D677" s="221" t="s">
        <v>348</v>
      </c>
      <c r="E677" s="532" t="s">
        <v>3697</v>
      </c>
      <c r="F677" s="221">
        <f>IF(RIGHT(B677,1)="p",0,IF(TRIM(C677)=TRIM('2 - Project Admin'!$E$8),1,0))</f>
        <v>1</v>
      </c>
      <c r="G677" s="221">
        <f>IF(F677=1,COUNTIF($C$4:C677,C677),0)</f>
        <v>2</v>
      </c>
    </row>
    <row r="678" spans="2:7">
      <c r="B678" s="221" t="s">
        <v>5596</v>
      </c>
      <c r="C678" s="221" t="s">
        <v>37</v>
      </c>
      <c r="D678" s="221" t="s">
        <v>5597</v>
      </c>
      <c r="E678" s="532" t="s">
        <v>3697</v>
      </c>
      <c r="F678" s="221">
        <f>IF(RIGHT(B678,1)="p",0,IF(TRIM(C678)=TRIM('2 - Project Admin'!$E$8),1,0))</f>
        <v>1</v>
      </c>
      <c r="G678" s="221">
        <f>IF(F678=1,COUNTIF($C$4:C678,C678),0)</f>
        <v>3</v>
      </c>
    </row>
    <row r="679" spans="2:7">
      <c r="B679" s="221" t="s">
        <v>5598</v>
      </c>
      <c r="C679" s="221" t="s">
        <v>37</v>
      </c>
      <c r="D679" s="221" t="s">
        <v>349</v>
      </c>
      <c r="E679" s="532" t="s">
        <v>3697</v>
      </c>
      <c r="F679" s="221">
        <f>IF(RIGHT(B679,1)="p",0,IF(TRIM(C679)=TRIM('2 - Project Admin'!$E$8),1,0))</f>
        <v>1</v>
      </c>
      <c r="G679" s="221">
        <f>IF(F679=1,COUNTIF($C$4:C679,C679),0)</f>
        <v>4</v>
      </c>
    </row>
    <row r="680" spans="2:7">
      <c r="B680" s="221" t="s">
        <v>5599</v>
      </c>
      <c r="C680" s="221" t="s">
        <v>37</v>
      </c>
      <c r="D680" s="221" t="s">
        <v>350</v>
      </c>
      <c r="E680" s="532" t="s">
        <v>3697</v>
      </c>
      <c r="F680" s="221">
        <f>IF(RIGHT(B680,1)="p",0,IF(TRIM(C680)=TRIM('2 - Project Admin'!$E$8),1,0))</f>
        <v>1</v>
      </c>
      <c r="G680" s="221">
        <f>IF(F680=1,COUNTIF($C$4:C680,C680),0)</f>
        <v>5</v>
      </c>
    </row>
    <row r="681" spans="2:7">
      <c r="B681" s="221" t="s">
        <v>5600</v>
      </c>
      <c r="C681" s="221" t="s">
        <v>758</v>
      </c>
      <c r="D681" s="221" t="s">
        <v>5601</v>
      </c>
      <c r="E681" s="532" t="s">
        <v>3697</v>
      </c>
      <c r="F681" s="221">
        <f>IF(RIGHT(B681,1)="p",0,IF(TRIM(C681)=TRIM('2 - Project Admin'!$E$8),1,0))</f>
        <v>0</v>
      </c>
      <c r="G681" s="221">
        <f>IF(F681=1,COUNTIF($C$4:C681,C681),0)</f>
        <v>0</v>
      </c>
    </row>
    <row r="682" spans="2:7">
      <c r="B682" s="221" t="s">
        <v>5602</v>
      </c>
      <c r="C682" s="221" t="s">
        <v>758</v>
      </c>
      <c r="D682" s="221" t="s">
        <v>5603</v>
      </c>
      <c r="E682" s="532" t="s">
        <v>3697</v>
      </c>
      <c r="F682" s="221">
        <f>IF(RIGHT(B682,1)="p",0,IF(TRIM(C682)=TRIM('2 - Project Admin'!$E$8),1,0))</f>
        <v>0</v>
      </c>
      <c r="G682" s="221">
        <f>IF(F682=1,COUNTIF($C$4:C682,C682),0)</f>
        <v>0</v>
      </c>
    </row>
    <row r="683" spans="2:7">
      <c r="B683" s="221" t="s">
        <v>5604</v>
      </c>
      <c r="C683" s="221" t="s">
        <v>758</v>
      </c>
      <c r="D683" s="221" t="s">
        <v>5605</v>
      </c>
      <c r="E683" s="532" t="s">
        <v>3697</v>
      </c>
      <c r="F683" s="221">
        <f>IF(RIGHT(B683,1)="p",0,IF(TRIM(C683)=TRIM('2 - Project Admin'!$E$8),1,0))</f>
        <v>0</v>
      </c>
      <c r="G683" s="221">
        <f>IF(F683=1,COUNTIF($C$4:C683,C683),0)</f>
        <v>0</v>
      </c>
    </row>
    <row r="684" spans="2:7">
      <c r="B684" s="221" t="s">
        <v>5606</v>
      </c>
      <c r="C684" s="221" t="s">
        <v>758</v>
      </c>
      <c r="D684" s="221" t="s">
        <v>5607</v>
      </c>
      <c r="E684" s="532" t="s">
        <v>3697</v>
      </c>
      <c r="F684" s="221">
        <f>IF(RIGHT(B684,1)="p",0,IF(TRIM(C684)=TRIM('2 - Project Admin'!$E$8),1,0))</f>
        <v>0</v>
      </c>
      <c r="G684" s="221">
        <f>IF(F684=1,COUNTIF($C$4:C684,C684),0)</f>
        <v>0</v>
      </c>
    </row>
    <row r="685" spans="2:7">
      <c r="B685" s="221" t="s">
        <v>5608</v>
      </c>
      <c r="C685" s="221" t="s">
        <v>758</v>
      </c>
      <c r="D685" s="221" t="s">
        <v>5609</v>
      </c>
      <c r="E685" s="532" t="s">
        <v>3697</v>
      </c>
      <c r="F685" s="221">
        <f>IF(RIGHT(B685,1)="p",0,IF(TRIM(C685)=TRIM('2 - Project Admin'!$E$8),1,0))</f>
        <v>0</v>
      </c>
      <c r="G685" s="221">
        <f>IF(F685=1,COUNTIF($C$4:C685,C685),0)</f>
        <v>0</v>
      </c>
    </row>
    <row r="686" spans="2:7">
      <c r="B686" s="481"/>
      <c r="C686" s="481"/>
      <c r="D686" s="481"/>
      <c r="E686" s="481"/>
      <c r="F686" s="221"/>
      <c r="G686" s="221"/>
    </row>
    <row r="687" spans="2:7">
      <c r="B687" s="481"/>
      <c r="C687" s="481"/>
      <c r="D687" s="481"/>
      <c r="E687" s="481"/>
      <c r="F687" s="221"/>
      <c r="G687" s="221"/>
    </row>
    <row r="688" spans="2:7">
      <c r="B688" s="481"/>
      <c r="C688" s="481"/>
      <c r="D688" s="481"/>
      <c r="E688" s="481"/>
      <c r="F688" s="221"/>
      <c r="G688" s="221"/>
    </row>
    <row r="689" spans="2:7">
      <c r="B689" s="481"/>
      <c r="C689" s="481"/>
      <c r="D689" s="481"/>
      <c r="E689" s="481"/>
      <c r="F689" s="221"/>
      <c r="G689" s="221"/>
    </row>
    <row r="690" spans="2:7">
      <c r="B690" s="481"/>
      <c r="C690" s="481"/>
      <c r="D690" s="481"/>
      <c r="E690" s="481"/>
      <c r="F690" s="221"/>
      <c r="G690" s="221"/>
    </row>
  </sheetData>
  <mergeCells count="2">
    <mergeCell ref="B2:G2"/>
    <mergeCell ref="I2:M2"/>
  </mergeCells>
  <phoneticPr fontId="14" type="noConversion"/>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AB24"/>
  <sheetViews>
    <sheetView workbookViewId="0">
      <selection activeCell="K22" sqref="K22"/>
    </sheetView>
  </sheetViews>
  <sheetFormatPr defaultRowHeight="15"/>
  <cols>
    <col min="3" max="3" width="28.42578125" customWidth="1"/>
    <col min="4" max="5" width="0" hidden="1" customWidth="1"/>
    <col min="6" max="6" width="32" style="10" bestFit="1" customWidth="1"/>
    <col min="7" max="7" width="17.42578125" customWidth="1"/>
    <col min="8" max="8" width="9.5703125" customWidth="1"/>
    <col min="9" max="9" width="14.5703125" bestFit="1" customWidth="1"/>
    <col min="10" max="23" width="9.5703125" customWidth="1"/>
  </cols>
  <sheetData>
    <row r="1" spans="1:28" ht="15.75" thickBot="1">
      <c r="A1" t="s">
        <v>5610</v>
      </c>
      <c r="C1" s="829" t="s">
        <v>5611</v>
      </c>
      <c r="D1" s="829"/>
      <c r="E1" s="829"/>
      <c r="F1" s="829"/>
      <c r="G1" t="s">
        <v>88</v>
      </c>
    </row>
    <row r="2" spans="1:28" s="34" customFormat="1" ht="15.75" thickBot="1">
      <c r="A2" s="34" t="s">
        <v>5612</v>
      </c>
      <c r="C2" s="252" t="s">
        <v>5613</v>
      </c>
      <c r="D2" s="253"/>
      <c r="E2" s="254"/>
      <c r="F2" s="252" t="s">
        <v>5614</v>
      </c>
      <c r="G2" s="252" t="s">
        <v>5615</v>
      </c>
    </row>
    <row r="3" spans="1:28" s="255" customFormat="1" ht="15.75" thickBot="1">
      <c r="A3" s="255" t="s">
        <v>5616</v>
      </c>
      <c r="D3" s="256"/>
      <c r="E3" s="257"/>
      <c r="G3" s="255" t="s">
        <v>5617</v>
      </c>
    </row>
    <row r="4" spans="1:28">
      <c r="C4" s="208" t="str" cm="1">
        <f t="array" ref="C4:E4">'1 - Start Here'!B6:D6</f>
        <v>1 April 2024 to 30 September 2024</v>
      </c>
      <c r="D4" s="10">
        <v>0</v>
      </c>
      <c r="E4">
        <v>0</v>
      </c>
      <c r="F4" s="10" t="s">
        <v>5618</v>
      </c>
      <c r="H4" s="21"/>
      <c r="I4" s="20" t="s">
        <v>88</v>
      </c>
      <c r="L4" t="s">
        <v>5619</v>
      </c>
    </row>
    <row r="5" spans="1:28">
      <c r="F5" s="10" t="s">
        <v>5620</v>
      </c>
      <c r="G5" s="207">
        <v>44652</v>
      </c>
      <c r="H5" s="26"/>
      <c r="I5" s="20" t="str">
        <f>IF(ISBLANK('2 - Project Admin'!E27),"n/a",'2 - Project Admin'!E27)</f>
        <v>The Community Skills and Enterprise Project</v>
      </c>
      <c r="J5" s="26"/>
      <c r="K5" s="26"/>
      <c r="L5" s="20" t="s">
        <v>481</v>
      </c>
      <c r="M5" s="26"/>
      <c r="O5" s="26"/>
      <c r="P5" s="26"/>
      <c r="Q5" s="26"/>
      <c r="R5" s="26"/>
      <c r="S5" s="26"/>
      <c r="T5" s="26"/>
      <c r="U5" s="26"/>
      <c r="V5" s="26"/>
      <c r="W5" s="26"/>
    </row>
    <row r="6" spans="1:28">
      <c r="F6" s="10" t="s">
        <v>5621</v>
      </c>
      <c r="G6" s="207">
        <v>44835</v>
      </c>
      <c r="H6" s="31"/>
      <c r="I6" s="20" t="str">
        <f>IF(ISBLANK('2 - Project Admin'!E28),"n/a",'2 - Project Admin'!E28)</f>
        <v>Severn Centre for Health and Wellbeing</v>
      </c>
      <c r="J6" s="31"/>
      <c r="K6" s="31"/>
      <c r="L6" s="31"/>
      <c r="M6" s="31"/>
      <c r="N6" s="31"/>
      <c r="O6" s="31"/>
      <c r="P6" s="31"/>
      <c r="Q6" s="31"/>
      <c r="R6" s="31"/>
      <c r="S6" s="31"/>
      <c r="T6" s="31"/>
      <c r="U6" s="31"/>
      <c r="V6" s="31"/>
      <c r="W6" s="31"/>
      <c r="X6" s="31"/>
      <c r="Y6" s="31"/>
      <c r="Z6" s="31"/>
      <c r="AA6" s="31"/>
      <c r="AB6" s="31"/>
    </row>
    <row r="7" spans="1:28">
      <c r="F7" s="10" t="s">
        <v>5622</v>
      </c>
      <c r="G7" s="207">
        <v>45017</v>
      </c>
      <c r="H7" s="30"/>
      <c r="I7" s="20" t="str">
        <f>IF(ISBLANK('2 - Project Admin'!E29),"n/a",'2 - Project Admin'!E29)</f>
        <v>The Shrub Hill Regeneration Project</v>
      </c>
      <c r="J7" s="30"/>
      <c r="K7" s="30"/>
      <c r="L7" s="30"/>
      <c r="M7" s="30"/>
      <c r="N7" s="30"/>
      <c r="O7" s="30"/>
      <c r="P7" s="30"/>
      <c r="Q7" s="30"/>
      <c r="R7" s="30"/>
      <c r="S7" s="30"/>
      <c r="T7" s="30"/>
      <c r="U7" s="30"/>
      <c r="V7" s="30"/>
      <c r="W7" s="30"/>
    </row>
    <row r="8" spans="1:28">
      <c r="F8" s="10" t="s">
        <v>5623</v>
      </c>
      <c r="G8" s="207">
        <v>45200</v>
      </c>
      <c r="H8" s="30"/>
      <c r="I8" s="20" t="str">
        <f>IF(ISBLANK('2 - Project Admin'!E30),"n/a",'2 - Project Admin'!E30)</f>
        <v xml:space="preserve">Heritage and Riverside Project </v>
      </c>
      <c r="J8" s="30"/>
      <c r="K8" s="30"/>
      <c r="L8" s="30"/>
      <c r="M8" s="30"/>
      <c r="N8" s="30"/>
      <c r="O8" s="30"/>
      <c r="P8" s="30"/>
      <c r="Q8" s="30"/>
      <c r="R8" s="30"/>
      <c r="S8" s="30"/>
      <c r="T8" s="30"/>
      <c r="U8" s="30"/>
      <c r="V8" s="30"/>
      <c r="W8" s="30"/>
    </row>
    <row r="9" spans="1:28">
      <c r="F9" s="10" t="s">
        <v>5624</v>
      </c>
      <c r="G9" s="207">
        <v>45383</v>
      </c>
      <c r="I9" s="20" t="str">
        <f>IF(ISBLANK('2 - Project Admin'!E31),"n/a",'2 - Project Admin'!E31)</f>
        <v>Active Travel</v>
      </c>
    </row>
    <row r="10" spans="1:28">
      <c r="F10" s="10" t="s">
        <v>1</v>
      </c>
      <c r="G10" s="207">
        <v>45566</v>
      </c>
      <c r="I10" s="20" t="str">
        <f>IF(ISBLANK('2 - Project Admin'!E32),"n/a",'2 - Project Admin'!E32)</f>
        <v/>
      </c>
    </row>
    <row r="11" spans="1:28">
      <c r="F11" s="10" t="s">
        <v>5625</v>
      </c>
      <c r="G11" s="207">
        <v>45748</v>
      </c>
      <c r="I11" s="20" t="str">
        <f>IF(ISBLANK('2 - Project Admin'!E33),"n/a",'2 - Project Admin'!E33)</f>
        <v/>
      </c>
    </row>
    <row r="12" spans="1:28">
      <c r="F12" s="10" t="s">
        <v>5626</v>
      </c>
      <c r="G12" s="207">
        <v>45931</v>
      </c>
      <c r="I12" s="20" t="str">
        <f>IF(ISBLANK('2 - Project Admin'!E34),"n/a",'2 - Project Admin'!E34)</f>
        <v/>
      </c>
    </row>
    <row r="13" spans="1:28">
      <c r="F13" s="10" t="s">
        <v>5627</v>
      </c>
      <c r="G13" s="207">
        <v>46113</v>
      </c>
      <c r="I13" s="20" t="str">
        <f>IF(ISBLANK('2 - Project Admin'!E35),"n/a",'2 - Project Admin'!E35)</f>
        <v/>
      </c>
    </row>
    <row r="14" spans="1:28">
      <c r="G14" s="207"/>
      <c r="I14" s="20" t="str">
        <f>IF(ISBLANK('2 - Project Admin'!E36),"n/a",'2 - Project Admin'!E36)</f>
        <v/>
      </c>
    </row>
    <row r="15" spans="1:28">
      <c r="I15" s="20" t="str">
        <f>IF(ISBLANK('2 - Project Admin'!E37),"n/a",'2 - Project Admin'!E37)</f>
        <v/>
      </c>
    </row>
    <row r="16" spans="1:28">
      <c r="G16" s="207"/>
      <c r="I16" s="20" t="str">
        <f>IF(ISBLANK('2 - Project Admin'!E38),"n/a",'2 - Project Admin'!E38)</f>
        <v/>
      </c>
    </row>
    <row r="17" spans="7:9">
      <c r="I17" s="20" t="str">
        <f>IF(ISBLANK('2 - Project Admin'!E39),"n/a",'2 - Project Admin'!E39)</f>
        <v/>
      </c>
    </row>
    <row r="18" spans="7:9">
      <c r="G18" s="207"/>
      <c r="I18" s="20" t="str">
        <f>IF(ISBLANK('2 - Project Admin'!E40),"n/a",'2 - Project Admin'!E40)</f>
        <v/>
      </c>
    </row>
    <row r="19" spans="7:9">
      <c r="I19" s="20" t="str">
        <f>IF(ISBLANK('2 - Project Admin'!E46),"n/a",'2 - Project Admin'!E46)</f>
        <v/>
      </c>
    </row>
    <row r="20" spans="7:9">
      <c r="G20" s="207"/>
      <c r="I20" s="20"/>
    </row>
    <row r="21" spans="7:9">
      <c r="I21" s="20"/>
    </row>
    <row r="22" spans="7:9">
      <c r="I22" s="20"/>
    </row>
    <row r="23" spans="7:9">
      <c r="I23" s="20"/>
    </row>
    <row r="24" spans="7:9">
      <c r="I24" s="20"/>
    </row>
  </sheetData>
  <mergeCells count="1">
    <mergeCell ref="C1:F1"/>
  </mergeCells>
  <phoneticPr fontId="14" type="noConversion"/>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B2:AE103"/>
  <sheetViews>
    <sheetView workbookViewId="0">
      <selection activeCell="O21" sqref="O21"/>
    </sheetView>
  </sheetViews>
  <sheetFormatPr defaultColWidth="9.42578125" defaultRowHeight="15"/>
  <cols>
    <col min="1" max="1" width="3.5703125" style="230" customWidth="1"/>
    <col min="2" max="2" width="14" style="230" customWidth="1"/>
    <col min="3" max="3" width="3.5703125" style="230" customWidth="1"/>
    <col min="4" max="4" width="24.42578125" style="230" bestFit="1" customWidth="1"/>
    <col min="5" max="5" width="3.5703125" style="230" customWidth="1"/>
    <col min="6" max="6" width="26.42578125" style="230" bestFit="1" customWidth="1"/>
    <col min="7" max="7" width="3.5703125" style="230" customWidth="1"/>
    <col min="8" max="8" width="37.42578125" style="230" bestFit="1" customWidth="1"/>
    <col min="9" max="9" width="3.5703125" style="230" customWidth="1"/>
    <col min="10" max="10" width="44.5703125" style="230" bestFit="1" customWidth="1"/>
    <col min="11" max="11" width="3.5703125" style="230" customWidth="1"/>
    <col min="12" max="12" width="9.42578125" style="230" bestFit="1" customWidth="1"/>
    <col min="13" max="13" width="3.5703125" style="230" customWidth="1"/>
    <col min="14" max="14" width="19.5703125" style="230" bestFit="1" customWidth="1"/>
    <col min="15" max="15" width="28.5703125" style="230" customWidth="1"/>
    <col min="16" max="16" width="33.5703125" style="230" customWidth="1"/>
    <col min="17" max="17" width="36.5703125" style="230" bestFit="1" customWidth="1"/>
    <col min="18" max="18" width="3.5703125" style="230" customWidth="1"/>
    <col min="19" max="19" width="29.42578125" style="230" bestFit="1" customWidth="1"/>
    <col min="20" max="20" width="3.5703125" style="230" customWidth="1"/>
    <col min="21" max="21" width="86" style="230" bestFit="1" customWidth="1"/>
    <col min="22" max="26" width="9.42578125" style="230"/>
    <col min="27" max="27" width="14.42578125" style="230" customWidth="1"/>
    <col min="28" max="16384" width="9.42578125" style="230"/>
  </cols>
  <sheetData>
    <row r="2" spans="2:31">
      <c r="B2" s="302" t="s">
        <v>5628</v>
      </c>
      <c r="C2" s="593"/>
      <c r="D2" s="899" t="s">
        <v>7</v>
      </c>
      <c r="E2" s="899"/>
      <c r="F2" s="899"/>
      <c r="G2" s="899"/>
      <c r="H2" s="899"/>
      <c r="I2" s="899"/>
      <c r="J2" s="899"/>
      <c r="K2" s="899"/>
      <c r="L2" s="899"/>
      <c r="M2" s="593"/>
      <c r="N2" s="901" t="s">
        <v>9</v>
      </c>
      <c r="O2" s="901"/>
      <c r="P2" s="901"/>
      <c r="Q2" s="901"/>
      <c r="R2" s="593"/>
      <c r="S2" s="307" t="s">
        <v>11</v>
      </c>
      <c r="T2" s="593"/>
      <c r="U2" s="597" t="s">
        <v>17</v>
      </c>
      <c r="V2" s="593"/>
      <c r="W2" s="597" t="s">
        <v>5629</v>
      </c>
      <c r="X2" s="593"/>
      <c r="Y2" s="900" t="s">
        <v>5630</v>
      </c>
      <c r="Z2" s="900"/>
      <c r="AA2" s="900"/>
      <c r="AB2" s="900"/>
      <c r="AC2" s="900"/>
      <c r="AD2" s="593"/>
      <c r="AE2" s="593"/>
    </row>
    <row r="3" spans="2:31">
      <c r="B3" s="301" t="s">
        <v>5631</v>
      </c>
      <c r="C3" s="593"/>
      <c r="D3" s="305" t="s">
        <v>5632</v>
      </c>
      <c r="E3" s="593"/>
      <c r="F3" s="305" t="s">
        <v>5633</v>
      </c>
      <c r="G3" s="300"/>
      <c r="H3" s="305" t="s">
        <v>5634</v>
      </c>
      <c r="I3" s="593"/>
      <c r="J3" s="305" t="s">
        <v>5635</v>
      </c>
      <c r="K3" s="593"/>
      <c r="L3" s="305" t="s">
        <v>5636</v>
      </c>
      <c r="M3" s="593"/>
      <c r="N3" s="306" t="s">
        <v>5637</v>
      </c>
      <c r="O3" s="510" t="s">
        <v>132</v>
      </c>
      <c r="P3" s="510" t="s">
        <v>134</v>
      </c>
      <c r="Q3" s="510" t="s">
        <v>5638</v>
      </c>
      <c r="R3" s="593"/>
      <c r="S3" s="308" t="s">
        <v>5639</v>
      </c>
      <c r="T3" s="593"/>
      <c r="U3" s="309" t="s">
        <v>5640</v>
      </c>
      <c r="V3" s="593"/>
      <c r="W3" s="309" t="s">
        <v>5641</v>
      </c>
      <c r="X3" s="593"/>
      <c r="Y3" s="309" t="s">
        <v>5642</v>
      </c>
      <c r="Z3" s="309" t="s">
        <v>5643</v>
      </c>
      <c r="AA3" s="309" t="s">
        <v>5644</v>
      </c>
      <c r="AB3" s="309" t="s">
        <v>5645</v>
      </c>
      <c r="AC3" s="593" t="s">
        <v>5646</v>
      </c>
      <c r="AD3" s="593" t="s">
        <v>5647</v>
      </c>
      <c r="AE3" s="593" t="s">
        <v>5648</v>
      </c>
    </row>
    <row r="4" spans="2:31">
      <c r="B4" s="299" t="s">
        <v>90</v>
      </c>
      <c r="C4" s="593"/>
      <c r="D4" s="299" t="s">
        <v>90</v>
      </c>
      <c r="E4" s="593"/>
      <c r="F4" s="299" t="s">
        <v>488</v>
      </c>
      <c r="G4" s="300"/>
      <c r="H4" s="299" t="s">
        <v>482</v>
      </c>
      <c r="I4" s="593"/>
      <c r="J4" s="299" t="s">
        <v>90</v>
      </c>
      <c r="K4" s="593"/>
      <c r="L4" s="299" t="s">
        <v>90</v>
      </c>
      <c r="M4" s="593"/>
      <c r="N4" s="299" t="s">
        <v>90</v>
      </c>
      <c r="O4" s="523" t="s">
        <v>90</v>
      </c>
      <c r="P4" s="523" t="s">
        <v>90</v>
      </c>
      <c r="Q4" s="523" t="s">
        <v>90</v>
      </c>
      <c r="R4" s="593"/>
      <c r="S4" s="299" t="s">
        <v>90</v>
      </c>
      <c r="T4" s="593"/>
      <c r="U4" s="299" t="s">
        <v>90</v>
      </c>
      <c r="V4" s="593"/>
      <c r="W4" s="299" t="s">
        <v>90</v>
      </c>
      <c r="X4" s="593"/>
      <c r="Y4" s="299" t="s">
        <v>90</v>
      </c>
      <c r="Z4" s="299" t="s">
        <v>90</v>
      </c>
      <c r="AA4" s="299" t="s">
        <v>90</v>
      </c>
      <c r="AB4" s="299" t="s">
        <v>90</v>
      </c>
      <c r="AC4" s="299" t="s">
        <v>90</v>
      </c>
      <c r="AD4" s="299" t="s">
        <v>90</v>
      </c>
      <c r="AE4" s="593" t="s">
        <v>302</v>
      </c>
    </row>
    <row r="5" spans="2:31">
      <c r="B5" s="299" t="s">
        <v>85</v>
      </c>
      <c r="C5" s="593"/>
      <c r="D5" s="299" t="s">
        <v>5649</v>
      </c>
      <c r="E5" s="593"/>
      <c r="F5" s="299" t="s">
        <v>490</v>
      </c>
      <c r="G5" s="593"/>
      <c r="H5" s="299" t="s">
        <v>485</v>
      </c>
      <c r="I5" s="593"/>
      <c r="J5" s="299" t="s">
        <v>78</v>
      </c>
      <c r="K5" s="593"/>
      <c r="L5" s="299" t="s">
        <v>79</v>
      </c>
      <c r="M5" s="593"/>
      <c r="N5" s="299">
        <v>1</v>
      </c>
      <c r="O5" s="221" t="s">
        <v>5650</v>
      </c>
      <c r="P5" s="511" t="s">
        <v>145</v>
      </c>
      <c r="Q5" s="523" t="s">
        <v>146</v>
      </c>
      <c r="R5" s="593"/>
      <c r="S5" s="299" t="s">
        <v>222</v>
      </c>
      <c r="T5" s="593"/>
      <c r="U5" s="299" t="s">
        <v>5651</v>
      </c>
      <c r="V5" s="593"/>
      <c r="W5" s="593" t="s">
        <v>5652</v>
      </c>
      <c r="X5" s="593"/>
      <c r="Y5" s="593" t="s">
        <v>88</v>
      </c>
      <c r="Z5" s="593" t="s">
        <v>88</v>
      </c>
      <c r="AA5" s="593" t="s">
        <v>88</v>
      </c>
      <c r="AB5" s="593" t="s">
        <v>88</v>
      </c>
      <c r="AC5" s="593" t="s">
        <v>88</v>
      </c>
      <c r="AD5" s="593" t="s">
        <v>88</v>
      </c>
      <c r="AE5" s="593"/>
    </row>
    <row r="6" spans="2:31">
      <c r="B6" s="299" t="s">
        <v>81</v>
      </c>
      <c r="C6" s="593"/>
      <c r="D6" s="299" t="s">
        <v>5653</v>
      </c>
      <c r="E6" s="593"/>
      <c r="F6" s="299" t="s">
        <v>492</v>
      </c>
      <c r="G6" s="593"/>
      <c r="H6" s="299" t="s">
        <v>492</v>
      </c>
      <c r="I6" s="593"/>
      <c r="J6" s="299" t="s">
        <v>5654</v>
      </c>
      <c r="K6" s="593"/>
      <c r="L6" s="299" t="s">
        <v>88</v>
      </c>
      <c r="M6" s="593"/>
      <c r="N6" s="299">
        <v>2</v>
      </c>
      <c r="O6" s="221" t="s">
        <v>143</v>
      </c>
      <c r="P6" s="511" t="s">
        <v>155</v>
      </c>
      <c r="Q6" s="523" t="s">
        <v>156</v>
      </c>
      <c r="R6" s="593"/>
      <c r="S6" s="299" t="s">
        <v>223</v>
      </c>
      <c r="T6" s="593"/>
      <c r="U6" s="299" t="s">
        <v>347</v>
      </c>
      <c r="V6" s="593"/>
      <c r="W6" s="593" t="s">
        <v>5655</v>
      </c>
      <c r="X6" s="593"/>
      <c r="Y6" s="593" t="s">
        <v>5656</v>
      </c>
      <c r="Z6" s="593" t="s">
        <v>5657</v>
      </c>
      <c r="AA6" s="593" t="s">
        <v>5658</v>
      </c>
      <c r="AB6" s="593" t="s">
        <v>5659</v>
      </c>
      <c r="AC6" s="593" t="s">
        <v>5660</v>
      </c>
      <c r="AD6" s="593" t="s">
        <v>5661</v>
      </c>
      <c r="AE6" s="593"/>
    </row>
    <row r="7" spans="2:31">
      <c r="B7" s="593"/>
      <c r="C7" s="593"/>
      <c r="D7" s="593"/>
      <c r="E7" s="593"/>
      <c r="F7" s="299" t="s">
        <v>496</v>
      </c>
      <c r="G7" s="593"/>
      <c r="H7" s="299" t="s">
        <v>496</v>
      </c>
      <c r="I7" s="593"/>
      <c r="J7" s="299" t="s">
        <v>87</v>
      </c>
      <c r="K7" s="593"/>
      <c r="L7" s="593"/>
      <c r="M7" s="593"/>
      <c r="N7" s="299">
        <v>3</v>
      </c>
      <c r="O7" s="221" t="s">
        <v>162</v>
      </c>
      <c r="P7" s="221" t="s">
        <v>164</v>
      </c>
      <c r="Q7" s="523" t="s">
        <v>165</v>
      </c>
      <c r="R7" s="593"/>
      <c r="S7" s="299" t="s">
        <v>224</v>
      </c>
      <c r="T7" s="593"/>
      <c r="U7" s="299" t="s">
        <v>5662</v>
      </c>
      <c r="V7" s="593"/>
      <c r="W7" s="593" t="s">
        <v>5663</v>
      </c>
      <c r="X7" s="593"/>
      <c r="Y7" s="593" t="s">
        <v>5664</v>
      </c>
      <c r="Z7" s="593" t="s">
        <v>5665</v>
      </c>
      <c r="AA7" s="593" t="s">
        <v>5666</v>
      </c>
      <c r="AB7" s="593" t="s">
        <v>5667</v>
      </c>
      <c r="AC7" s="593" t="s">
        <v>5668</v>
      </c>
      <c r="AD7" s="593" t="s">
        <v>5669</v>
      </c>
      <c r="AE7" s="593"/>
    </row>
    <row r="8" spans="2:31">
      <c r="B8" s="593"/>
      <c r="C8" s="593"/>
      <c r="D8" s="593"/>
      <c r="E8" s="593"/>
      <c r="F8" s="299" t="s">
        <v>503</v>
      </c>
      <c r="G8" s="593"/>
      <c r="H8" s="299" t="s">
        <v>500</v>
      </c>
      <c r="I8" s="593"/>
      <c r="J8" s="299" t="s">
        <v>83</v>
      </c>
      <c r="K8" s="593"/>
      <c r="L8" s="593"/>
      <c r="M8" s="593"/>
      <c r="N8" s="299">
        <v>4</v>
      </c>
      <c r="O8" s="221" t="s">
        <v>5670</v>
      </c>
      <c r="P8" s="221" t="s">
        <v>173</v>
      </c>
      <c r="Q8" s="523" t="s">
        <v>174</v>
      </c>
      <c r="R8" s="593"/>
      <c r="S8" s="593"/>
      <c r="T8" s="593"/>
      <c r="U8" s="299" t="s">
        <v>5671</v>
      </c>
      <c r="V8" s="593"/>
      <c r="W8" s="593" t="s">
        <v>5672</v>
      </c>
      <c r="X8" s="593"/>
      <c r="Y8" s="593" t="s">
        <v>5673</v>
      </c>
      <c r="Z8" s="593" t="s">
        <v>5674</v>
      </c>
      <c r="AA8" s="593" t="s">
        <v>5675</v>
      </c>
      <c r="AB8" s="593" t="s">
        <v>5676</v>
      </c>
      <c r="AC8" s="593" t="s">
        <v>5677</v>
      </c>
      <c r="AD8" s="593" t="s">
        <v>5678</v>
      </c>
      <c r="AE8" s="593"/>
    </row>
    <row r="9" spans="2:31">
      <c r="B9" s="593"/>
      <c r="C9" s="593"/>
      <c r="D9" s="593"/>
      <c r="E9" s="593"/>
      <c r="F9" s="299" t="s">
        <v>505</v>
      </c>
      <c r="G9" s="593"/>
      <c r="H9" s="299" t="s">
        <v>511</v>
      </c>
      <c r="I9" s="593"/>
      <c r="J9" s="299" t="s">
        <v>5679</v>
      </c>
      <c r="K9" s="593"/>
      <c r="L9" s="593"/>
      <c r="M9" s="593"/>
      <c r="N9" s="299">
        <v>5</v>
      </c>
      <c r="O9" s="221" t="s">
        <v>5680</v>
      </c>
      <c r="P9" s="221" t="s">
        <v>449</v>
      </c>
      <c r="Q9" s="593"/>
      <c r="R9" s="593"/>
      <c r="S9" s="593"/>
      <c r="T9" s="593"/>
      <c r="U9" s="299" t="s">
        <v>5681</v>
      </c>
      <c r="V9" s="593"/>
      <c r="W9" s="593"/>
      <c r="X9" s="593"/>
      <c r="Y9" s="593" t="s">
        <v>5679</v>
      </c>
      <c r="Z9" s="593" t="s">
        <v>5682</v>
      </c>
      <c r="AA9" s="593" t="s">
        <v>5683</v>
      </c>
      <c r="AB9" s="593" t="s">
        <v>5679</v>
      </c>
      <c r="AC9" s="593" t="s">
        <v>5684</v>
      </c>
      <c r="AD9" s="593" t="s">
        <v>5685</v>
      </c>
      <c r="AE9" s="593"/>
    </row>
    <row r="10" spans="2:31">
      <c r="B10" s="593"/>
      <c r="C10" s="593"/>
      <c r="D10" s="593"/>
      <c r="E10" s="593"/>
      <c r="F10" s="299" t="s">
        <v>508</v>
      </c>
      <c r="G10" s="593"/>
      <c r="H10" s="299" t="s">
        <v>522</v>
      </c>
      <c r="I10" s="593"/>
      <c r="J10" s="299" t="s">
        <v>5686</v>
      </c>
      <c r="K10" s="593"/>
      <c r="L10" s="593"/>
      <c r="M10" s="593"/>
      <c r="N10" s="593"/>
      <c r="O10"/>
      <c r="P10" s="221" t="s">
        <v>5687</v>
      </c>
      <c r="Q10" s="593"/>
      <c r="R10" s="593"/>
      <c r="S10" s="593"/>
      <c r="T10" s="593"/>
      <c r="U10" s="299" t="s">
        <v>3694</v>
      </c>
      <c r="V10" s="593"/>
      <c r="W10" s="593"/>
      <c r="X10" s="593"/>
      <c r="Y10" s="593"/>
      <c r="Z10" s="593" t="s">
        <v>5688</v>
      </c>
      <c r="AA10" s="593" t="s">
        <v>5689</v>
      </c>
      <c r="AB10" s="593"/>
      <c r="AC10" s="593" t="s">
        <v>5690</v>
      </c>
      <c r="AD10" s="593" t="s">
        <v>5691</v>
      </c>
      <c r="AE10" s="593"/>
    </row>
    <row r="11" spans="2:31">
      <c r="B11" s="593"/>
      <c r="C11" s="593"/>
      <c r="D11" s="593"/>
      <c r="E11" s="593"/>
      <c r="F11" s="299" t="s">
        <v>513</v>
      </c>
      <c r="G11" s="593"/>
      <c r="H11" s="299" t="s">
        <v>530</v>
      </c>
      <c r="I11" s="593"/>
      <c r="J11" s="593"/>
      <c r="K11" s="593"/>
      <c r="L11" s="593"/>
      <c r="M11" s="593"/>
      <c r="N11" s="593"/>
      <c r="O11"/>
      <c r="P11" s="221" t="s">
        <v>5692</v>
      </c>
      <c r="Q11" s="593"/>
      <c r="R11" s="593"/>
      <c r="S11" s="593"/>
      <c r="T11" s="593"/>
      <c r="U11" s="299" t="s">
        <v>5693</v>
      </c>
      <c r="V11" s="593"/>
      <c r="W11" s="593"/>
      <c r="X11" s="593"/>
      <c r="Y11" s="593"/>
      <c r="Z11" s="593" t="s">
        <v>5679</v>
      </c>
      <c r="AA11" s="593" t="s">
        <v>5679</v>
      </c>
      <c r="AB11" s="593"/>
      <c r="AC11" s="593" t="s">
        <v>5694</v>
      </c>
      <c r="AD11" s="593" t="s">
        <v>5695</v>
      </c>
      <c r="AE11" s="593"/>
    </row>
    <row r="12" spans="2:31">
      <c r="B12" s="593"/>
      <c r="C12" s="593"/>
      <c r="D12" s="593"/>
      <c r="E12" s="593"/>
      <c r="F12" s="299" t="s">
        <v>515</v>
      </c>
      <c r="G12" s="593"/>
      <c r="H12" s="299" t="s">
        <v>537</v>
      </c>
      <c r="I12" s="593"/>
      <c r="J12" s="593"/>
      <c r="K12" s="593"/>
      <c r="L12" s="593"/>
      <c r="M12" s="593"/>
      <c r="N12" s="593"/>
      <c r="O12"/>
      <c r="P12" s="221" t="s">
        <v>5696</v>
      </c>
      <c r="Q12" s="593"/>
      <c r="R12" s="593"/>
      <c r="S12" s="593"/>
      <c r="T12" s="593"/>
      <c r="U12" s="299" t="s">
        <v>5697</v>
      </c>
      <c r="V12" s="593"/>
      <c r="W12" s="38"/>
      <c r="X12" s="593"/>
      <c r="Y12" s="593"/>
      <c r="Z12" s="593"/>
      <c r="AA12" s="593"/>
      <c r="AB12" s="593"/>
      <c r="AC12" s="593" t="s">
        <v>5698</v>
      </c>
      <c r="AD12" s="593" t="s">
        <v>5679</v>
      </c>
      <c r="AE12" s="593"/>
    </row>
    <row r="13" spans="2:31">
      <c r="B13" s="593"/>
      <c r="C13" s="593"/>
      <c r="D13" s="593"/>
      <c r="E13" s="593"/>
      <c r="F13" s="299" t="s">
        <v>517</v>
      </c>
      <c r="G13" s="593"/>
      <c r="H13" s="299" t="s">
        <v>542</v>
      </c>
      <c r="I13" s="593"/>
      <c r="J13" s="593"/>
      <c r="K13" s="593"/>
      <c r="L13" s="593"/>
      <c r="M13" s="593"/>
      <c r="N13" s="593"/>
      <c r="O13" s="593"/>
      <c r="P13"/>
      <c r="Q13" s="593"/>
      <c r="R13" s="593"/>
      <c r="S13" s="593"/>
      <c r="T13" s="593"/>
      <c r="U13" s="299" t="s">
        <v>5699</v>
      </c>
      <c r="V13" s="593"/>
      <c r="W13" s="38"/>
      <c r="X13" s="593"/>
      <c r="Y13" s="593"/>
      <c r="Z13" s="593"/>
      <c r="AA13" s="593"/>
      <c r="AB13" s="593"/>
      <c r="AC13" s="593" t="s">
        <v>5700</v>
      </c>
      <c r="AD13" s="593"/>
      <c r="AE13" s="593"/>
    </row>
    <row r="14" spans="2:31">
      <c r="B14" s="593"/>
      <c r="C14" s="593"/>
      <c r="D14" s="593"/>
      <c r="E14" s="593"/>
      <c r="F14" s="299" t="s">
        <v>519</v>
      </c>
      <c r="G14" s="593"/>
      <c r="H14" s="299" t="s">
        <v>553</v>
      </c>
      <c r="I14" s="593"/>
      <c r="J14" s="593"/>
      <c r="K14" s="593"/>
      <c r="L14" s="593"/>
      <c r="M14" s="593"/>
      <c r="N14" s="593"/>
      <c r="O14"/>
      <c r="P14"/>
      <c r="Q14" s="593"/>
      <c r="R14" s="593"/>
      <c r="S14" s="593"/>
      <c r="T14" s="593"/>
      <c r="U14" s="593"/>
      <c r="V14" s="593"/>
      <c r="W14" s="347"/>
      <c r="X14" s="593"/>
      <c r="Y14" s="593"/>
      <c r="Z14" s="593"/>
      <c r="AA14" s="593"/>
      <c r="AB14" s="593"/>
      <c r="AC14" s="593" t="s">
        <v>5679</v>
      </c>
      <c r="AD14" s="593"/>
      <c r="AE14" s="593"/>
    </row>
    <row r="15" spans="2:31">
      <c r="B15" s="593"/>
      <c r="C15" s="593"/>
      <c r="D15" s="593"/>
      <c r="E15" s="593"/>
      <c r="F15" s="299" t="s">
        <v>525</v>
      </c>
      <c r="G15" s="593"/>
      <c r="H15" s="299" t="s">
        <v>560</v>
      </c>
      <c r="I15" s="593"/>
      <c r="J15" s="593"/>
      <c r="K15" s="593"/>
      <c r="L15" s="593"/>
      <c r="M15" s="593"/>
      <c r="N15" s="593"/>
      <c r="O15"/>
      <c r="P15"/>
      <c r="Q15" s="593"/>
      <c r="R15" s="593"/>
      <c r="S15" s="593"/>
      <c r="T15" s="593"/>
      <c r="U15" s="593"/>
      <c r="V15" s="593"/>
      <c r="W15" s="38"/>
      <c r="X15" s="593"/>
      <c r="Y15" s="593"/>
      <c r="Z15" s="593"/>
      <c r="AA15" s="593"/>
      <c r="AB15" s="593"/>
      <c r="AC15" s="593"/>
      <c r="AD15" s="593"/>
      <c r="AE15" s="593"/>
    </row>
    <row r="16" spans="2:31">
      <c r="B16" s="593"/>
      <c r="C16" s="593"/>
      <c r="D16" s="593"/>
      <c r="E16" s="593"/>
      <c r="F16" s="299" t="s">
        <v>527</v>
      </c>
      <c r="G16" s="593"/>
      <c r="H16" s="299" t="s">
        <v>567</v>
      </c>
      <c r="I16" s="593"/>
      <c r="J16" s="593"/>
      <c r="K16" s="593"/>
      <c r="L16" s="593"/>
      <c r="M16" s="593"/>
      <c r="N16" s="593"/>
      <c r="O16"/>
      <c r="P16" s="593"/>
      <c r="Q16" s="593"/>
      <c r="R16" s="593"/>
      <c r="S16" s="593"/>
      <c r="T16" s="593"/>
      <c r="U16" s="593"/>
      <c r="V16" s="593"/>
      <c r="W16" s="38"/>
      <c r="X16" s="593"/>
      <c r="Y16" s="593"/>
      <c r="Z16" s="593"/>
      <c r="AA16" s="593"/>
      <c r="AB16" s="593"/>
      <c r="AC16" s="593"/>
      <c r="AD16" s="593"/>
      <c r="AE16" s="593"/>
    </row>
    <row r="17" spans="6:23">
      <c r="F17" s="299" t="s">
        <v>533</v>
      </c>
      <c r="G17" s="593"/>
      <c r="H17" s="299" t="s">
        <v>574</v>
      </c>
      <c r="I17" s="593"/>
      <c r="J17" s="593"/>
      <c r="K17" s="593"/>
      <c r="L17" s="593"/>
      <c r="M17" s="593"/>
      <c r="N17" s="593"/>
      <c r="O17" s="593"/>
      <c r="P17"/>
      <c r="Q17" s="593"/>
      <c r="R17" s="593"/>
      <c r="S17" s="593"/>
      <c r="T17" s="593"/>
      <c r="U17" s="593"/>
      <c r="V17" s="593"/>
      <c r="W17" s="38"/>
    </row>
    <row r="18" spans="6:23">
      <c r="F18" s="299" t="s">
        <v>535</v>
      </c>
      <c r="G18" s="593"/>
      <c r="H18" s="299" t="s">
        <v>578</v>
      </c>
      <c r="I18" s="593"/>
      <c r="J18" s="593"/>
      <c r="K18" s="593"/>
      <c r="L18" s="593"/>
      <c r="M18" s="593"/>
      <c r="N18" s="593"/>
      <c r="O18"/>
      <c r="P18"/>
      <c r="Q18" s="593"/>
      <c r="R18" s="593"/>
      <c r="S18" s="593"/>
      <c r="T18" s="593"/>
      <c r="U18" s="593"/>
      <c r="V18" s="593"/>
      <c r="W18" s="38"/>
    </row>
    <row r="19" spans="6:23">
      <c r="F19" s="299" t="s">
        <v>539</v>
      </c>
      <c r="G19" s="593"/>
      <c r="H19" s="299" t="s">
        <v>580</v>
      </c>
      <c r="I19" s="593"/>
      <c r="J19" s="593"/>
      <c r="K19" s="593"/>
      <c r="L19" s="593"/>
      <c r="M19" s="593"/>
      <c r="N19" s="593"/>
      <c r="O19"/>
      <c r="P19"/>
      <c r="Q19" s="593"/>
      <c r="R19" s="593"/>
      <c r="S19" s="593"/>
      <c r="T19" s="593"/>
      <c r="U19" s="593"/>
      <c r="V19" s="593"/>
      <c r="W19" s="38"/>
    </row>
    <row r="20" spans="6:23">
      <c r="F20" s="299" t="s">
        <v>545</v>
      </c>
      <c r="G20" s="593"/>
      <c r="H20" s="299" t="s">
        <v>582</v>
      </c>
      <c r="I20" s="593"/>
      <c r="J20" s="593"/>
      <c r="K20" s="593"/>
      <c r="L20" s="593"/>
      <c r="M20" s="593"/>
      <c r="N20" s="593"/>
      <c r="O20"/>
      <c r="P20"/>
      <c r="Q20" s="593"/>
      <c r="R20" s="593"/>
      <c r="S20" s="593"/>
      <c r="T20" s="593"/>
      <c r="U20" s="593"/>
      <c r="V20" s="593"/>
      <c r="W20" s="38"/>
    </row>
    <row r="21" spans="6:23">
      <c r="F21" s="299" t="s">
        <v>548</v>
      </c>
      <c r="G21" s="593"/>
      <c r="H21" s="299" t="s">
        <v>589</v>
      </c>
      <c r="I21" s="593"/>
      <c r="J21" s="593"/>
      <c r="K21" s="593"/>
      <c r="L21" s="593"/>
      <c r="M21" s="593"/>
      <c r="N21" s="593"/>
      <c r="O21" s="593"/>
      <c r="P21"/>
      <c r="Q21" s="593"/>
      <c r="R21" s="593"/>
      <c r="S21" s="593"/>
      <c r="T21" s="593"/>
      <c r="U21" s="593"/>
      <c r="V21" s="593"/>
      <c r="W21" s="38"/>
    </row>
    <row r="22" spans="6:23">
      <c r="F22" s="299" t="s">
        <v>550</v>
      </c>
      <c r="G22" s="593"/>
      <c r="H22" s="299" t="s">
        <v>594</v>
      </c>
      <c r="I22" s="593"/>
      <c r="J22" s="593"/>
      <c r="K22" s="593"/>
      <c r="L22" s="593"/>
      <c r="M22" s="593"/>
      <c r="N22" s="593"/>
      <c r="O22" s="593"/>
      <c r="P22"/>
      <c r="Q22" s="593"/>
      <c r="R22" s="593"/>
      <c r="S22" s="593"/>
      <c r="T22" s="593"/>
      <c r="U22" s="593"/>
      <c r="V22" s="593"/>
      <c r="W22" s="38"/>
    </row>
    <row r="23" spans="6:23">
      <c r="F23" s="299" t="s">
        <v>551</v>
      </c>
      <c r="G23" s="593"/>
      <c r="H23" s="299" t="s">
        <v>600</v>
      </c>
      <c r="I23" s="593"/>
      <c r="J23" s="593"/>
      <c r="K23" s="593"/>
      <c r="L23" s="593"/>
      <c r="M23" s="593"/>
      <c r="N23" s="593"/>
      <c r="O23" s="593"/>
      <c r="P23"/>
      <c r="Q23" s="593"/>
      <c r="R23" s="593"/>
      <c r="S23" s="593"/>
      <c r="T23" s="593"/>
      <c r="U23" s="593"/>
      <c r="V23" s="593"/>
      <c r="W23" s="347"/>
    </row>
    <row r="24" spans="6:23">
      <c r="F24" s="299" t="s">
        <v>556</v>
      </c>
      <c r="G24" s="593"/>
      <c r="H24" s="299" t="s">
        <v>601</v>
      </c>
      <c r="I24" s="593"/>
      <c r="J24" s="593"/>
      <c r="K24" s="593"/>
      <c r="L24" s="593"/>
      <c r="M24" s="593"/>
      <c r="N24" s="593"/>
      <c r="O24" s="593"/>
      <c r="P24" s="593"/>
      <c r="Q24" s="593"/>
      <c r="R24" s="593"/>
      <c r="S24" s="593"/>
      <c r="T24" s="593"/>
      <c r="U24" s="593"/>
      <c r="V24" s="593"/>
      <c r="W24" s="38"/>
    </row>
    <row r="25" spans="6:23">
      <c r="F25" s="299" t="s">
        <v>558</v>
      </c>
      <c r="G25" s="593"/>
      <c r="H25" s="299" t="s">
        <v>609</v>
      </c>
      <c r="I25" s="593"/>
      <c r="J25" s="593"/>
      <c r="K25" s="593"/>
      <c r="L25" s="593"/>
      <c r="M25" s="593"/>
      <c r="N25" s="593"/>
      <c r="O25" s="593"/>
      <c r="P25"/>
      <c r="Q25" s="593"/>
      <c r="R25" s="593"/>
      <c r="S25" s="593"/>
      <c r="T25" s="593"/>
      <c r="U25" s="593"/>
      <c r="V25" s="593"/>
      <c r="W25" s="38"/>
    </row>
    <row r="26" spans="6:23">
      <c r="F26" s="299" t="s">
        <v>560</v>
      </c>
      <c r="G26" s="593"/>
      <c r="H26" s="299" t="s">
        <v>611</v>
      </c>
      <c r="I26" s="593"/>
      <c r="J26" s="593"/>
      <c r="K26" s="593"/>
      <c r="L26" s="593"/>
      <c r="M26" s="593"/>
      <c r="N26" s="593"/>
      <c r="O26" s="593"/>
      <c r="P26"/>
      <c r="Q26" s="593"/>
      <c r="R26" s="593"/>
      <c r="S26" s="593"/>
      <c r="T26" s="593"/>
      <c r="U26" s="593"/>
      <c r="V26" s="593"/>
      <c r="W26" s="38"/>
    </row>
    <row r="27" spans="6:23">
      <c r="F27" s="299" t="s">
        <v>563</v>
      </c>
      <c r="G27" s="593"/>
      <c r="H27" s="299" t="s">
        <v>614</v>
      </c>
      <c r="I27" s="593"/>
      <c r="J27" s="593"/>
      <c r="K27" s="593"/>
      <c r="L27" s="593"/>
      <c r="M27" s="593"/>
      <c r="N27" s="593"/>
      <c r="O27" s="593"/>
      <c r="P27"/>
      <c r="Q27" s="593"/>
      <c r="R27" s="593"/>
      <c r="S27" s="593"/>
      <c r="T27" s="593"/>
      <c r="U27" s="593"/>
      <c r="V27" s="593"/>
      <c r="W27" s="38"/>
    </row>
    <row r="28" spans="6:23">
      <c r="F28" s="299" t="s">
        <v>565</v>
      </c>
      <c r="G28" s="593"/>
      <c r="H28" s="299" t="s">
        <v>620</v>
      </c>
      <c r="I28" s="593"/>
      <c r="J28" s="593"/>
      <c r="K28" s="593"/>
      <c r="L28" s="593"/>
      <c r="M28" s="593"/>
      <c r="N28" s="593"/>
      <c r="O28" s="593"/>
      <c r="P28" s="593"/>
      <c r="Q28" s="593"/>
      <c r="R28" s="593"/>
      <c r="S28" s="593"/>
      <c r="T28" s="593"/>
      <c r="U28" s="593"/>
      <c r="V28" s="593"/>
      <c r="W28" s="108"/>
    </row>
    <row r="29" spans="6:23">
      <c r="F29" s="299" t="s">
        <v>569</v>
      </c>
      <c r="G29" s="593"/>
      <c r="H29" s="299" t="s">
        <v>625</v>
      </c>
      <c r="I29" s="593"/>
      <c r="J29" s="593"/>
      <c r="K29" s="593"/>
      <c r="L29" s="593"/>
      <c r="M29" s="593"/>
      <c r="N29" s="593"/>
      <c r="O29" s="593"/>
      <c r="P29"/>
      <c r="Q29" s="593"/>
      <c r="R29" s="593"/>
      <c r="S29" s="593"/>
      <c r="T29" s="593"/>
      <c r="U29" s="593"/>
      <c r="V29" s="593"/>
      <c r="W29" s="38"/>
    </row>
    <row r="30" spans="6:23">
      <c r="F30" s="299" t="s">
        <v>572</v>
      </c>
      <c r="G30" s="593"/>
      <c r="H30" s="299" t="s">
        <v>627</v>
      </c>
      <c r="I30" s="593"/>
      <c r="J30" s="593"/>
      <c r="K30" s="593"/>
      <c r="L30" s="593"/>
      <c r="M30" s="593"/>
      <c r="N30" s="593"/>
      <c r="O30" s="593"/>
      <c r="P30"/>
      <c r="Q30" s="593"/>
      <c r="R30" s="593"/>
      <c r="S30" s="593"/>
      <c r="T30" s="593"/>
      <c r="U30" s="593"/>
      <c r="V30" s="593"/>
      <c r="W30" s="38"/>
    </row>
    <row r="31" spans="6:23">
      <c r="F31" s="299" t="s">
        <v>576</v>
      </c>
      <c r="G31" s="593"/>
      <c r="H31" s="299" t="s">
        <v>635</v>
      </c>
      <c r="I31" s="593"/>
      <c r="J31" s="593"/>
      <c r="K31" s="593"/>
      <c r="L31" s="593"/>
      <c r="M31" s="593"/>
      <c r="N31" s="593"/>
      <c r="O31" s="593"/>
      <c r="P31"/>
      <c r="Q31" s="593"/>
      <c r="R31" s="593"/>
      <c r="S31" s="593"/>
      <c r="T31" s="593"/>
      <c r="U31" s="593"/>
      <c r="V31" s="593"/>
      <c r="W31" s="593"/>
    </row>
    <row r="32" spans="6:23">
      <c r="F32" s="299" t="s">
        <v>583</v>
      </c>
      <c r="G32" s="593"/>
      <c r="H32" s="299" t="s">
        <v>646</v>
      </c>
      <c r="I32" s="593"/>
      <c r="J32" s="593"/>
      <c r="K32" s="593"/>
      <c r="L32" s="593"/>
      <c r="M32" s="593"/>
      <c r="N32" s="593"/>
      <c r="O32" s="593"/>
      <c r="P32" s="593"/>
      <c r="Q32" s="593"/>
      <c r="R32" s="593"/>
      <c r="S32" s="593"/>
      <c r="T32" s="593"/>
      <c r="U32" s="593"/>
      <c r="V32" s="593"/>
      <c r="W32" s="593"/>
    </row>
    <row r="33" spans="6:23">
      <c r="F33" s="299" t="s">
        <v>585</v>
      </c>
      <c r="G33" s="593"/>
      <c r="H33" s="299" t="s">
        <v>651</v>
      </c>
      <c r="I33" s="593"/>
      <c r="J33" s="593"/>
      <c r="K33" s="593"/>
      <c r="L33" s="593"/>
      <c r="M33" s="593"/>
      <c r="N33" s="593"/>
      <c r="O33" s="593"/>
      <c r="P33" s="593"/>
      <c r="Q33" s="593"/>
      <c r="R33" s="593"/>
      <c r="S33" s="593"/>
      <c r="T33" s="593"/>
      <c r="U33" s="593"/>
      <c r="V33" s="593"/>
      <c r="W33" s="38"/>
    </row>
    <row r="34" spans="6:23">
      <c r="F34" s="299" t="s">
        <v>587</v>
      </c>
      <c r="G34" s="593"/>
      <c r="H34" s="299" t="s">
        <v>655</v>
      </c>
      <c r="I34" s="593"/>
      <c r="J34" s="593"/>
      <c r="K34" s="593"/>
      <c r="L34" s="593"/>
      <c r="M34" s="593"/>
      <c r="N34" s="593"/>
      <c r="O34" s="593"/>
      <c r="P34" s="593"/>
      <c r="Q34" s="593"/>
      <c r="R34" s="593"/>
      <c r="S34" s="593"/>
      <c r="T34" s="593"/>
      <c r="U34" s="593"/>
      <c r="V34" s="593"/>
      <c r="W34" s="38"/>
    </row>
    <row r="35" spans="6:23">
      <c r="F35" s="299" t="s">
        <v>592</v>
      </c>
      <c r="G35" s="593"/>
      <c r="H35" s="299" t="s">
        <v>662</v>
      </c>
      <c r="I35" s="593"/>
      <c r="J35" s="593"/>
      <c r="K35" s="593"/>
      <c r="L35" s="593"/>
      <c r="M35" s="593"/>
      <c r="N35" s="593"/>
      <c r="O35" s="593"/>
      <c r="P35" s="593"/>
      <c r="Q35" s="593"/>
      <c r="R35" s="593"/>
      <c r="S35" s="593"/>
      <c r="T35" s="593"/>
      <c r="U35" s="593"/>
      <c r="V35" s="593"/>
      <c r="W35" s="38"/>
    </row>
    <row r="36" spans="6:23">
      <c r="F36" s="299" t="s">
        <v>594</v>
      </c>
      <c r="G36" s="593"/>
      <c r="H36" s="299" t="s">
        <v>668</v>
      </c>
      <c r="I36" s="593"/>
      <c r="J36" s="593"/>
      <c r="K36" s="593"/>
      <c r="L36" s="593"/>
      <c r="M36" s="593"/>
      <c r="N36" s="593"/>
      <c r="O36" s="593"/>
      <c r="P36" s="593"/>
      <c r="Q36" s="593"/>
      <c r="R36" s="593"/>
      <c r="S36" s="593"/>
      <c r="T36" s="593"/>
      <c r="U36" s="593"/>
      <c r="V36" s="593"/>
      <c r="W36" s="38"/>
    </row>
    <row r="37" spans="6:23">
      <c r="F37" s="299" t="s">
        <v>597</v>
      </c>
      <c r="G37" s="593"/>
      <c r="H37" s="299" t="s">
        <v>670</v>
      </c>
      <c r="I37" s="593"/>
      <c r="J37" s="593"/>
      <c r="K37" s="593"/>
      <c r="L37" s="593"/>
      <c r="M37" s="593"/>
      <c r="N37" s="593"/>
      <c r="O37" s="593"/>
      <c r="P37" s="593"/>
      <c r="Q37" s="593"/>
      <c r="R37" s="593"/>
      <c r="S37" s="593"/>
      <c r="T37" s="593"/>
      <c r="U37" s="593"/>
      <c r="V37" s="593"/>
      <c r="W37" s="38"/>
    </row>
    <row r="38" spans="6:23">
      <c r="F38" s="299" t="s">
        <v>603</v>
      </c>
      <c r="G38" s="593"/>
      <c r="H38" s="299" t="s">
        <v>672</v>
      </c>
      <c r="I38" s="593"/>
      <c r="J38" s="593"/>
      <c r="K38" s="593"/>
      <c r="L38" s="593"/>
      <c r="M38" s="593"/>
      <c r="N38" s="593"/>
      <c r="O38" s="593"/>
      <c r="P38" s="593"/>
      <c r="Q38" s="593"/>
      <c r="R38" s="593"/>
      <c r="S38" s="593"/>
      <c r="T38" s="593"/>
      <c r="U38" s="593"/>
      <c r="V38" s="593"/>
      <c r="W38" s="38"/>
    </row>
    <row r="39" spans="6:23">
      <c r="F39" s="299" t="s">
        <v>605</v>
      </c>
      <c r="G39" s="593"/>
      <c r="H39" s="299" t="s">
        <v>675</v>
      </c>
      <c r="I39" s="593"/>
      <c r="J39" s="593"/>
      <c r="K39" s="593"/>
      <c r="L39" s="593"/>
      <c r="M39" s="593"/>
      <c r="N39" s="593"/>
      <c r="O39" s="593"/>
      <c r="P39" s="593"/>
      <c r="Q39" s="593"/>
      <c r="R39" s="593"/>
      <c r="S39" s="593"/>
      <c r="T39" s="593"/>
      <c r="U39" s="593"/>
      <c r="V39" s="593"/>
      <c r="W39" s="38"/>
    </row>
    <row r="40" spans="6:23">
      <c r="F40" s="299" t="s">
        <v>607</v>
      </c>
      <c r="G40" s="593"/>
      <c r="H40" s="299" t="s">
        <v>677</v>
      </c>
      <c r="I40" s="593"/>
      <c r="J40" s="593"/>
      <c r="K40" s="593"/>
      <c r="L40" s="593"/>
      <c r="M40" s="593"/>
      <c r="N40" s="593"/>
      <c r="O40" s="593"/>
      <c r="P40" s="593"/>
      <c r="Q40" s="593"/>
      <c r="R40" s="593"/>
      <c r="S40" s="593"/>
      <c r="T40" s="593"/>
      <c r="U40" s="593"/>
      <c r="V40" s="593"/>
      <c r="W40" s="38"/>
    </row>
    <row r="41" spans="6:23">
      <c r="F41" s="299" t="s">
        <v>610</v>
      </c>
      <c r="G41" s="593"/>
      <c r="H41" s="299" t="s">
        <v>682</v>
      </c>
      <c r="I41" s="593"/>
      <c r="J41" s="593"/>
      <c r="K41" s="593"/>
      <c r="L41" s="593"/>
      <c r="M41" s="593"/>
      <c r="N41" s="593"/>
      <c r="O41" s="593"/>
      <c r="P41" s="593"/>
      <c r="Q41" s="593"/>
      <c r="R41" s="593"/>
      <c r="S41" s="593"/>
      <c r="T41" s="593"/>
      <c r="U41" s="593"/>
      <c r="V41" s="593"/>
      <c r="W41" s="38"/>
    </row>
    <row r="42" spans="6:23">
      <c r="F42" s="299" t="s">
        <v>586</v>
      </c>
      <c r="G42" s="593"/>
      <c r="H42" s="299" t="s">
        <v>685</v>
      </c>
      <c r="I42" s="593"/>
      <c r="J42" s="593"/>
      <c r="K42" s="593"/>
      <c r="L42" s="593"/>
      <c r="M42" s="593"/>
      <c r="N42" s="593"/>
      <c r="O42" s="593"/>
      <c r="P42" s="593"/>
      <c r="Q42" s="593"/>
      <c r="R42" s="593"/>
      <c r="S42" s="593"/>
      <c r="T42" s="593"/>
      <c r="U42" s="593"/>
      <c r="V42" s="593"/>
      <c r="W42" s="38"/>
    </row>
    <row r="43" spans="6:23">
      <c r="F43" s="299" t="s">
        <v>613</v>
      </c>
      <c r="G43" s="593"/>
      <c r="H43" s="299" t="s">
        <v>686</v>
      </c>
      <c r="I43" s="593"/>
      <c r="J43" s="593"/>
      <c r="K43" s="593"/>
      <c r="L43" s="593"/>
      <c r="M43" s="593"/>
      <c r="N43" s="593"/>
      <c r="O43" s="593"/>
      <c r="P43" s="593"/>
      <c r="Q43" s="593"/>
      <c r="R43" s="593"/>
      <c r="S43" s="593"/>
      <c r="T43" s="593"/>
      <c r="U43" s="593"/>
      <c r="V43" s="593"/>
      <c r="W43" s="38"/>
    </row>
    <row r="44" spans="6:23">
      <c r="F44" s="299" t="s">
        <v>617</v>
      </c>
      <c r="G44" s="593"/>
      <c r="H44" s="299" t="s">
        <v>689</v>
      </c>
      <c r="I44" s="593"/>
      <c r="J44" s="593"/>
      <c r="K44" s="593"/>
      <c r="L44" s="593"/>
      <c r="M44" s="593"/>
      <c r="N44" s="593"/>
      <c r="O44" s="593"/>
      <c r="P44" s="593"/>
      <c r="Q44" s="593"/>
      <c r="R44" s="593"/>
      <c r="S44" s="593"/>
      <c r="T44" s="593"/>
      <c r="U44" s="593"/>
      <c r="V44" s="593"/>
      <c r="W44" s="38"/>
    </row>
    <row r="45" spans="6:23">
      <c r="F45" s="299" t="s">
        <v>618</v>
      </c>
      <c r="G45" s="593"/>
      <c r="H45" s="299" t="s">
        <v>691</v>
      </c>
      <c r="I45" s="593"/>
      <c r="J45" s="593"/>
      <c r="K45" s="593"/>
      <c r="L45" s="593"/>
      <c r="M45" s="593"/>
      <c r="N45" s="593"/>
      <c r="O45" s="593"/>
      <c r="P45" s="593"/>
      <c r="Q45" s="593"/>
      <c r="R45" s="593"/>
      <c r="S45" s="593"/>
      <c r="T45" s="593"/>
      <c r="U45" s="593"/>
      <c r="V45" s="593"/>
      <c r="W45" s="593"/>
    </row>
    <row r="46" spans="6:23">
      <c r="F46" s="299" t="s">
        <v>623</v>
      </c>
      <c r="G46" s="593"/>
      <c r="H46" s="299" t="s">
        <v>692</v>
      </c>
      <c r="I46" s="593"/>
      <c r="J46" s="593"/>
      <c r="K46" s="593"/>
      <c r="L46" s="593"/>
      <c r="M46" s="593"/>
      <c r="N46" s="593"/>
      <c r="O46" s="593"/>
      <c r="P46" s="593"/>
      <c r="Q46" s="593"/>
      <c r="R46" s="593"/>
      <c r="S46" s="593"/>
      <c r="T46" s="593"/>
      <c r="U46" s="593"/>
      <c r="V46" s="593"/>
      <c r="W46" s="593"/>
    </row>
    <row r="47" spans="6:23">
      <c r="F47" s="299" t="s">
        <v>630</v>
      </c>
      <c r="G47" s="593"/>
      <c r="H47" s="299" t="s">
        <v>696</v>
      </c>
      <c r="I47" s="593"/>
      <c r="J47" s="593"/>
      <c r="K47" s="593"/>
      <c r="L47" s="593"/>
      <c r="M47" s="593"/>
      <c r="N47" s="593"/>
      <c r="O47" s="593"/>
      <c r="P47" s="593"/>
      <c r="Q47" s="593"/>
      <c r="R47" s="593"/>
      <c r="S47" s="593"/>
      <c r="T47" s="593"/>
      <c r="U47" s="593"/>
      <c r="V47" s="593"/>
      <c r="W47" s="593"/>
    </row>
    <row r="48" spans="6:23">
      <c r="F48" s="299" t="s">
        <v>633</v>
      </c>
      <c r="G48" s="593"/>
      <c r="H48" s="299" t="s">
        <v>698</v>
      </c>
      <c r="I48" s="593"/>
      <c r="J48" s="593"/>
      <c r="K48" s="593"/>
      <c r="L48" s="593"/>
      <c r="M48" s="593"/>
      <c r="N48" s="593"/>
      <c r="O48" s="593"/>
      <c r="P48" s="593"/>
      <c r="Q48" s="593"/>
      <c r="R48" s="593"/>
      <c r="S48" s="593"/>
      <c r="T48" s="593"/>
      <c r="U48" s="593"/>
      <c r="V48" s="593"/>
      <c r="W48" s="593"/>
    </row>
    <row r="49" spans="6:8">
      <c r="F49" s="299" t="s">
        <v>638</v>
      </c>
      <c r="G49" s="593"/>
      <c r="H49" s="299" t="s">
        <v>701</v>
      </c>
    </row>
    <row r="50" spans="6:8">
      <c r="F50" s="299" t="s">
        <v>639</v>
      </c>
      <c r="G50" s="593"/>
      <c r="H50" s="299" t="s">
        <v>706</v>
      </c>
    </row>
    <row r="51" spans="6:8">
      <c r="F51" s="299" t="s">
        <v>641</v>
      </c>
      <c r="G51" s="593"/>
      <c r="H51" s="299" t="s">
        <v>707</v>
      </c>
    </row>
    <row r="52" spans="6:8">
      <c r="F52" s="299" t="s">
        <v>642</v>
      </c>
      <c r="G52" s="593"/>
      <c r="H52" s="299" t="s">
        <v>710</v>
      </c>
    </row>
    <row r="53" spans="6:8">
      <c r="F53" s="299" t="s">
        <v>644</v>
      </c>
      <c r="G53" s="593"/>
      <c r="H53" s="299" t="s">
        <v>712</v>
      </c>
    </row>
    <row r="54" spans="6:8">
      <c r="F54" s="299" t="s">
        <v>648</v>
      </c>
      <c r="G54" s="593"/>
      <c r="H54" s="299" t="s">
        <v>713</v>
      </c>
    </row>
    <row r="55" spans="6:8">
      <c r="F55" s="299" t="s">
        <v>653</v>
      </c>
      <c r="G55" s="593"/>
      <c r="H55" s="299" t="s">
        <v>717</v>
      </c>
    </row>
    <row r="56" spans="6:8">
      <c r="F56" s="299" t="s">
        <v>657</v>
      </c>
      <c r="G56" s="593"/>
      <c r="H56" s="299" t="s">
        <v>721</v>
      </c>
    </row>
    <row r="57" spans="6:8">
      <c r="F57" s="299" t="s">
        <v>658</v>
      </c>
      <c r="G57" s="593"/>
      <c r="H57" s="299" t="s">
        <v>722</v>
      </c>
    </row>
    <row r="58" spans="6:8">
      <c r="F58" s="299" t="s">
        <v>659</v>
      </c>
      <c r="G58" s="593"/>
      <c r="H58" s="299" t="s">
        <v>727</v>
      </c>
    </row>
    <row r="59" spans="6:8">
      <c r="F59" s="299" t="s">
        <v>661</v>
      </c>
      <c r="G59" s="593"/>
      <c r="H59" s="299" t="s">
        <v>729</v>
      </c>
    </row>
    <row r="60" spans="6:8">
      <c r="F60" s="299" t="s">
        <v>664</v>
      </c>
      <c r="G60" s="593"/>
      <c r="H60" s="299" t="s">
        <v>730</v>
      </c>
    </row>
    <row r="61" spans="6:8">
      <c r="F61" s="299" t="s">
        <v>666</v>
      </c>
      <c r="G61" s="593"/>
      <c r="H61" s="299" t="s">
        <v>731</v>
      </c>
    </row>
    <row r="62" spans="6:8">
      <c r="F62" s="299" t="s">
        <v>670</v>
      </c>
      <c r="G62" s="593"/>
      <c r="H62" s="299" t="s">
        <v>732</v>
      </c>
    </row>
    <row r="63" spans="6:8">
      <c r="F63" s="299" t="s">
        <v>677</v>
      </c>
      <c r="G63" s="593"/>
      <c r="H63" s="299" t="s">
        <v>733</v>
      </c>
    </row>
    <row r="64" spans="6:8">
      <c r="F64" s="299" t="s">
        <v>681</v>
      </c>
      <c r="G64" s="593"/>
      <c r="H64" s="299" t="s">
        <v>734</v>
      </c>
    </row>
    <row r="65" spans="6:8">
      <c r="F65" s="299" t="s">
        <v>684</v>
      </c>
      <c r="G65" s="593"/>
      <c r="H65" s="299" t="s">
        <v>735</v>
      </c>
    </row>
    <row r="66" spans="6:8">
      <c r="F66" s="299" t="s">
        <v>689</v>
      </c>
      <c r="G66" s="593"/>
      <c r="H66" s="299" t="s">
        <v>736</v>
      </c>
    </row>
    <row r="67" spans="6:8">
      <c r="F67" s="299" t="s">
        <v>692</v>
      </c>
      <c r="G67" s="593"/>
      <c r="H67" s="299" t="s">
        <v>742</v>
      </c>
    </row>
    <row r="68" spans="6:8">
      <c r="F68" s="299" t="s">
        <v>695</v>
      </c>
      <c r="G68" s="593"/>
      <c r="H68" s="299" t="s">
        <v>744</v>
      </c>
    </row>
    <row r="69" spans="6:8">
      <c r="F69" s="299" t="s">
        <v>697</v>
      </c>
      <c r="G69" s="593"/>
      <c r="H69" s="299" t="s">
        <v>747</v>
      </c>
    </row>
    <row r="70" spans="6:8">
      <c r="F70" s="299" t="s">
        <v>703</v>
      </c>
      <c r="G70" s="593"/>
      <c r="H70" s="299" t="s">
        <v>749</v>
      </c>
    </row>
    <row r="71" spans="6:8">
      <c r="F71" s="299" t="s">
        <v>704</v>
      </c>
      <c r="G71" s="593"/>
      <c r="H71" s="299" t="s">
        <v>753</v>
      </c>
    </row>
    <row r="72" spans="6:8">
      <c r="F72" s="299" t="s">
        <v>705</v>
      </c>
      <c r="G72" s="593"/>
      <c r="H72" s="299" t="s">
        <v>754</v>
      </c>
    </row>
    <row r="73" spans="6:8">
      <c r="F73" s="299" t="s">
        <v>707</v>
      </c>
      <c r="G73" s="593"/>
      <c r="H73" s="299" t="s">
        <v>756</v>
      </c>
    </row>
    <row r="74" spans="6:8">
      <c r="F74" s="299" t="s">
        <v>708</v>
      </c>
      <c r="G74" s="593"/>
      <c r="H74" s="299" t="s">
        <v>757</v>
      </c>
    </row>
    <row r="75" spans="6:8">
      <c r="F75" s="299" t="s">
        <v>709</v>
      </c>
      <c r="G75" s="593"/>
      <c r="H75" s="299" t="s">
        <v>759</v>
      </c>
    </row>
    <row r="76" spans="6:8">
      <c r="F76" s="299" t="s">
        <v>711</v>
      </c>
      <c r="G76" s="593"/>
      <c r="H76" s="593"/>
    </row>
    <row r="77" spans="6:8">
      <c r="F77" s="299" t="s">
        <v>712</v>
      </c>
      <c r="G77" s="593"/>
      <c r="H77" s="593"/>
    </row>
    <row r="78" spans="6:8">
      <c r="F78" s="299" t="s">
        <v>714</v>
      </c>
      <c r="G78" s="593"/>
      <c r="H78" s="593"/>
    </row>
    <row r="79" spans="6:8">
      <c r="F79" s="299" t="s">
        <v>715</v>
      </c>
      <c r="G79" s="593"/>
      <c r="H79" s="593"/>
    </row>
    <row r="80" spans="6:8">
      <c r="F80" s="299" t="s">
        <v>716</v>
      </c>
      <c r="G80" s="593"/>
      <c r="H80" s="593"/>
    </row>
    <row r="81" spans="6:6">
      <c r="F81" s="299" t="s">
        <v>5309</v>
      </c>
    </row>
    <row r="82" spans="6:6">
      <c r="F82" s="299" t="s">
        <v>719</v>
      </c>
    </row>
    <row r="83" spans="6:6">
      <c r="F83" s="299" t="s">
        <v>720</v>
      </c>
    </row>
    <row r="84" spans="6:6">
      <c r="F84" s="299" t="s">
        <v>723</v>
      </c>
    </row>
    <row r="85" spans="6:6">
      <c r="F85" s="299" t="s">
        <v>724</v>
      </c>
    </row>
    <row r="86" spans="6:6">
      <c r="F86" s="299" t="s">
        <v>725</v>
      </c>
    </row>
    <row r="87" spans="6:6">
      <c r="F87" s="299" t="s">
        <v>726</v>
      </c>
    </row>
    <row r="88" spans="6:6">
      <c r="F88" s="299" t="s">
        <v>728</v>
      </c>
    </row>
    <row r="89" spans="6:6">
      <c r="F89" s="299" t="s">
        <v>734</v>
      </c>
    </row>
    <row r="90" spans="6:6">
      <c r="F90" s="299" t="s">
        <v>737</v>
      </c>
    </row>
    <row r="91" spans="6:6">
      <c r="F91" s="299" t="s">
        <v>738</v>
      </c>
    </row>
    <row r="92" spans="6:6">
      <c r="F92" s="299" t="s">
        <v>739</v>
      </c>
    </row>
    <row r="93" spans="6:6">
      <c r="F93" s="299" t="s">
        <v>740</v>
      </c>
    </row>
    <row r="94" spans="6:6">
      <c r="F94" s="299" t="s">
        <v>741</v>
      </c>
    </row>
    <row r="95" spans="6:6">
      <c r="F95" s="299" t="s">
        <v>745</v>
      </c>
    </row>
    <row r="96" spans="6:6">
      <c r="F96" s="299" t="s">
        <v>746</v>
      </c>
    </row>
    <row r="97" spans="6:6">
      <c r="F97" s="299" t="s">
        <v>747</v>
      </c>
    </row>
    <row r="98" spans="6:6">
      <c r="F98" s="299" t="s">
        <v>748</v>
      </c>
    </row>
    <row r="99" spans="6:6">
      <c r="F99" s="299" t="s">
        <v>751</v>
      </c>
    </row>
    <row r="100" spans="6:6">
      <c r="F100" s="299" t="s">
        <v>752</v>
      </c>
    </row>
    <row r="101" spans="6:6">
      <c r="F101" s="299" t="s">
        <v>755</v>
      </c>
    </row>
    <row r="102" spans="6:6">
      <c r="F102" s="299" t="s">
        <v>37</v>
      </c>
    </row>
    <row r="103" spans="6:6">
      <c r="F103" s="299" t="s">
        <v>758</v>
      </c>
    </row>
  </sheetData>
  <protectedRanges>
    <protectedRange sqref="AA9" name="Project Admin 1_1_2_1"/>
  </protectedRanges>
  <sortState xmlns:xlrd2="http://schemas.microsoft.com/office/spreadsheetml/2017/richdata2" ref="H4:H75">
    <sortCondition ref="H4:H75"/>
  </sortState>
  <mergeCells count="3">
    <mergeCell ref="D2:L2"/>
    <mergeCell ref="Y2:AC2"/>
    <mergeCell ref="N2:Q2"/>
  </mergeCells>
  <phoneticPr fontId="14" type="noConversion"/>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dimension ref="B2:C11"/>
  <sheetViews>
    <sheetView workbookViewId="0">
      <selection activeCell="C8" sqref="C8"/>
    </sheetView>
  </sheetViews>
  <sheetFormatPr defaultColWidth="9.42578125" defaultRowHeight="15"/>
  <cols>
    <col min="1" max="1" width="9.42578125" style="2"/>
    <col min="2" max="2" width="34.42578125" style="2" bestFit="1" customWidth="1"/>
    <col min="3" max="16384" width="9.42578125" style="2"/>
  </cols>
  <sheetData>
    <row r="2" spans="2:3">
      <c r="C2" s="427" t="s">
        <v>5701</v>
      </c>
    </row>
    <row r="3" spans="2:3">
      <c r="B3" s="425" t="s">
        <v>5702</v>
      </c>
      <c r="C3" s="428">
        <f>SUM('1 - Start Here'!A6)</f>
        <v>0</v>
      </c>
    </row>
    <row r="4" spans="2:3">
      <c r="B4" s="425" t="s">
        <v>7</v>
      </c>
      <c r="C4" s="428">
        <f>COUNT('2 - Project Admin'!A7:A21)+COUNT('2 - Project Admin'!A27:A46)+COUNT('2 - Project Admin'!A47:A48)</f>
        <v>0</v>
      </c>
    </row>
    <row r="5" spans="2:3">
      <c r="B5" s="425" t="s">
        <v>9</v>
      </c>
      <c r="C5" s="428">
        <f>COUNT('3 - Programme Progress'!A7:A13)+COUNT('2 - Project Admin'!A27:A46)</f>
        <v>0</v>
      </c>
    </row>
    <row r="6" spans="2:3">
      <c r="B6" s="425" t="s">
        <v>11</v>
      </c>
      <c r="C6" s="428">
        <f>COUNT('4a - Funding Profiles'!B9:B20)+COUNT('2 - Project Admin'!A27:A46)</f>
        <v>0</v>
      </c>
    </row>
    <row r="7" spans="2:3">
      <c r="B7" s="425" t="s">
        <v>5703</v>
      </c>
      <c r="C7" s="428">
        <f>COUNT('2 - Project Admin'!A27:A46)+COUNT('4b - PSI'!B7:B8)</f>
        <v>0</v>
      </c>
    </row>
    <row r="8" spans="2:3">
      <c r="B8" s="425" t="s">
        <v>15</v>
      </c>
      <c r="C8" s="428">
        <f>COUNT('5 - Project Outputs'!B9)+SUM('5 - Project Outputs'!B11)+COUNT('2 - Project Admin'!A27:A46)</f>
        <v>0</v>
      </c>
    </row>
    <row r="9" spans="2:3">
      <c r="B9" s="425" t="s">
        <v>17</v>
      </c>
      <c r="C9" s="428">
        <f>COUNT('6 - Outcomes'!A9,'6 - Outcomes'!A22,'6 - Outcomes'!A60,'6 - Outcomes'!A65)+SUM('6 - Outcomes'!A11)+IF(SUM('6 - Outcomes'!A23:A52)&gt;0,SUM('6 - Outcomes'!A23:A52)+1,0)</f>
        <v>0</v>
      </c>
    </row>
    <row r="10" spans="2:3">
      <c r="B10" s="425" t="s">
        <v>19</v>
      </c>
      <c r="C10" s="428">
        <f>SUM('7 - Risk Register'!A12)+COUNT('2 - Project Admin'!A27:A46)</f>
        <v>0</v>
      </c>
    </row>
    <row r="11" spans="2:3">
      <c r="B11" s="425" t="s">
        <v>5704</v>
      </c>
      <c r="C11" s="428">
        <f>IF('2 - Project Admin'!$E$7='Data validation'!$D$6,6,3)</f>
        <v>3</v>
      </c>
    </row>
  </sheetData>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B2:E22"/>
  <sheetViews>
    <sheetView workbookViewId="0">
      <selection activeCell="E3" sqref="E3"/>
    </sheetView>
  </sheetViews>
  <sheetFormatPr defaultColWidth="9.42578125" defaultRowHeight="15"/>
  <cols>
    <col min="1" max="1" width="9.42578125" style="2"/>
    <col min="2" max="2" width="15.42578125" style="2" bestFit="1" customWidth="1"/>
    <col min="3" max="3" width="23.5703125" style="2" bestFit="1" customWidth="1"/>
    <col min="4" max="4" width="29.42578125" style="2" customWidth="1"/>
    <col min="5" max="5" width="87.42578125" style="2" bestFit="1" customWidth="1"/>
    <col min="6" max="16384" width="9.42578125" style="2"/>
  </cols>
  <sheetData>
    <row r="2" spans="2:5">
      <c r="B2" s="303" t="s">
        <v>5705</v>
      </c>
      <c r="C2" s="303" t="s">
        <v>3688</v>
      </c>
      <c r="D2" s="303" t="s">
        <v>5706</v>
      </c>
      <c r="E2" s="303" t="s">
        <v>5707</v>
      </c>
    </row>
    <row r="3" spans="2:5">
      <c r="B3" s="313">
        <v>1</v>
      </c>
      <c r="C3" s="304" t="str">
        <f>IFERROR(INDEX(IF('2 - Project Admin'!$E$7='Data validation'!$D$5,'Project Identifiers'!B$4:B$728,IF('2 - Project Admin'!$E$7='Data validation'!$D$6,'Project Identifiers'!I$4:I$307,"")),MATCH($B3,IF('2 - Project Admin'!$E$7='Data validation'!$D$5,'Project Identifiers'!$G$4:$G$728,IF('2 - Project Admin'!$E$7='Data validation'!$D$6,'Project Identifiers'!$M$4:$M$307,"")),0)),"")</f>
        <v>TD-WRC-01</v>
      </c>
      <c r="D3" s="304" t="str">
        <f>IFERROR(INDEX(IF('2 - Project Admin'!$E$7='Data validation'!$D$5,'Project Identifiers'!C$4:C$728,IF('2 - Project Admin'!$E$7='Data validation'!$D$6,'Project Identifiers'!J$4:J$307,"")),MATCH($B3,IF('2 - Project Admin'!$E$7='Data validation'!$D$5,'Project Identifiers'!$G$4:$G$728,IF('2 - Project Admin'!$E$7='Data validation'!$D$6,'Project Identifiers'!$M$4:$M$307,"")),0)),"")</f>
        <v>Worcester</v>
      </c>
      <c r="E3" s="304" t="str">
        <f>IFERROR(INDEX(IF('2 - Project Admin'!$E$7='Data validation'!$D$5,'Project Identifiers'!D$4:D$728,IF('2 - Project Admin'!$E$7='Data validation'!$D$6,'Project Identifiers'!K$4:K$307,"")),MATCH($B3,IF('2 - Project Admin'!$E$7='Data validation'!$D$5,'Project Identifiers'!$G$4:$G$728,IF('2 - Project Admin'!$E$7='Data validation'!$D$6,'Project Identifiers'!$M$4:$M$307,"")),0)),"")</f>
        <v>The Community Skills and Enterprise Project</v>
      </c>
    </row>
    <row r="4" spans="2:5">
      <c r="B4" s="313">
        <v>2</v>
      </c>
      <c r="C4" s="304" t="str">
        <f>IFERROR(INDEX(IF('2 - Project Admin'!$E$7='Data validation'!$D$5,'Project Identifiers'!B$4:B$728,IF('2 - Project Admin'!$E$7='Data validation'!$D$6,'Project Identifiers'!I$4:I$307,"")),MATCH($B4,IF('2 - Project Admin'!$E$7='Data validation'!$D$5,'Project Identifiers'!$G$4:$G$728,IF('2 - Project Admin'!$E$7='Data validation'!$D$6,'Project Identifiers'!$M$4:$M$307,"")),0)),"")</f>
        <v>TD-WRC-02</v>
      </c>
      <c r="D4" s="304" t="str">
        <f>IFERROR(INDEX(IF('2 - Project Admin'!$E$7='Data validation'!$D$5,'Project Identifiers'!C$4:C$728,IF('2 - Project Admin'!$E$7='Data validation'!$D$6,'Project Identifiers'!J$4:J$307,"")),MATCH($B4,IF('2 - Project Admin'!$E$7='Data validation'!$D$5,'Project Identifiers'!$G$4:$G$728,IF('2 - Project Admin'!$E$7='Data validation'!$D$6,'Project Identifiers'!$M$4:$M$307,"")),0)),"")</f>
        <v>Worcester</v>
      </c>
      <c r="E4" s="304" t="str">
        <f>IFERROR(INDEX(IF('2 - Project Admin'!$E$7='Data validation'!$D$5,'Project Identifiers'!D$4:D$728,IF('2 - Project Admin'!$E$7='Data validation'!$D$6,'Project Identifiers'!K$4:K$307,"")),MATCH($B4,IF('2 - Project Admin'!$E$7='Data validation'!$D$5,'Project Identifiers'!$G$4:$G$728,IF('2 - Project Admin'!$E$7='Data validation'!$D$6,'Project Identifiers'!$M$4:$M$307,"")),0)),"")</f>
        <v>Severn Centre for Health and Wellbeing</v>
      </c>
    </row>
    <row r="5" spans="2:5">
      <c r="B5" s="313">
        <v>3</v>
      </c>
      <c r="C5" s="304" t="str">
        <f>IFERROR(INDEX(IF('2 - Project Admin'!$E$7='Data validation'!$D$5,'Project Identifiers'!B$4:B$728,IF('2 - Project Admin'!$E$7='Data validation'!$D$6,'Project Identifiers'!I$4:I$307,"")),MATCH($B5,IF('2 - Project Admin'!$E$7='Data validation'!$D$5,'Project Identifiers'!$G$4:$G$728,IF('2 - Project Admin'!$E$7='Data validation'!$D$6,'Project Identifiers'!$M$4:$M$307,"")),0)),"")</f>
        <v>TD-WRC-03</v>
      </c>
      <c r="D5" s="304" t="str">
        <f>IFERROR(INDEX(IF('2 - Project Admin'!$E$7='Data validation'!$D$5,'Project Identifiers'!C$4:C$728,IF('2 - Project Admin'!$E$7='Data validation'!$D$6,'Project Identifiers'!J$4:J$307,"")),MATCH($B5,IF('2 - Project Admin'!$E$7='Data validation'!$D$5,'Project Identifiers'!$G$4:$G$728,IF('2 - Project Admin'!$E$7='Data validation'!$D$6,'Project Identifiers'!$M$4:$M$307,"")),0)),"")</f>
        <v>Worcester</v>
      </c>
      <c r="E5" s="304" t="str">
        <f>IFERROR(INDEX(IF('2 - Project Admin'!$E$7='Data validation'!$D$5,'Project Identifiers'!D$4:D$728,IF('2 - Project Admin'!$E$7='Data validation'!$D$6,'Project Identifiers'!K$4:K$307,"")),MATCH($B5,IF('2 - Project Admin'!$E$7='Data validation'!$D$5,'Project Identifiers'!$G$4:$G$728,IF('2 - Project Admin'!$E$7='Data validation'!$D$6,'Project Identifiers'!$M$4:$M$307,"")),0)),"")</f>
        <v>The Shrub Hill Regeneration Project</v>
      </c>
    </row>
    <row r="6" spans="2:5">
      <c r="B6" s="313">
        <v>4</v>
      </c>
      <c r="C6" s="304" t="str">
        <f>IFERROR(INDEX(IF('2 - Project Admin'!$E$7='Data validation'!$D$5,'Project Identifiers'!B$4:B$728,IF('2 - Project Admin'!$E$7='Data validation'!$D$6,'Project Identifiers'!I$4:I$307,"")),MATCH($B6,IF('2 - Project Admin'!$E$7='Data validation'!$D$5,'Project Identifiers'!$G$4:$G$728,IF('2 - Project Admin'!$E$7='Data validation'!$D$6,'Project Identifiers'!$M$4:$M$307,"")),0)),"")</f>
        <v>TD-WRC-04</v>
      </c>
      <c r="D6" s="304" t="str">
        <f>IFERROR(INDEX(IF('2 - Project Admin'!$E$7='Data validation'!$D$5,'Project Identifiers'!C$4:C$728,IF('2 - Project Admin'!$E$7='Data validation'!$D$6,'Project Identifiers'!J$4:J$307,"")),MATCH($B6,IF('2 - Project Admin'!$E$7='Data validation'!$D$5,'Project Identifiers'!$G$4:$G$728,IF('2 - Project Admin'!$E$7='Data validation'!$D$6,'Project Identifiers'!$M$4:$M$307,"")),0)),"")</f>
        <v>Worcester</v>
      </c>
      <c r="E6" s="304" t="str">
        <f>IFERROR(INDEX(IF('2 - Project Admin'!$E$7='Data validation'!$D$5,'Project Identifiers'!D$4:D$728,IF('2 - Project Admin'!$E$7='Data validation'!$D$6,'Project Identifiers'!K$4:K$307,"")),MATCH($B6,IF('2 - Project Admin'!$E$7='Data validation'!$D$5,'Project Identifiers'!$G$4:$G$728,IF('2 - Project Admin'!$E$7='Data validation'!$D$6,'Project Identifiers'!$M$4:$M$307,"")),0)),"")</f>
        <v xml:space="preserve">Heritage and Riverside Project </v>
      </c>
    </row>
    <row r="7" spans="2:5">
      <c r="B7" s="313">
        <v>5</v>
      </c>
      <c r="C7" s="304" t="str">
        <f>IFERROR(INDEX(IF('2 - Project Admin'!$E$7='Data validation'!$D$5,'Project Identifiers'!B$4:B$728,IF('2 - Project Admin'!$E$7='Data validation'!$D$6,'Project Identifiers'!I$4:I$307,"")),MATCH($B7,IF('2 - Project Admin'!$E$7='Data validation'!$D$5,'Project Identifiers'!$G$4:$G$728,IF('2 - Project Admin'!$E$7='Data validation'!$D$6,'Project Identifiers'!$M$4:$M$307,"")),0)),"")</f>
        <v>TD-WRC-05</v>
      </c>
      <c r="D7" s="304" t="str">
        <f>IFERROR(INDEX(IF('2 - Project Admin'!$E$7='Data validation'!$D$5,'Project Identifiers'!C$4:C$728,IF('2 - Project Admin'!$E$7='Data validation'!$D$6,'Project Identifiers'!J$4:J$307,"")),MATCH($B7,IF('2 - Project Admin'!$E$7='Data validation'!$D$5,'Project Identifiers'!$G$4:$G$728,IF('2 - Project Admin'!$E$7='Data validation'!$D$6,'Project Identifiers'!$M$4:$M$307,"")),0)),"")</f>
        <v>Worcester</v>
      </c>
      <c r="E7" s="304" t="str">
        <f>IFERROR(INDEX(IF('2 - Project Admin'!$E$7='Data validation'!$D$5,'Project Identifiers'!D$4:D$728,IF('2 - Project Admin'!$E$7='Data validation'!$D$6,'Project Identifiers'!K$4:K$307,"")),MATCH($B7,IF('2 - Project Admin'!$E$7='Data validation'!$D$5,'Project Identifiers'!$G$4:$G$728,IF('2 - Project Admin'!$E$7='Data validation'!$D$6,'Project Identifiers'!$M$4:$M$307,"")),0)),"")</f>
        <v>Active Travel</v>
      </c>
    </row>
    <row r="8" spans="2:5">
      <c r="B8" s="313">
        <v>6</v>
      </c>
      <c r="C8" s="304" t="str">
        <f>IFERROR(INDEX(IF('2 - Project Admin'!$E$7='Data validation'!$D$5,'Project Identifiers'!B$4:B$728,IF('2 - Project Admin'!$E$7='Data validation'!$D$6,'Project Identifiers'!I$4:I$307,"")),MATCH($B8,IF('2 - Project Admin'!$E$7='Data validation'!$D$5,'Project Identifiers'!$G$4:$G$728,IF('2 - Project Admin'!$E$7='Data validation'!$D$6,'Project Identifiers'!$M$4:$M$307,"")),0)),"")</f>
        <v/>
      </c>
      <c r="D8" s="304" t="str">
        <f>IFERROR(INDEX(IF('2 - Project Admin'!$E$7='Data validation'!$D$5,'Project Identifiers'!C$4:C$728,IF('2 - Project Admin'!$E$7='Data validation'!$D$6,'Project Identifiers'!J$4:J$307,"")),MATCH($B8,IF('2 - Project Admin'!$E$7='Data validation'!$D$5,'Project Identifiers'!$G$4:$G$728,IF('2 - Project Admin'!$E$7='Data validation'!$D$6,'Project Identifiers'!$M$4:$M$307,"")),0)),"")</f>
        <v/>
      </c>
      <c r="E8" s="304" t="str">
        <f>IFERROR(INDEX(IF('2 - Project Admin'!$E$7='Data validation'!$D$5,'Project Identifiers'!D$4:D$728,IF('2 - Project Admin'!$E$7='Data validation'!$D$6,'Project Identifiers'!K$4:K$307,"")),MATCH($B8,IF('2 - Project Admin'!$E$7='Data validation'!$D$5,'Project Identifiers'!$G$4:$G$728,IF('2 - Project Admin'!$E$7='Data validation'!$D$6,'Project Identifiers'!$M$4:$M$307,"")),0)),"")</f>
        <v/>
      </c>
    </row>
    <row r="9" spans="2:5">
      <c r="B9" s="313">
        <v>7</v>
      </c>
      <c r="C9" s="304" t="str">
        <f>IFERROR(INDEX(IF('2 - Project Admin'!$E$7='Data validation'!$D$5,'Project Identifiers'!B$4:B$728,IF('2 - Project Admin'!$E$7='Data validation'!$D$6,'Project Identifiers'!I$4:I$307,"")),MATCH($B9,IF('2 - Project Admin'!$E$7='Data validation'!$D$5,'Project Identifiers'!$G$4:$G$728,IF('2 - Project Admin'!$E$7='Data validation'!$D$6,'Project Identifiers'!$M$4:$M$307,"")),0)),"")</f>
        <v/>
      </c>
      <c r="D9" s="304" t="str">
        <f>IFERROR(INDEX(IF('2 - Project Admin'!$E$7='Data validation'!$D$5,'Project Identifiers'!C$4:C$728,IF('2 - Project Admin'!$E$7='Data validation'!$D$6,'Project Identifiers'!J$4:J$307,"")),MATCH($B9,IF('2 - Project Admin'!$E$7='Data validation'!$D$5,'Project Identifiers'!$G$4:$G$728,IF('2 - Project Admin'!$E$7='Data validation'!$D$6,'Project Identifiers'!$M$4:$M$307,"")),0)),"")</f>
        <v/>
      </c>
      <c r="E9" s="304" t="str">
        <f>IFERROR(INDEX(IF('2 - Project Admin'!$E$7='Data validation'!$D$5,'Project Identifiers'!D$4:D$728,IF('2 - Project Admin'!$E$7='Data validation'!$D$6,'Project Identifiers'!K$4:K$307,"")),MATCH($B9,IF('2 - Project Admin'!$E$7='Data validation'!$D$5,'Project Identifiers'!$G$4:$G$728,IF('2 - Project Admin'!$E$7='Data validation'!$D$6,'Project Identifiers'!$M$4:$M$307,"")),0)),"")</f>
        <v/>
      </c>
    </row>
    <row r="10" spans="2:5">
      <c r="B10" s="313">
        <v>8</v>
      </c>
      <c r="C10" s="304" t="str">
        <f>IFERROR(INDEX(IF('2 - Project Admin'!$E$7='Data validation'!$D$5,'Project Identifiers'!B$4:B$728,IF('2 - Project Admin'!$E$7='Data validation'!$D$6,'Project Identifiers'!I$4:I$307,"")),MATCH($B10,IF('2 - Project Admin'!$E$7='Data validation'!$D$5,'Project Identifiers'!$G$4:$G$728,IF('2 - Project Admin'!$E$7='Data validation'!$D$6,'Project Identifiers'!$M$4:$M$307,"")),0)),"")</f>
        <v/>
      </c>
      <c r="D10" s="304" t="str">
        <f>IFERROR(INDEX(IF('2 - Project Admin'!$E$7='Data validation'!$D$5,'Project Identifiers'!C$4:C$728,IF('2 - Project Admin'!$E$7='Data validation'!$D$6,'Project Identifiers'!J$4:J$307,"")),MATCH($B10,IF('2 - Project Admin'!$E$7='Data validation'!$D$5,'Project Identifiers'!$G$4:$G$728,IF('2 - Project Admin'!$E$7='Data validation'!$D$6,'Project Identifiers'!$M$4:$M$307,"")),0)),"")</f>
        <v/>
      </c>
      <c r="E10" s="304" t="str">
        <f>IFERROR(INDEX(IF('2 - Project Admin'!$E$7='Data validation'!$D$5,'Project Identifiers'!D$4:D$728,IF('2 - Project Admin'!$E$7='Data validation'!$D$6,'Project Identifiers'!K$4:K$307,"")),MATCH($B10,IF('2 - Project Admin'!$E$7='Data validation'!$D$5,'Project Identifiers'!$G$4:$G$728,IF('2 - Project Admin'!$E$7='Data validation'!$D$6,'Project Identifiers'!$M$4:$M$307,"")),0)),"")</f>
        <v/>
      </c>
    </row>
    <row r="11" spans="2:5">
      <c r="B11" s="313">
        <v>9</v>
      </c>
      <c r="C11" s="304"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04"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04"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c r="B12" s="313">
        <v>10</v>
      </c>
      <c r="C12" s="304"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04"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04"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c r="B13" s="313">
        <v>11</v>
      </c>
      <c r="C13" s="304"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04"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04"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c r="B14" s="313">
        <v>12</v>
      </c>
      <c r="C14" s="304"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04"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04"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c r="B15" s="313">
        <v>13</v>
      </c>
      <c r="C15" s="304"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04"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04"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c r="B16" s="313">
        <v>14</v>
      </c>
      <c r="C16" s="304"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04"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04"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c r="B17" s="313">
        <v>15</v>
      </c>
      <c r="C17" s="304"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04"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04"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c r="B18" s="313">
        <v>16</v>
      </c>
      <c r="C18" s="304"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04"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04"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c r="B19" s="313">
        <v>17</v>
      </c>
      <c r="C19" s="304"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04"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04"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c r="B20" s="313">
        <v>18</v>
      </c>
      <c r="C20" s="304"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04"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04"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c r="B21" s="313">
        <v>19</v>
      </c>
      <c r="C21" s="304"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04"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04"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c r="B22" s="313">
        <v>20</v>
      </c>
      <c r="C22" s="304"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04"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04"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B2:I82"/>
  <sheetViews>
    <sheetView workbookViewId="0">
      <selection activeCell="D20" sqref="D20"/>
    </sheetView>
  </sheetViews>
  <sheetFormatPr defaultColWidth="64.5703125" defaultRowHeight="15"/>
  <cols>
    <col min="1" max="1" width="4.42578125" style="38" customWidth="1"/>
    <col min="2" max="3" width="27.5703125" style="101" customWidth="1"/>
    <col min="4" max="4" width="64.5703125" style="38"/>
    <col min="5" max="5" width="14.5703125" style="38" customWidth="1"/>
    <col min="6" max="6" width="15.42578125" style="38" customWidth="1"/>
    <col min="7" max="7" width="88.42578125" style="38" customWidth="1"/>
    <col min="8" max="8" width="64.5703125" style="38"/>
    <col min="9" max="9" width="28.5703125" style="38" customWidth="1"/>
    <col min="10" max="16384" width="64.5703125" style="38"/>
  </cols>
  <sheetData>
    <row r="2" spans="2:9" s="98" customFormat="1" ht="33.75" customHeight="1">
      <c r="B2" s="99" t="s">
        <v>5708</v>
      </c>
      <c r="C2" s="100" t="s">
        <v>5709</v>
      </c>
      <c r="D2" s="100" t="s">
        <v>5710</v>
      </c>
      <c r="E2" s="100" t="s">
        <v>5641</v>
      </c>
      <c r="F2" s="100" t="s">
        <v>5711</v>
      </c>
      <c r="G2" s="100" t="s">
        <v>5712</v>
      </c>
      <c r="H2" s="100" t="s">
        <v>5713</v>
      </c>
      <c r="I2" s="100" t="s">
        <v>5714</v>
      </c>
    </row>
    <row r="3" spans="2:9">
      <c r="B3" s="101" t="s">
        <v>5715</v>
      </c>
      <c r="C3" s="38" t="s">
        <v>342</v>
      </c>
      <c r="D3" s="38" t="s">
        <v>5716</v>
      </c>
      <c r="E3" s="38" t="s">
        <v>5717</v>
      </c>
      <c r="F3" s="38" t="s">
        <v>5718</v>
      </c>
      <c r="G3" s="38" t="s">
        <v>5719</v>
      </c>
      <c r="H3" s="38" t="s">
        <v>5720</v>
      </c>
    </row>
    <row r="4" spans="2:9">
      <c r="B4" s="101" t="s">
        <v>5721</v>
      </c>
      <c r="C4" s="38" t="s">
        <v>5722</v>
      </c>
      <c r="D4" s="38" t="s">
        <v>304</v>
      </c>
      <c r="E4" s="38" t="s">
        <v>5717</v>
      </c>
      <c r="F4" s="38" t="s">
        <v>5723</v>
      </c>
      <c r="G4" s="38" t="s">
        <v>5724</v>
      </c>
      <c r="I4" s="38" t="s">
        <v>5725</v>
      </c>
    </row>
    <row r="5" spans="2:9">
      <c r="B5" s="101" t="s">
        <v>5721</v>
      </c>
      <c r="C5" s="38" t="s">
        <v>5726</v>
      </c>
      <c r="D5" s="38" t="s">
        <v>304</v>
      </c>
      <c r="E5" s="38" t="s">
        <v>5717</v>
      </c>
      <c r="F5" s="38" t="s">
        <v>5727</v>
      </c>
      <c r="G5" s="38" t="s">
        <v>5728</v>
      </c>
      <c r="I5" s="38" t="s">
        <v>5725</v>
      </c>
    </row>
    <row r="6" spans="2:9">
      <c r="B6" s="101" t="s">
        <v>5721</v>
      </c>
      <c r="C6" s="38" t="s">
        <v>340</v>
      </c>
      <c r="D6" s="38" t="s">
        <v>5729</v>
      </c>
      <c r="E6" s="38" t="s">
        <v>5717</v>
      </c>
      <c r="F6" s="38" t="s">
        <v>5730</v>
      </c>
      <c r="G6" s="38" t="s">
        <v>5731</v>
      </c>
      <c r="I6" s="38" t="s">
        <v>5732</v>
      </c>
    </row>
    <row r="7" spans="2:9">
      <c r="C7" s="4" t="s">
        <v>90</v>
      </c>
      <c r="D7" s="5" t="s">
        <v>5733</v>
      </c>
      <c r="E7" s="5" t="s">
        <v>5733</v>
      </c>
      <c r="F7" s="5" t="s">
        <v>5733</v>
      </c>
    </row>
    <row r="8" spans="2:9">
      <c r="C8" s="488" t="s">
        <v>5734</v>
      </c>
      <c r="D8" s="114" t="s">
        <v>5735</v>
      </c>
      <c r="E8" s="114"/>
      <c r="F8" s="114"/>
      <c r="G8" s="114"/>
      <c r="H8" s="114" t="s">
        <v>5735</v>
      </c>
    </row>
    <row r="9" spans="2:9" ht="409.5">
      <c r="B9" s="102" t="s">
        <v>5721</v>
      </c>
      <c r="C9" s="103" t="s">
        <v>5736</v>
      </c>
      <c r="D9" s="104" t="s">
        <v>5737</v>
      </c>
      <c r="E9" s="104" t="s">
        <v>5717</v>
      </c>
      <c r="F9" s="521" t="s">
        <v>5738</v>
      </c>
      <c r="G9" s="104" t="s">
        <v>5739</v>
      </c>
      <c r="H9" s="104"/>
      <c r="I9" s="104"/>
    </row>
    <row r="10" spans="2:9" ht="409.5">
      <c r="B10" s="102" t="s">
        <v>5721</v>
      </c>
      <c r="C10" s="103" t="s">
        <v>5740</v>
      </c>
      <c r="D10" s="104" t="s">
        <v>5741</v>
      </c>
      <c r="E10" s="104" t="s">
        <v>5717</v>
      </c>
      <c r="F10" s="521" t="s">
        <v>5738</v>
      </c>
      <c r="G10" s="104" t="s">
        <v>5739</v>
      </c>
      <c r="H10" s="104"/>
      <c r="I10" s="104"/>
    </row>
    <row r="11" spans="2:9" ht="409.5">
      <c r="B11" s="102" t="s">
        <v>5721</v>
      </c>
      <c r="C11" s="103" t="s">
        <v>5742</v>
      </c>
      <c r="D11" s="104" t="s">
        <v>5743</v>
      </c>
      <c r="E11" s="104" t="s">
        <v>5717</v>
      </c>
      <c r="F11" s="521" t="s">
        <v>5738</v>
      </c>
      <c r="G11" s="104" t="s">
        <v>5739</v>
      </c>
      <c r="H11" s="104"/>
      <c r="I11" s="104"/>
    </row>
    <row r="12" spans="2:9" ht="409.5">
      <c r="B12" s="102" t="s">
        <v>5721</v>
      </c>
      <c r="C12" s="103" t="s">
        <v>5744</v>
      </c>
      <c r="D12" s="104" t="s">
        <v>5745</v>
      </c>
      <c r="E12" s="104" t="s">
        <v>5717</v>
      </c>
      <c r="F12" s="521" t="s">
        <v>5738</v>
      </c>
      <c r="G12" s="104" t="s">
        <v>5739</v>
      </c>
      <c r="H12" s="104"/>
      <c r="I12" s="104"/>
    </row>
    <row r="13" spans="2:9">
      <c r="B13" s="101" t="s">
        <v>5721</v>
      </c>
      <c r="C13" s="105" t="s">
        <v>5746</v>
      </c>
      <c r="D13" s="38" t="s">
        <v>5747</v>
      </c>
      <c r="E13" s="38" t="s">
        <v>5717</v>
      </c>
      <c r="F13" s="38" t="s">
        <v>5748</v>
      </c>
      <c r="G13" s="38" t="s">
        <v>5749</v>
      </c>
    </row>
    <row r="14" spans="2:9">
      <c r="B14" s="106" t="s">
        <v>5721</v>
      </c>
      <c r="C14" s="107" t="s">
        <v>5750</v>
      </c>
      <c r="D14" s="108" t="s">
        <v>5751</v>
      </c>
      <c r="E14" s="108" t="s">
        <v>5717</v>
      </c>
      <c r="F14" s="108" t="s">
        <v>5752</v>
      </c>
      <c r="G14" s="108" t="s">
        <v>5753</v>
      </c>
      <c r="H14" s="108"/>
      <c r="I14" s="108" t="s">
        <v>5754</v>
      </c>
    </row>
    <row r="15" spans="2:9">
      <c r="B15" s="106" t="s">
        <v>5721</v>
      </c>
      <c r="C15" s="108" t="s">
        <v>5746</v>
      </c>
      <c r="D15" s="108" t="s">
        <v>5747</v>
      </c>
      <c r="E15" s="108" t="s">
        <v>5717</v>
      </c>
      <c r="F15" s="108" t="s">
        <v>5748</v>
      </c>
      <c r="G15" s="108"/>
      <c r="H15" s="108"/>
      <c r="I15" s="108"/>
    </row>
    <row r="16" spans="2:9">
      <c r="B16" s="106"/>
      <c r="C16" s="488" t="s">
        <v>5755</v>
      </c>
      <c r="D16" s="114" t="s">
        <v>5735</v>
      </c>
      <c r="G16" s="108"/>
      <c r="H16" s="114" t="s">
        <v>5735</v>
      </c>
    </row>
    <row r="17" spans="2:8" ht="30">
      <c r="B17" s="106" t="s">
        <v>5721</v>
      </c>
      <c r="C17" s="38" t="s">
        <v>5756</v>
      </c>
      <c r="D17" s="38" t="s">
        <v>301</v>
      </c>
      <c r="E17" s="38" t="s">
        <v>5757</v>
      </c>
      <c r="F17" s="38" t="s">
        <v>5758</v>
      </c>
      <c r="G17" s="490" t="s">
        <v>5759</v>
      </c>
      <c r="H17" s="489" t="s">
        <v>5760</v>
      </c>
    </row>
    <row r="18" spans="2:8" ht="30">
      <c r="B18" s="106" t="s">
        <v>5721</v>
      </c>
      <c r="C18" s="38" t="s">
        <v>5761</v>
      </c>
      <c r="D18" s="38" t="s">
        <v>301</v>
      </c>
      <c r="E18" s="38" t="s">
        <v>5757</v>
      </c>
      <c r="F18" s="38" t="s">
        <v>5762</v>
      </c>
      <c r="G18" s="490" t="s">
        <v>5763</v>
      </c>
      <c r="H18" s="489" t="s">
        <v>5764</v>
      </c>
    </row>
    <row r="19" spans="2:8" ht="30">
      <c r="B19" s="106" t="s">
        <v>5721</v>
      </c>
      <c r="C19" s="38" t="s">
        <v>5765</v>
      </c>
      <c r="D19" s="38" t="s">
        <v>301</v>
      </c>
      <c r="E19" s="38" t="s">
        <v>5757</v>
      </c>
      <c r="F19" s="38" t="s">
        <v>5766</v>
      </c>
      <c r="G19" s="490" t="s">
        <v>5767</v>
      </c>
      <c r="H19" s="489" t="s">
        <v>5768</v>
      </c>
    </row>
    <row r="20" spans="2:8" ht="30">
      <c r="B20" s="106" t="s">
        <v>5721</v>
      </c>
      <c r="C20" s="38" t="s">
        <v>5769</v>
      </c>
      <c r="D20" s="38" t="s">
        <v>5770</v>
      </c>
      <c r="E20" s="38" t="s">
        <v>5757</v>
      </c>
      <c r="F20" s="38" t="s">
        <v>5771</v>
      </c>
      <c r="G20" s="490" t="s">
        <v>5772</v>
      </c>
      <c r="H20" s="489" t="s">
        <v>5773</v>
      </c>
    </row>
    <row r="21" spans="2:8" ht="30">
      <c r="B21" s="106" t="s">
        <v>5721</v>
      </c>
      <c r="C21" s="105" t="s">
        <v>5774</v>
      </c>
      <c r="D21" s="38" t="s">
        <v>301</v>
      </c>
      <c r="E21" s="38" t="s">
        <v>5757</v>
      </c>
      <c r="F21" s="38" t="s">
        <v>5775</v>
      </c>
      <c r="G21" s="490" t="s">
        <v>5776</v>
      </c>
      <c r="H21" s="38" t="s">
        <v>5777</v>
      </c>
    </row>
    <row r="22" spans="2:8" ht="30">
      <c r="B22" s="106" t="s">
        <v>5721</v>
      </c>
      <c r="C22" s="105" t="s">
        <v>5778</v>
      </c>
      <c r="D22" s="38" t="s">
        <v>5770</v>
      </c>
      <c r="E22" s="38" t="s">
        <v>5757</v>
      </c>
      <c r="F22" s="38" t="s">
        <v>5779</v>
      </c>
      <c r="G22" s="490" t="s">
        <v>5772</v>
      </c>
      <c r="H22" s="38" t="s">
        <v>5773</v>
      </c>
    </row>
    <row r="23" spans="2:8" ht="30">
      <c r="B23" s="106" t="s">
        <v>5721</v>
      </c>
      <c r="C23" s="105" t="s">
        <v>5780</v>
      </c>
      <c r="D23" s="38" t="s">
        <v>5729</v>
      </c>
      <c r="E23" s="38" t="s">
        <v>5757</v>
      </c>
      <c r="F23" s="38" t="s">
        <v>5781</v>
      </c>
      <c r="G23" s="490" t="s">
        <v>5782</v>
      </c>
      <c r="H23" s="38" t="s">
        <v>5783</v>
      </c>
    </row>
    <row r="24" spans="2:8" ht="30">
      <c r="B24" s="106" t="s">
        <v>5721</v>
      </c>
      <c r="C24" s="105" t="s">
        <v>5784</v>
      </c>
      <c r="D24" s="38" t="s">
        <v>5729</v>
      </c>
      <c r="E24" s="38" t="s">
        <v>5757</v>
      </c>
      <c r="F24" s="38" t="s">
        <v>5785</v>
      </c>
      <c r="G24" s="490" t="s">
        <v>5786</v>
      </c>
      <c r="H24" s="38" t="s">
        <v>5787</v>
      </c>
    </row>
    <row r="25" spans="2:8">
      <c r="B25" s="106" t="s">
        <v>5721</v>
      </c>
      <c r="C25" s="105" t="s">
        <v>5788</v>
      </c>
      <c r="D25" s="38" t="s">
        <v>5789</v>
      </c>
      <c r="E25" s="38" t="s">
        <v>5757</v>
      </c>
      <c r="F25" s="38" t="s">
        <v>5790</v>
      </c>
      <c r="G25" s="490" t="s">
        <v>5791</v>
      </c>
      <c r="H25" s="38" t="s">
        <v>5792</v>
      </c>
    </row>
    <row r="26" spans="2:8">
      <c r="B26" s="106" t="s">
        <v>5721</v>
      </c>
      <c r="C26" s="105" t="s">
        <v>5793</v>
      </c>
      <c r="D26" s="38" t="s">
        <v>5789</v>
      </c>
      <c r="E26" s="38" t="s">
        <v>5757</v>
      </c>
      <c r="F26" s="38" t="s">
        <v>5794</v>
      </c>
      <c r="G26" s="490" t="s">
        <v>5791</v>
      </c>
      <c r="H26" s="38" t="s">
        <v>5792</v>
      </c>
    </row>
    <row r="27" spans="2:8" ht="30">
      <c r="B27" s="106" t="s">
        <v>5721</v>
      </c>
      <c r="C27" s="105" t="s">
        <v>5795</v>
      </c>
      <c r="D27" s="38" t="s">
        <v>5729</v>
      </c>
      <c r="E27" s="38" t="s">
        <v>5757</v>
      </c>
      <c r="F27" s="38" t="s">
        <v>5796</v>
      </c>
      <c r="G27" s="490" t="s">
        <v>5786</v>
      </c>
      <c r="H27" s="38" t="s">
        <v>5797</v>
      </c>
    </row>
    <row r="28" spans="2:8" ht="30">
      <c r="B28" s="106" t="s">
        <v>5721</v>
      </c>
      <c r="C28" s="105" t="s">
        <v>5798</v>
      </c>
      <c r="D28" s="38" t="s">
        <v>5729</v>
      </c>
      <c r="E28" s="38" t="s">
        <v>5757</v>
      </c>
      <c r="F28" s="38" t="s">
        <v>5799</v>
      </c>
      <c r="G28" s="490" t="s">
        <v>5786</v>
      </c>
      <c r="H28" s="38" t="s">
        <v>5797</v>
      </c>
    </row>
    <row r="29" spans="2:8" ht="30">
      <c r="B29" s="106" t="s">
        <v>5721</v>
      </c>
      <c r="C29" s="105" t="s">
        <v>5800</v>
      </c>
      <c r="D29" s="38" t="s">
        <v>5729</v>
      </c>
      <c r="E29" s="38" t="s">
        <v>5757</v>
      </c>
      <c r="F29" s="38" t="s">
        <v>5801</v>
      </c>
      <c r="G29" s="490" t="s">
        <v>5786</v>
      </c>
      <c r="H29" s="38" t="s">
        <v>5797</v>
      </c>
    </row>
    <row r="30" spans="2:8" ht="30">
      <c r="B30" s="106" t="s">
        <v>5721</v>
      </c>
      <c r="C30" s="105" t="s">
        <v>5802</v>
      </c>
      <c r="D30" s="38" t="s">
        <v>5729</v>
      </c>
      <c r="E30" s="38" t="s">
        <v>5757</v>
      </c>
      <c r="F30" s="38" t="s">
        <v>5803</v>
      </c>
      <c r="G30" s="490" t="s">
        <v>5786</v>
      </c>
      <c r="H30" s="38" t="s">
        <v>5797</v>
      </c>
    </row>
    <row r="31" spans="2:8" ht="30">
      <c r="B31" s="106" t="s">
        <v>5721</v>
      </c>
      <c r="C31" s="105" t="s">
        <v>5804</v>
      </c>
      <c r="D31" s="38" t="s">
        <v>5729</v>
      </c>
      <c r="E31" s="38" t="s">
        <v>5757</v>
      </c>
      <c r="F31" s="38" t="s">
        <v>5805</v>
      </c>
      <c r="G31" s="490" t="s">
        <v>5786</v>
      </c>
      <c r="H31" s="38" t="s">
        <v>5797</v>
      </c>
    </row>
    <row r="32" spans="2:8" ht="30">
      <c r="B32" s="106" t="s">
        <v>5721</v>
      </c>
      <c r="C32" s="105" t="s">
        <v>5806</v>
      </c>
      <c r="D32" s="38" t="s">
        <v>5729</v>
      </c>
      <c r="E32" s="38" t="s">
        <v>5757</v>
      </c>
      <c r="F32" s="38" t="s">
        <v>5807</v>
      </c>
      <c r="G32" s="490" t="s">
        <v>5786</v>
      </c>
      <c r="H32" s="38" t="s">
        <v>5797</v>
      </c>
    </row>
    <row r="33" spans="2:8" ht="30">
      <c r="B33" s="106" t="s">
        <v>5721</v>
      </c>
      <c r="C33" s="105" t="s">
        <v>5808</v>
      </c>
      <c r="D33" s="38" t="s">
        <v>5729</v>
      </c>
      <c r="E33" s="38" t="s">
        <v>5757</v>
      </c>
      <c r="F33" s="38" t="s">
        <v>5809</v>
      </c>
      <c r="G33" s="490" t="s">
        <v>5786</v>
      </c>
      <c r="H33" s="38" t="s">
        <v>5797</v>
      </c>
    </row>
    <row r="34" spans="2:8" ht="30">
      <c r="B34" s="106" t="s">
        <v>5721</v>
      </c>
      <c r="C34" s="105" t="s">
        <v>5810</v>
      </c>
      <c r="D34" s="38" t="s">
        <v>5729</v>
      </c>
      <c r="E34" s="38" t="s">
        <v>5757</v>
      </c>
      <c r="F34" s="38" t="s">
        <v>5811</v>
      </c>
      <c r="G34" s="490" t="s">
        <v>5786</v>
      </c>
      <c r="H34" s="38" t="s">
        <v>5797</v>
      </c>
    </row>
    <row r="35" spans="2:8" ht="30">
      <c r="B35" s="106" t="s">
        <v>5721</v>
      </c>
      <c r="C35" s="105" t="s">
        <v>5812</v>
      </c>
      <c r="D35" s="38" t="s">
        <v>5729</v>
      </c>
      <c r="E35" s="38" t="s">
        <v>5757</v>
      </c>
      <c r="F35" s="38" t="s">
        <v>5813</v>
      </c>
      <c r="G35" s="490" t="s">
        <v>5786</v>
      </c>
      <c r="H35" s="38" t="s">
        <v>5797</v>
      </c>
    </row>
    <row r="36" spans="2:8" ht="30">
      <c r="B36" s="106" t="s">
        <v>5721</v>
      </c>
      <c r="C36" s="105" t="s">
        <v>5814</v>
      </c>
      <c r="D36" s="38" t="s">
        <v>5729</v>
      </c>
      <c r="E36" s="38" t="s">
        <v>5757</v>
      </c>
      <c r="F36" s="38" t="s">
        <v>5815</v>
      </c>
      <c r="G36" s="490" t="s">
        <v>5786</v>
      </c>
      <c r="H36" s="38" t="s">
        <v>5797</v>
      </c>
    </row>
    <row r="37" spans="2:8" ht="30">
      <c r="B37" s="106" t="s">
        <v>5721</v>
      </c>
      <c r="C37" s="105" t="s">
        <v>5816</v>
      </c>
      <c r="D37" s="38" t="s">
        <v>5770</v>
      </c>
      <c r="E37" s="38" t="s">
        <v>5757</v>
      </c>
      <c r="F37" s="38" t="s">
        <v>5817</v>
      </c>
      <c r="G37" s="490" t="s">
        <v>5818</v>
      </c>
      <c r="H37" s="38" t="s">
        <v>5819</v>
      </c>
    </row>
    <row r="38" spans="2:8" ht="30">
      <c r="B38" s="106" t="s">
        <v>5721</v>
      </c>
      <c r="C38" s="105" t="s">
        <v>5820</v>
      </c>
      <c r="D38" s="38" t="s">
        <v>5770</v>
      </c>
      <c r="E38" s="38" t="s">
        <v>5757</v>
      </c>
      <c r="F38" s="38" t="s">
        <v>5821</v>
      </c>
      <c r="G38" s="490" t="s">
        <v>5818</v>
      </c>
      <c r="H38" s="38" t="s">
        <v>5819</v>
      </c>
    </row>
    <row r="39" spans="2:8" ht="30">
      <c r="B39" s="106" t="s">
        <v>5721</v>
      </c>
      <c r="C39" s="105" t="s">
        <v>5822</v>
      </c>
      <c r="D39" s="38" t="s">
        <v>5770</v>
      </c>
      <c r="E39" s="38" t="s">
        <v>5757</v>
      </c>
      <c r="F39" s="38" t="s">
        <v>5823</v>
      </c>
      <c r="G39" s="490" t="s">
        <v>5818</v>
      </c>
      <c r="H39" s="38" t="s">
        <v>5819</v>
      </c>
    </row>
    <row r="40" spans="2:8" ht="30">
      <c r="B40" s="106" t="s">
        <v>5721</v>
      </c>
      <c r="C40" s="105" t="s">
        <v>5824</v>
      </c>
      <c r="D40" s="38" t="s">
        <v>5770</v>
      </c>
      <c r="E40" s="38" t="s">
        <v>5757</v>
      </c>
      <c r="F40" s="38" t="s">
        <v>5825</v>
      </c>
      <c r="G40" s="490" t="s">
        <v>5818</v>
      </c>
      <c r="H40" s="38" t="s">
        <v>5819</v>
      </c>
    </row>
    <row r="41" spans="2:8" ht="30">
      <c r="B41" s="106" t="s">
        <v>5721</v>
      </c>
      <c r="C41" s="105" t="s">
        <v>5826</v>
      </c>
      <c r="D41" s="38" t="s">
        <v>5729</v>
      </c>
      <c r="E41" s="38" t="s">
        <v>5757</v>
      </c>
      <c r="F41" s="38" t="s">
        <v>5827</v>
      </c>
      <c r="G41" s="490" t="s">
        <v>5786</v>
      </c>
      <c r="H41" s="38" t="s">
        <v>5797</v>
      </c>
    </row>
    <row r="42" spans="2:8" ht="30">
      <c r="B42" s="106" t="s">
        <v>5721</v>
      </c>
      <c r="C42" s="105" t="s">
        <v>5828</v>
      </c>
      <c r="D42" s="38" t="s">
        <v>301</v>
      </c>
      <c r="E42" s="38" t="s">
        <v>5757</v>
      </c>
      <c r="F42" s="38" t="s">
        <v>5829</v>
      </c>
      <c r="G42" s="490" t="s">
        <v>5830</v>
      </c>
      <c r="H42" s="38" t="s">
        <v>5831</v>
      </c>
    </row>
    <row r="43" spans="2:8" ht="30">
      <c r="B43" s="106" t="s">
        <v>5721</v>
      </c>
      <c r="C43" s="105" t="s">
        <v>5832</v>
      </c>
      <c r="D43" s="38" t="s">
        <v>5833</v>
      </c>
      <c r="E43" s="38" t="s">
        <v>5834</v>
      </c>
      <c r="F43" s="38" t="s">
        <v>5835</v>
      </c>
      <c r="G43" s="490" t="s">
        <v>5836</v>
      </c>
      <c r="H43" s="38" t="s">
        <v>5837</v>
      </c>
    </row>
    <row r="44" spans="2:8" ht="30">
      <c r="B44" s="106" t="s">
        <v>5721</v>
      </c>
      <c r="C44" s="105" t="s">
        <v>5838</v>
      </c>
      <c r="D44" s="38" t="s">
        <v>5729</v>
      </c>
      <c r="E44" s="38" t="s">
        <v>5834</v>
      </c>
      <c r="F44" s="38" t="s">
        <v>5839</v>
      </c>
      <c r="G44" s="490" t="s">
        <v>5786</v>
      </c>
      <c r="H44" s="38" t="s">
        <v>5797</v>
      </c>
    </row>
    <row r="45" spans="2:8" ht="30">
      <c r="B45" s="106" t="s">
        <v>5721</v>
      </c>
      <c r="C45" s="105" t="s">
        <v>5840</v>
      </c>
      <c r="D45" s="38" t="s">
        <v>5833</v>
      </c>
      <c r="E45" s="38" t="s">
        <v>5834</v>
      </c>
      <c r="F45" s="38" t="s">
        <v>5841</v>
      </c>
      <c r="G45" s="490" t="s">
        <v>5842</v>
      </c>
      <c r="H45" s="38" t="s">
        <v>5843</v>
      </c>
    </row>
    <row r="46" spans="2:8" ht="30">
      <c r="B46" s="106" t="s">
        <v>5721</v>
      </c>
      <c r="C46" s="105" t="s">
        <v>5844</v>
      </c>
      <c r="D46" s="38" t="s">
        <v>5729</v>
      </c>
      <c r="E46" s="38" t="s">
        <v>5834</v>
      </c>
      <c r="F46" s="38" t="s">
        <v>5845</v>
      </c>
      <c r="G46" s="490" t="s">
        <v>5846</v>
      </c>
      <c r="H46" s="38" t="s">
        <v>5847</v>
      </c>
    </row>
    <row r="47" spans="2:8" ht="30">
      <c r="B47" s="106" t="s">
        <v>5721</v>
      </c>
      <c r="C47" s="105" t="s">
        <v>5848</v>
      </c>
      <c r="D47" s="38" t="s">
        <v>5729</v>
      </c>
      <c r="E47" s="38" t="s">
        <v>5834</v>
      </c>
      <c r="F47" s="38" t="s">
        <v>5849</v>
      </c>
      <c r="G47" s="490" t="s">
        <v>5850</v>
      </c>
      <c r="H47" s="38" t="s">
        <v>5851</v>
      </c>
    </row>
    <row r="48" spans="2:8" ht="30">
      <c r="B48" s="106" t="s">
        <v>5721</v>
      </c>
      <c r="C48" s="105" t="s">
        <v>5852</v>
      </c>
      <c r="D48" s="38" t="s">
        <v>301</v>
      </c>
      <c r="E48" s="38" t="s">
        <v>5834</v>
      </c>
      <c r="F48" s="38" t="s">
        <v>5853</v>
      </c>
      <c r="G48" s="490" t="s">
        <v>5854</v>
      </c>
      <c r="H48" s="38" t="s">
        <v>5855</v>
      </c>
    </row>
    <row r="49" spans="2:8" ht="30">
      <c r="B49" s="106" t="s">
        <v>5721</v>
      </c>
      <c r="C49" s="105" t="s">
        <v>5856</v>
      </c>
      <c r="D49" s="38" t="s">
        <v>301</v>
      </c>
      <c r="E49" s="38" t="s">
        <v>5834</v>
      </c>
      <c r="F49" s="38" t="s">
        <v>5857</v>
      </c>
      <c r="G49" s="490" t="s">
        <v>5854</v>
      </c>
      <c r="H49" s="38" t="s">
        <v>5855</v>
      </c>
    </row>
    <row r="50" spans="2:8" ht="45">
      <c r="B50" s="106" t="s">
        <v>5721</v>
      </c>
      <c r="C50" s="105" t="s">
        <v>5858</v>
      </c>
      <c r="D50" s="38" t="s">
        <v>301</v>
      </c>
      <c r="E50" s="38" t="s">
        <v>5834</v>
      </c>
      <c r="F50" s="38" t="s">
        <v>5859</v>
      </c>
      <c r="G50" s="490" t="s">
        <v>5860</v>
      </c>
      <c r="H50" s="38" t="s">
        <v>5861</v>
      </c>
    </row>
    <row r="51" spans="2:8" ht="30">
      <c r="B51" s="106" t="s">
        <v>5721</v>
      </c>
      <c r="C51" s="105" t="s">
        <v>5862</v>
      </c>
      <c r="D51" s="38" t="s">
        <v>301</v>
      </c>
      <c r="E51" s="38" t="s">
        <v>5834</v>
      </c>
      <c r="F51" s="38" t="s">
        <v>5863</v>
      </c>
      <c r="G51" s="490" t="s">
        <v>5864</v>
      </c>
      <c r="H51" s="38" t="s">
        <v>5865</v>
      </c>
    </row>
    <row r="52" spans="2:8" ht="30">
      <c r="B52" s="106" t="s">
        <v>5721</v>
      </c>
      <c r="C52" s="105" t="s">
        <v>5866</v>
      </c>
      <c r="D52" s="38" t="s">
        <v>301</v>
      </c>
      <c r="E52" s="38" t="s">
        <v>5834</v>
      </c>
      <c r="F52" s="38" t="s">
        <v>5867</v>
      </c>
      <c r="G52" s="490" t="s">
        <v>5864</v>
      </c>
      <c r="H52" s="38" t="s">
        <v>5865</v>
      </c>
    </row>
    <row r="53" spans="2:8" ht="30">
      <c r="B53" s="106" t="s">
        <v>5721</v>
      </c>
      <c r="C53" s="105" t="s">
        <v>354</v>
      </c>
      <c r="D53" s="38" t="s">
        <v>5729</v>
      </c>
      <c r="E53" s="38" t="s">
        <v>5868</v>
      </c>
      <c r="F53" s="38" t="s">
        <v>5869</v>
      </c>
      <c r="G53" s="490" t="s">
        <v>5870</v>
      </c>
      <c r="H53" s="38" t="s">
        <v>5871</v>
      </c>
    </row>
    <row r="54" spans="2:8" ht="30">
      <c r="B54" s="106" t="s">
        <v>5721</v>
      </c>
      <c r="C54" s="105" t="s">
        <v>5872</v>
      </c>
      <c r="D54" s="38" t="s">
        <v>5729</v>
      </c>
      <c r="E54" s="38" t="s">
        <v>5834</v>
      </c>
      <c r="F54" s="38" t="s">
        <v>5873</v>
      </c>
      <c r="G54" s="490" t="s">
        <v>5786</v>
      </c>
      <c r="H54" s="38" t="s">
        <v>5797</v>
      </c>
    </row>
    <row r="55" spans="2:8" ht="30">
      <c r="B55" s="106" t="s">
        <v>5721</v>
      </c>
      <c r="C55" s="105" t="s">
        <v>5874</v>
      </c>
      <c r="D55" s="38" t="s">
        <v>5729</v>
      </c>
      <c r="E55" s="38" t="s">
        <v>5834</v>
      </c>
      <c r="F55" s="38" t="s">
        <v>5875</v>
      </c>
      <c r="G55" s="490" t="s">
        <v>5786</v>
      </c>
      <c r="H55" s="38" t="s">
        <v>5797</v>
      </c>
    </row>
    <row r="56" spans="2:8" ht="30">
      <c r="B56" s="106" t="s">
        <v>5721</v>
      </c>
      <c r="C56" s="105" t="s">
        <v>5876</v>
      </c>
      <c r="D56" s="38" t="s">
        <v>5729</v>
      </c>
      <c r="E56" s="38" t="s">
        <v>5834</v>
      </c>
      <c r="F56" s="38" t="s">
        <v>5877</v>
      </c>
      <c r="G56" s="490" t="s">
        <v>5786</v>
      </c>
      <c r="H56" s="38" t="s">
        <v>5797</v>
      </c>
    </row>
    <row r="57" spans="2:8" ht="30">
      <c r="B57" s="106" t="s">
        <v>5721</v>
      </c>
      <c r="C57" s="105" t="s">
        <v>5878</v>
      </c>
      <c r="D57" s="38" t="s">
        <v>5729</v>
      </c>
      <c r="E57" s="38" t="s">
        <v>5834</v>
      </c>
      <c r="F57" s="38" t="s">
        <v>5879</v>
      </c>
      <c r="G57" s="490" t="s">
        <v>5850</v>
      </c>
      <c r="H57" s="38" t="s">
        <v>5851</v>
      </c>
    </row>
    <row r="58" spans="2:8" ht="30">
      <c r="B58" s="106" t="s">
        <v>5721</v>
      </c>
      <c r="C58" s="105" t="s">
        <v>345</v>
      </c>
      <c r="D58" s="38" t="s">
        <v>301</v>
      </c>
      <c r="E58" s="38" t="s">
        <v>5834</v>
      </c>
      <c r="F58" s="38" t="s">
        <v>5880</v>
      </c>
      <c r="G58" s="490" t="s">
        <v>5881</v>
      </c>
      <c r="H58" s="38" t="s">
        <v>5882</v>
      </c>
    </row>
    <row r="59" spans="2:8" ht="30">
      <c r="B59" s="106" t="s">
        <v>5721</v>
      </c>
      <c r="C59" s="105" t="s">
        <v>5883</v>
      </c>
      <c r="D59" s="38" t="s">
        <v>5729</v>
      </c>
      <c r="E59" s="38" t="s">
        <v>5834</v>
      </c>
      <c r="F59" s="38" t="s">
        <v>5884</v>
      </c>
      <c r="G59" s="490" t="s">
        <v>5786</v>
      </c>
      <c r="H59" s="38" t="s">
        <v>5797</v>
      </c>
    </row>
    <row r="60" spans="2:8" ht="30">
      <c r="B60" s="106" t="s">
        <v>5721</v>
      </c>
      <c r="C60" s="105" t="s">
        <v>5885</v>
      </c>
      <c r="D60" s="38" t="s">
        <v>5729</v>
      </c>
      <c r="E60" s="38" t="s">
        <v>5834</v>
      </c>
      <c r="F60" s="38" t="s">
        <v>5886</v>
      </c>
      <c r="G60" s="490" t="s">
        <v>5786</v>
      </c>
      <c r="H60" s="38" t="s">
        <v>5797</v>
      </c>
    </row>
    <row r="61" spans="2:8" ht="30">
      <c r="B61" s="106" t="s">
        <v>5721</v>
      </c>
      <c r="C61" s="105" t="s">
        <v>5887</v>
      </c>
      <c r="D61" s="38" t="s">
        <v>5729</v>
      </c>
      <c r="E61" s="38" t="s">
        <v>5834</v>
      </c>
      <c r="F61" s="38" t="s">
        <v>5888</v>
      </c>
      <c r="G61" s="490" t="s">
        <v>5786</v>
      </c>
      <c r="H61" s="38" t="s">
        <v>5797</v>
      </c>
    </row>
    <row r="62" spans="2:8" ht="30">
      <c r="B62" s="106" t="s">
        <v>5721</v>
      </c>
      <c r="C62" s="105" t="s">
        <v>5889</v>
      </c>
      <c r="D62" s="38" t="s">
        <v>5729</v>
      </c>
      <c r="E62" s="38" t="s">
        <v>5834</v>
      </c>
      <c r="F62" s="38" t="s">
        <v>5890</v>
      </c>
      <c r="G62" s="490" t="s">
        <v>5786</v>
      </c>
      <c r="H62" s="38" t="s">
        <v>5797</v>
      </c>
    </row>
    <row r="63" spans="2:8" ht="30">
      <c r="B63" s="106" t="s">
        <v>5721</v>
      </c>
      <c r="C63" s="105" t="s">
        <v>5891</v>
      </c>
      <c r="D63" s="38" t="s">
        <v>301</v>
      </c>
      <c r="E63" s="38" t="s">
        <v>5834</v>
      </c>
      <c r="F63" s="38" t="s">
        <v>5892</v>
      </c>
      <c r="G63" s="490" t="s">
        <v>5893</v>
      </c>
      <c r="H63" s="38" t="s">
        <v>5894</v>
      </c>
    </row>
    <row r="64" spans="2:8" ht="30">
      <c r="B64" s="106" t="s">
        <v>5721</v>
      </c>
      <c r="C64" s="105" t="s">
        <v>5895</v>
      </c>
      <c r="D64" s="38" t="s">
        <v>301</v>
      </c>
      <c r="E64" s="38" t="s">
        <v>5834</v>
      </c>
      <c r="F64" s="38" t="s">
        <v>5896</v>
      </c>
      <c r="G64" s="490" t="s">
        <v>5893</v>
      </c>
      <c r="H64" s="38" t="s">
        <v>5894</v>
      </c>
    </row>
    <row r="65" spans="2:8" ht="30">
      <c r="B65" s="106" t="s">
        <v>5721</v>
      </c>
      <c r="C65" s="105" t="s">
        <v>5897</v>
      </c>
      <c r="D65" s="38" t="s">
        <v>301</v>
      </c>
      <c r="E65" s="38" t="s">
        <v>5834</v>
      </c>
      <c r="F65" s="38" t="s">
        <v>5898</v>
      </c>
      <c r="G65" s="490" t="s">
        <v>5899</v>
      </c>
      <c r="H65" s="38" t="s">
        <v>5900</v>
      </c>
    </row>
    <row r="66" spans="2:8" ht="30">
      <c r="B66" s="106" t="s">
        <v>5721</v>
      </c>
      <c r="C66" s="105" t="s">
        <v>5901</v>
      </c>
      <c r="D66" s="38" t="s">
        <v>301</v>
      </c>
      <c r="E66" s="38" t="s">
        <v>5834</v>
      </c>
      <c r="F66" s="38" t="s">
        <v>5902</v>
      </c>
      <c r="G66" s="490" t="s">
        <v>5903</v>
      </c>
      <c r="H66" s="38" t="s">
        <v>5904</v>
      </c>
    </row>
    <row r="67" spans="2:8" ht="30">
      <c r="B67" s="106" t="s">
        <v>5721</v>
      </c>
      <c r="C67" s="105" t="s">
        <v>5905</v>
      </c>
      <c r="D67" s="38" t="s">
        <v>301</v>
      </c>
      <c r="E67" s="38" t="s">
        <v>5834</v>
      </c>
      <c r="F67" s="38" t="s">
        <v>5906</v>
      </c>
      <c r="G67" s="490" t="s">
        <v>5903</v>
      </c>
      <c r="H67" s="38" t="s">
        <v>5904</v>
      </c>
    </row>
    <row r="68" spans="2:8" ht="30">
      <c r="B68" s="106" t="s">
        <v>5721</v>
      </c>
      <c r="C68" s="105" t="s">
        <v>5907</v>
      </c>
      <c r="D68" s="38" t="s">
        <v>301</v>
      </c>
      <c r="E68" s="38" t="s">
        <v>5834</v>
      </c>
      <c r="F68" s="38" t="s">
        <v>5908</v>
      </c>
      <c r="G68" s="490" t="s">
        <v>5899</v>
      </c>
      <c r="H68" s="38" t="s">
        <v>5900</v>
      </c>
    </row>
    <row r="69" spans="2:8" ht="30">
      <c r="B69" s="106" t="s">
        <v>5721</v>
      </c>
      <c r="C69" s="105" t="s">
        <v>5909</v>
      </c>
      <c r="D69" s="38" t="s">
        <v>5910</v>
      </c>
      <c r="E69" s="38" t="s">
        <v>5834</v>
      </c>
      <c r="F69" s="38" t="s">
        <v>5911</v>
      </c>
      <c r="G69" s="490" t="s">
        <v>5786</v>
      </c>
      <c r="H69" s="38" t="s">
        <v>5797</v>
      </c>
    </row>
    <row r="70" spans="2:8" ht="45">
      <c r="B70" s="106" t="s">
        <v>5721</v>
      </c>
      <c r="C70" s="105" t="s">
        <v>5912</v>
      </c>
      <c r="D70" s="38" t="s">
        <v>301</v>
      </c>
      <c r="E70" s="38" t="s">
        <v>5834</v>
      </c>
      <c r="F70" s="38" t="s">
        <v>5913</v>
      </c>
      <c r="G70" s="490" t="s">
        <v>5914</v>
      </c>
      <c r="H70" s="38" t="s">
        <v>5915</v>
      </c>
    </row>
    <row r="71" spans="2:8" ht="30">
      <c r="B71" s="106" t="s">
        <v>5721</v>
      </c>
      <c r="C71" s="105" t="s">
        <v>5916</v>
      </c>
      <c r="D71" s="38" t="s">
        <v>301</v>
      </c>
      <c r="E71" s="38" t="s">
        <v>5834</v>
      </c>
      <c r="F71" s="38" t="s">
        <v>5917</v>
      </c>
      <c r="G71" s="490" t="s">
        <v>5918</v>
      </c>
      <c r="H71" s="38" t="s">
        <v>5919</v>
      </c>
    </row>
    <row r="72" spans="2:8" ht="30">
      <c r="B72" s="106" t="s">
        <v>5721</v>
      </c>
      <c r="C72" s="105" t="s">
        <v>5920</v>
      </c>
      <c r="D72" s="38" t="s">
        <v>5833</v>
      </c>
      <c r="E72" s="38" t="s">
        <v>5834</v>
      </c>
      <c r="F72" s="38" t="s">
        <v>5921</v>
      </c>
      <c r="G72" s="490" t="s">
        <v>5842</v>
      </c>
      <c r="H72" s="38" t="s">
        <v>5843</v>
      </c>
    </row>
    <row r="73" spans="2:8" ht="30">
      <c r="B73" s="106" t="s">
        <v>5721</v>
      </c>
      <c r="C73" s="105" t="s">
        <v>5922</v>
      </c>
      <c r="D73" s="38" t="s">
        <v>5923</v>
      </c>
      <c r="E73" s="38" t="s">
        <v>5834</v>
      </c>
      <c r="F73" s="38" t="s">
        <v>5924</v>
      </c>
      <c r="G73" s="490" t="s">
        <v>5786</v>
      </c>
      <c r="H73" s="38" t="s">
        <v>5797</v>
      </c>
    </row>
    <row r="74" spans="2:8" ht="30">
      <c r="B74" s="106" t="s">
        <v>5721</v>
      </c>
      <c r="C74" s="105" t="s">
        <v>5925</v>
      </c>
      <c r="D74" s="38" t="s">
        <v>5923</v>
      </c>
      <c r="E74" s="38" t="s">
        <v>5834</v>
      </c>
      <c r="F74" s="38" t="s">
        <v>5926</v>
      </c>
      <c r="G74" s="490" t="s">
        <v>5786</v>
      </c>
      <c r="H74" s="38" t="s">
        <v>5797</v>
      </c>
    </row>
    <row r="75" spans="2:8" ht="30">
      <c r="B75" s="106" t="s">
        <v>5721</v>
      </c>
      <c r="C75" s="105" t="s">
        <v>5927</v>
      </c>
      <c r="D75" s="38" t="s">
        <v>5923</v>
      </c>
      <c r="E75" s="38" t="s">
        <v>5834</v>
      </c>
      <c r="F75" s="38" t="s">
        <v>5928</v>
      </c>
      <c r="G75" s="490" t="s">
        <v>5786</v>
      </c>
      <c r="H75" s="38" t="s">
        <v>5797</v>
      </c>
    </row>
    <row r="76" spans="2:8" ht="30">
      <c r="B76" s="106" t="s">
        <v>5721</v>
      </c>
      <c r="C76" s="105" t="s">
        <v>5929</v>
      </c>
      <c r="D76" s="38" t="s">
        <v>5923</v>
      </c>
      <c r="E76" s="38" t="s">
        <v>5834</v>
      </c>
      <c r="F76" s="38" t="s">
        <v>5930</v>
      </c>
      <c r="G76" s="490" t="s">
        <v>5786</v>
      </c>
      <c r="H76" s="38" t="s">
        <v>5797</v>
      </c>
    </row>
    <row r="77" spans="2:8" ht="30">
      <c r="B77" s="106" t="s">
        <v>5721</v>
      </c>
      <c r="C77" s="105" t="s">
        <v>5931</v>
      </c>
      <c r="D77" s="38" t="s">
        <v>5729</v>
      </c>
      <c r="E77" s="38" t="s">
        <v>5834</v>
      </c>
      <c r="F77" s="38" t="s">
        <v>5932</v>
      </c>
      <c r="G77" s="490" t="s">
        <v>5786</v>
      </c>
      <c r="H77" s="38" t="s">
        <v>5797</v>
      </c>
    </row>
    <row r="78" spans="2:8" ht="30">
      <c r="B78" s="106" t="s">
        <v>5721</v>
      </c>
      <c r="C78" s="105" t="s">
        <v>5933</v>
      </c>
      <c r="D78" s="38" t="s">
        <v>5729</v>
      </c>
      <c r="E78" s="38" t="s">
        <v>5834</v>
      </c>
      <c r="F78" s="38" t="s">
        <v>5934</v>
      </c>
      <c r="G78" s="490" t="s">
        <v>5786</v>
      </c>
      <c r="H78" s="38" t="s">
        <v>5797</v>
      </c>
    </row>
    <row r="79" spans="2:8" ht="30">
      <c r="B79" s="106" t="s">
        <v>5721</v>
      </c>
      <c r="C79" s="105" t="s">
        <v>5935</v>
      </c>
      <c r="D79" s="38" t="s">
        <v>301</v>
      </c>
      <c r="E79" s="38" t="s">
        <v>5834</v>
      </c>
      <c r="F79" s="38" t="s">
        <v>5936</v>
      </c>
      <c r="G79" s="490" t="s">
        <v>5937</v>
      </c>
      <c r="H79" s="38" t="s">
        <v>5938</v>
      </c>
    </row>
    <row r="80" spans="2:8" ht="30">
      <c r="B80" s="106" t="s">
        <v>5721</v>
      </c>
      <c r="C80" s="105" t="s">
        <v>5939</v>
      </c>
      <c r="D80" s="38" t="s">
        <v>301</v>
      </c>
      <c r="E80" s="38" t="s">
        <v>5834</v>
      </c>
      <c r="F80" s="38" t="s">
        <v>5940</v>
      </c>
      <c r="G80" s="490" t="s">
        <v>5941</v>
      </c>
      <c r="H80" s="38" t="s">
        <v>5942</v>
      </c>
    </row>
    <row r="81" spans="2:8" ht="30">
      <c r="B81" s="106" t="s">
        <v>5721</v>
      </c>
      <c r="C81" s="105" t="s">
        <v>5943</v>
      </c>
      <c r="D81" s="38" t="s">
        <v>301</v>
      </c>
      <c r="E81" s="38" t="s">
        <v>5834</v>
      </c>
      <c r="F81" s="38" t="s">
        <v>5944</v>
      </c>
      <c r="G81" s="490" t="s">
        <v>5937</v>
      </c>
      <c r="H81" s="38" t="s">
        <v>5938</v>
      </c>
    </row>
    <row r="82" spans="2:8" ht="30">
      <c r="B82" s="106" t="s">
        <v>5721</v>
      </c>
      <c r="C82" s="105" t="s">
        <v>5945</v>
      </c>
      <c r="D82" s="38" t="s">
        <v>301</v>
      </c>
      <c r="E82" s="38" t="s">
        <v>5834</v>
      </c>
      <c r="F82" s="38" t="s">
        <v>5946</v>
      </c>
      <c r="G82" s="490" t="s">
        <v>5941</v>
      </c>
      <c r="H82" s="38" t="s">
        <v>5942</v>
      </c>
    </row>
  </sheetData>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B1:I63"/>
  <sheetViews>
    <sheetView workbookViewId="0">
      <selection activeCell="K22" sqref="K22"/>
    </sheetView>
  </sheetViews>
  <sheetFormatPr defaultColWidth="64.5703125" defaultRowHeight="15"/>
  <cols>
    <col min="1" max="1" width="4.42578125" style="38" customWidth="1"/>
    <col min="2" max="2" width="49.5703125" style="101" customWidth="1"/>
    <col min="3" max="3" width="64.5703125" style="38" customWidth="1"/>
    <col min="4" max="4" width="59.5703125" style="38" customWidth="1"/>
    <col min="5" max="5" width="15.42578125" style="38" customWidth="1"/>
    <col min="6" max="6" width="88.42578125" style="38" customWidth="1"/>
    <col min="7" max="7" width="64.5703125" style="38" customWidth="1"/>
    <col min="8" max="8" width="28.5703125" style="38" customWidth="1"/>
    <col min="9" max="16384" width="64.5703125" style="38"/>
  </cols>
  <sheetData>
    <row r="1" spans="2:9">
      <c r="B1" s="101">
        <v>1</v>
      </c>
      <c r="C1" s="38">
        <v>2</v>
      </c>
      <c r="D1" s="101">
        <v>3</v>
      </c>
      <c r="E1" s="38">
        <v>4</v>
      </c>
      <c r="F1" s="101">
        <v>5</v>
      </c>
      <c r="G1" s="38">
        <v>6</v>
      </c>
      <c r="H1" s="101">
        <v>7</v>
      </c>
      <c r="I1" s="38">
        <v>8</v>
      </c>
    </row>
    <row r="2" spans="2:9" s="98" customFormat="1" ht="33.75" customHeight="1">
      <c r="B2" s="100" t="s">
        <v>5709</v>
      </c>
      <c r="C2" s="100" t="s">
        <v>5710</v>
      </c>
      <c r="D2" s="100" t="s">
        <v>5641</v>
      </c>
      <c r="E2" s="100" t="s">
        <v>5711</v>
      </c>
      <c r="F2" s="100" t="s">
        <v>5712</v>
      </c>
      <c r="G2" s="100" t="s">
        <v>5713</v>
      </c>
      <c r="H2" s="100" t="s">
        <v>5714</v>
      </c>
    </row>
    <row r="3" spans="2:9">
      <c r="B3" s="38" t="s">
        <v>5947</v>
      </c>
      <c r="C3" s="38" t="s">
        <v>301</v>
      </c>
      <c r="D3" s="38" t="s">
        <v>5948</v>
      </c>
      <c r="E3" s="109" t="s">
        <v>5949</v>
      </c>
      <c r="F3" s="38" t="s">
        <v>5950</v>
      </c>
    </row>
    <row r="4" spans="2:9">
      <c r="B4" s="38" t="s">
        <v>5951</v>
      </c>
      <c r="C4" s="38" t="s">
        <v>301</v>
      </c>
      <c r="D4" s="38" t="s">
        <v>5948</v>
      </c>
      <c r="E4" s="109" t="s">
        <v>5952</v>
      </c>
      <c r="F4" s="38" t="s">
        <v>5953</v>
      </c>
    </row>
    <row r="5" spans="2:9">
      <c r="B5" s="38" t="s">
        <v>5954</v>
      </c>
      <c r="C5" s="38" t="s">
        <v>5729</v>
      </c>
      <c r="D5" s="38" t="s">
        <v>5948</v>
      </c>
      <c r="E5" s="38" t="s">
        <v>5955</v>
      </c>
      <c r="F5" s="38" t="s">
        <v>5956</v>
      </c>
    </row>
    <row r="6" spans="2:9">
      <c r="B6" s="38" t="s">
        <v>5957</v>
      </c>
      <c r="C6" s="38" t="s">
        <v>5729</v>
      </c>
      <c r="D6" s="38" t="s">
        <v>5948</v>
      </c>
      <c r="E6" s="38" t="s">
        <v>5958</v>
      </c>
      <c r="F6" s="38" t="s">
        <v>5959</v>
      </c>
    </row>
    <row r="7" spans="2:9">
      <c r="B7" s="38" t="s">
        <v>5960</v>
      </c>
      <c r="C7" s="38" t="s">
        <v>5961</v>
      </c>
      <c r="D7" s="38" t="s">
        <v>5717</v>
      </c>
      <c r="E7" s="38" t="s">
        <v>5962</v>
      </c>
      <c r="F7" s="38" t="s">
        <v>5963</v>
      </c>
    </row>
    <row r="8" spans="2:9" s="114" customFormat="1">
      <c r="B8" s="114" t="s">
        <v>5964</v>
      </c>
      <c r="C8" s="114" t="s">
        <v>5833</v>
      </c>
      <c r="D8" s="114" t="s">
        <v>5717</v>
      </c>
      <c r="E8" s="114" t="s">
        <v>5965</v>
      </c>
      <c r="F8" s="114" t="s">
        <v>5966</v>
      </c>
    </row>
    <row r="9" spans="2:9" s="114" customFormat="1">
      <c r="B9" s="4" t="s">
        <v>90</v>
      </c>
      <c r="C9" s="5" t="s">
        <v>5733</v>
      </c>
      <c r="D9" s="5" t="s">
        <v>5733</v>
      </c>
      <c r="E9" s="5" t="s">
        <v>5733</v>
      </c>
      <c r="F9" s="5"/>
      <c r="G9" s="5"/>
      <c r="H9" s="5"/>
      <c r="I9" s="5"/>
    </row>
    <row r="10" spans="2:9">
      <c r="B10" s="105" t="s">
        <v>5967</v>
      </c>
      <c r="C10" s="38" t="s">
        <v>5968</v>
      </c>
      <c r="D10" s="38" t="s">
        <v>5717</v>
      </c>
      <c r="E10" s="38" t="s">
        <v>5969</v>
      </c>
      <c r="F10" s="38" t="s">
        <v>5970</v>
      </c>
      <c r="H10" s="38" t="s">
        <v>5971</v>
      </c>
      <c r="I10" s="309" t="s">
        <v>5642</v>
      </c>
    </row>
    <row r="11" spans="2:9">
      <c r="B11" s="105" t="s">
        <v>308</v>
      </c>
      <c r="C11" s="38" t="s">
        <v>324</v>
      </c>
      <c r="D11" s="38" t="s">
        <v>5717</v>
      </c>
      <c r="E11" s="38" t="s">
        <v>5972</v>
      </c>
      <c r="F11" s="38" t="s">
        <v>5973</v>
      </c>
      <c r="H11" s="38" t="s">
        <v>5974</v>
      </c>
      <c r="I11" s="309" t="s">
        <v>5643</v>
      </c>
    </row>
    <row r="12" spans="2:9">
      <c r="B12" s="105" t="s">
        <v>5975</v>
      </c>
      <c r="C12" s="38" t="s">
        <v>5968</v>
      </c>
      <c r="D12" s="38" t="s">
        <v>5717</v>
      </c>
      <c r="E12" s="38" t="s">
        <v>5976</v>
      </c>
      <c r="F12" s="38" t="s">
        <v>5977</v>
      </c>
      <c r="H12" s="38" t="s">
        <v>5971</v>
      </c>
      <c r="I12" s="309" t="s">
        <v>5642</v>
      </c>
    </row>
    <row r="13" spans="2:9">
      <c r="B13" s="105" t="s">
        <v>319</v>
      </c>
      <c r="C13" s="38" t="s">
        <v>5978</v>
      </c>
      <c r="D13" s="38" t="s">
        <v>5717</v>
      </c>
      <c r="E13" s="38" t="s">
        <v>5979</v>
      </c>
      <c r="F13" s="38" t="s">
        <v>5980</v>
      </c>
      <c r="G13" s="38" t="s">
        <v>5981</v>
      </c>
      <c r="I13" s="593" t="s">
        <v>5648</v>
      </c>
    </row>
    <row r="14" spans="2:9">
      <c r="B14" s="105" t="s">
        <v>310</v>
      </c>
      <c r="C14" s="38" t="s">
        <v>5978</v>
      </c>
      <c r="D14" s="38" t="s">
        <v>5717</v>
      </c>
      <c r="E14" s="38" t="s">
        <v>5982</v>
      </c>
      <c r="F14" s="38" t="s">
        <v>5980</v>
      </c>
      <c r="G14" s="38" t="s">
        <v>5981</v>
      </c>
      <c r="I14" s="593" t="s">
        <v>5648</v>
      </c>
    </row>
    <row r="15" spans="2:9">
      <c r="B15" s="105" t="s">
        <v>5983</v>
      </c>
      <c r="C15" s="38" t="s">
        <v>5984</v>
      </c>
      <c r="D15" s="38" t="s">
        <v>5717</v>
      </c>
      <c r="E15" s="38" t="s">
        <v>5985</v>
      </c>
      <c r="F15" s="38" t="s">
        <v>5986</v>
      </c>
      <c r="G15" s="38" t="s">
        <v>5981</v>
      </c>
      <c r="I15" s="593" t="s">
        <v>5648</v>
      </c>
    </row>
    <row r="16" spans="2:9">
      <c r="B16" s="105" t="s">
        <v>309</v>
      </c>
      <c r="C16" s="38" t="s">
        <v>5984</v>
      </c>
      <c r="D16" s="38" t="s">
        <v>5717</v>
      </c>
      <c r="E16" s="38" t="s">
        <v>5987</v>
      </c>
      <c r="F16" s="38" t="s">
        <v>5988</v>
      </c>
      <c r="G16" s="38" t="s">
        <v>5989</v>
      </c>
      <c r="I16" s="593" t="s">
        <v>5648</v>
      </c>
    </row>
    <row r="17" spans="2:9">
      <c r="B17" s="105" t="s">
        <v>5990</v>
      </c>
      <c r="C17" s="38" t="s">
        <v>5991</v>
      </c>
      <c r="D17" s="38" t="s">
        <v>5717</v>
      </c>
      <c r="E17" s="38" t="s">
        <v>5992</v>
      </c>
      <c r="F17" s="38" t="s">
        <v>5993</v>
      </c>
      <c r="G17" s="38" t="s">
        <v>5981</v>
      </c>
      <c r="I17" s="593" t="s">
        <v>5648</v>
      </c>
    </row>
    <row r="18" spans="2:9">
      <c r="B18" s="105" t="s">
        <v>5994</v>
      </c>
      <c r="C18" s="38" t="s">
        <v>5991</v>
      </c>
      <c r="D18" s="38" t="s">
        <v>5717</v>
      </c>
      <c r="E18" s="38" t="s">
        <v>5995</v>
      </c>
      <c r="F18" s="38" t="s">
        <v>5996</v>
      </c>
      <c r="G18" s="38" t="s">
        <v>5989</v>
      </c>
      <c r="I18" s="593" t="s">
        <v>5648</v>
      </c>
    </row>
    <row r="19" spans="2:9">
      <c r="B19" s="105" t="s">
        <v>5997</v>
      </c>
      <c r="C19" s="38" t="s">
        <v>5991</v>
      </c>
      <c r="D19" s="38" t="s">
        <v>5717</v>
      </c>
      <c r="E19" s="38" t="s">
        <v>5998</v>
      </c>
      <c r="F19" s="38" t="s">
        <v>5999</v>
      </c>
      <c r="G19" s="38" t="s">
        <v>6000</v>
      </c>
      <c r="I19" s="593" t="s">
        <v>5648</v>
      </c>
    </row>
    <row r="20" spans="2:9">
      <c r="B20" s="105" t="s">
        <v>6001</v>
      </c>
      <c r="C20" s="38" t="s">
        <v>6002</v>
      </c>
      <c r="D20" s="38" t="s">
        <v>5717</v>
      </c>
      <c r="E20" s="38" t="s">
        <v>6003</v>
      </c>
      <c r="F20" s="38" t="s">
        <v>6004</v>
      </c>
      <c r="G20" s="38" t="s">
        <v>6005</v>
      </c>
      <c r="H20" s="38" t="s">
        <v>6006</v>
      </c>
      <c r="I20" s="309" t="s">
        <v>5644</v>
      </c>
    </row>
    <row r="21" spans="2:9" ht="18.600000000000001" customHeight="1">
      <c r="B21" s="105" t="s">
        <v>320</v>
      </c>
      <c r="C21" s="38" t="s">
        <v>6007</v>
      </c>
      <c r="D21" s="38" t="s">
        <v>5717</v>
      </c>
      <c r="E21" s="38" t="s">
        <v>6008</v>
      </c>
      <c r="F21" s="38" t="s">
        <v>6009</v>
      </c>
      <c r="G21" s="38" t="s">
        <v>6010</v>
      </c>
      <c r="H21" s="38" t="s">
        <v>6011</v>
      </c>
      <c r="I21" s="309" t="s">
        <v>5645</v>
      </c>
    </row>
    <row r="22" spans="2:9">
      <c r="B22" s="105" t="s">
        <v>6012</v>
      </c>
      <c r="C22" s="38" t="s">
        <v>6013</v>
      </c>
      <c r="D22" s="38" t="s">
        <v>5717</v>
      </c>
      <c r="E22" s="38" t="s">
        <v>6014</v>
      </c>
      <c r="F22" s="38" t="s">
        <v>6015</v>
      </c>
      <c r="G22" s="38" t="s">
        <v>6016</v>
      </c>
      <c r="I22" s="593" t="s">
        <v>5648</v>
      </c>
    </row>
    <row r="23" spans="2:9" ht="16.5" customHeight="1">
      <c r="B23" s="105" t="s">
        <v>6017</v>
      </c>
      <c r="C23" s="38" t="s">
        <v>6013</v>
      </c>
      <c r="D23" s="38" t="s">
        <v>5717</v>
      </c>
      <c r="E23" s="38" t="s">
        <v>6018</v>
      </c>
      <c r="I23" s="593" t="s">
        <v>5648</v>
      </c>
    </row>
    <row r="24" spans="2:9">
      <c r="B24" s="105" t="s">
        <v>6019</v>
      </c>
      <c r="C24" s="38" t="s">
        <v>6020</v>
      </c>
      <c r="D24" s="38" t="s">
        <v>5717</v>
      </c>
      <c r="E24" s="38" t="s">
        <v>6021</v>
      </c>
      <c r="F24" s="38" t="s">
        <v>6022</v>
      </c>
      <c r="G24" s="38" t="s">
        <v>6023</v>
      </c>
      <c r="I24" s="593" t="s">
        <v>5648</v>
      </c>
    </row>
    <row r="25" spans="2:9">
      <c r="B25" s="107" t="s">
        <v>6024</v>
      </c>
      <c r="C25" s="108" t="s">
        <v>6025</v>
      </c>
      <c r="D25" s="108" t="s">
        <v>5717</v>
      </c>
      <c r="E25" s="108" t="s">
        <v>6026</v>
      </c>
      <c r="F25" s="108" t="s">
        <v>6022</v>
      </c>
      <c r="G25" s="108" t="s">
        <v>6027</v>
      </c>
      <c r="H25" s="108"/>
      <c r="I25" s="593" t="s">
        <v>5648</v>
      </c>
    </row>
    <row r="26" spans="2:9">
      <c r="B26" s="38" t="s">
        <v>6028</v>
      </c>
      <c r="C26" s="38" t="s">
        <v>6029</v>
      </c>
      <c r="D26" s="38" t="s">
        <v>5717</v>
      </c>
      <c r="E26" s="38" t="s">
        <v>6030</v>
      </c>
      <c r="F26" s="38" t="s">
        <v>6031</v>
      </c>
      <c r="G26" s="38" t="s">
        <v>6032</v>
      </c>
      <c r="I26" s="593" t="s">
        <v>5648</v>
      </c>
    </row>
    <row r="27" spans="2:9">
      <c r="B27" s="38" t="s">
        <v>6033</v>
      </c>
      <c r="C27" s="38" t="s">
        <v>6034</v>
      </c>
      <c r="D27" s="38" t="s">
        <v>5717</v>
      </c>
      <c r="E27" s="38" t="s">
        <v>6035</v>
      </c>
      <c r="F27" s="38" t="s">
        <v>6036</v>
      </c>
      <c r="G27" s="38" t="s">
        <v>6032</v>
      </c>
      <c r="H27" s="38" t="s">
        <v>6037</v>
      </c>
      <c r="I27" s="593" t="s">
        <v>5646</v>
      </c>
    </row>
    <row r="28" spans="2:9">
      <c r="B28" s="38" t="s">
        <v>6038</v>
      </c>
      <c r="C28" s="38" t="s">
        <v>6039</v>
      </c>
      <c r="D28" s="38" t="s">
        <v>5717</v>
      </c>
      <c r="E28" s="38" t="s">
        <v>6040</v>
      </c>
      <c r="F28" s="38" t="s">
        <v>6041</v>
      </c>
      <c r="G28" s="38" t="s">
        <v>6042</v>
      </c>
      <c r="I28" s="593" t="s">
        <v>5648</v>
      </c>
    </row>
    <row r="29" spans="2:9">
      <c r="B29" s="38" t="s">
        <v>6043</v>
      </c>
      <c r="C29" s="38" t="s">
        <v>6039</v>
      </c>
      <c r="D29" s="38" t="s">
        <v>5717</v>
      </c>
      <c r="E29" s="38" t="s">
        <v>6044</v>
      </c>
      <c r="F29" s="38" t="s">
        <v>6045</v>
      </c>
      <c r="G29" s="38" t="s">
        <v>6042</v>
      </c>
      <c r="I29" s="593" t="s">
        <v>5648</v>
      </c>
    </row>
    <row r="30" spans="2:9">
      <c r="B30" s="38" t="s">
        <v>6046</v>
      </c>
      <c r="C30" s="38" t="s">
        <v>6047</v>
      </c>
      <c r="D30" s="38" t="s">
        <v>5717</v>
      </c>
      <c r="E30" s="38" t="s">
        <v>6048</v>
      </c>
      <c r="F30" s="38" t="s">
        <v>6049</v>
      </c>
      <c r="G30" s="38" t="s">
        <v>6050</v>
      </c>
      <c r="I30" s="593" t="s">
        <v>5648</v>
      </c>
    </row>
    <row r="31" spans="2:9">
      <c r="B31" s="38" t="s">
        <v>6051</v>
      </c>
      <c r="C31" s="38" t="s">
        <v>6052</v>
      </c>
      <c r="D31" s="38" t="s">
        <v>5717</v>
      </c>
      <c r="E31" s="38" t="s">
        <v>6053</v>
      </c>
      <c r="F31" s="38" t="s">
        <v>6054</v>
      </c>
      <c r="G31" s="38" t="s">
        <v>6050</v>
      </c>
      <c r="I31" s="593" t="s">
        <v>5648</v>
      </c>
    </row>
    <row r="32" spans="2:9">
      <c r="B32" s="38" t="s">
        <v>6055</v>
      </c>
      <c r="C32" s="38" t="s">
        <v>6034</v>
      </c>
      <c r="D32" s="38" t="s">
        <v>5717</v>
      </c>
      <c r="E32" s="38" t="s">
        <v>6056</v>
      </c>
      <c r="F32" s="38" t="s">
        <v>6036</v>
      </c>
      <c r="G32" s="38" t="s">
        <v>6050</v>
      </c>
      <c r="I32" s="593" t="s">
        <v>5646</v>
      </c>
    </row>
    <row r="33" spans="2:9">
      <c r="B33" s="38" t="s">
        <v>6057</v>
      </c>
      <c r="C33" s="38" t="s">
        <v>6058</v>
      </c>
      <c r="D33" s="38" t="s">
        <v>5717</v>
      </c>
      <c r="E33" s="38" t="s">
        <v>6059</v>
      </c>
      <c r="F33" s="38" t="s">
        <v>6060</v>
      </c>
      <c r="G33" s="38" t="s">
        <v>6061</v>
      </c>
      <c r="I33" s="593" t="s">
        <v>5648</v>
      </c>
    </row>
    <row r="34" spans="2:9">
      <c r="B34" s="38" t="s">
        <v>6062</v>
      </c>
      <c r="C34" s="38" t="s">
        <v>6039</v>
      </c>
      <c r="D34" s="38" t="s">
        <v>5717</v>
      </c>
      <c r="E34" s="38" t="s">
        <v>6063</v>
      </c>
      <c r="F34" s="38" t="s">
        <v>6041</v>
      </c>
      <c r="G34" s="38" t="s">
        <v>6064</v>
      </c>
      <c r="I34" s="593" t="s">
        <v>5648</v>
      </c>
    </row>
    <row r="35" spans="2:9">
      <c r="B35" s="38" t="s">
        <v>6065</v>
      </c>
      <c r="C35" s="38" t="s">
        <v>6034</v>
      </c>
      <c r="D35" s="38" t="s">
        <v>5717</v>
      </c>
      <c r="E35" s="38" t="s">
        <v>6066</v>
      </c>
      <c r="F35" s="38" t="s">
        <v>6067</v>
      </c>
      <c r="G35" s="38" t="s">
        <v>6050</v>
      </c>
      <c r="I35" s="593" t="s">
        <v>5648</v>
      </c>
    </row>
    <row r="36" spans="2:9">
      <c r="B36" s="38" t="s">
        <v>6068</v>
      </c>
      <c r="C36" s="38" t="s">
        <v>6034</v>
      </c>
      <c r="D36" s="38" t="s">
        <v>5717</v>
      </c>
      <c r="E36" s="38" t="s">
        <v>6069</v>
      </c>
      <c r="F36" s="38" t="s">
        <v>6067</v>
      </c>
      <c r="G36" s="38" t="s">
        <v>6050</v>
      </c>
      <c r="I36" s="593" t="s">
        <v>5648</v>
      </c>
    </row>
    <row r="37" spans="2:9">
      <c r="B37" s="38" t="s">
        <v>6070</v>
      </c>
      <c r="C37" s="38" t="s">
        <v>6029</v>
      </c>
      <c r="D37" s="38" t="s">
        <v>5717</v>
      </c>
      <c r="E37" s="38" t="s">
        <v>6071</v>
      </c>
      <c r="F37" s="38" t="s">
        <v>6072</v>
      </c>
      <c r="G37" s="38" t="s">
        <v>6073</v>
      </c>
      <c r="I37" s="593" t="s">
        <v>5648</v>
      </c>
    </row>
    <row r="38" spans="2:9">
      <c r="B38" s="38" t="s">
        <v>6074</v>
      </c>
      <c r="C38" s="38" t="s">
        <v>6075</v>
      </c>
      <c r="D38" s="38" t="s">
        <v>5717</v>
      </c>
      <c r="E38" s="38" t="s">
        <v>6076</v>
      </c>
      <c r="F38" s="38" t="s">
        <v>6077</v>
      </c>
      <c r="G38" s="38" t="s">
        <v>6050</v>
      </c>
      <c r="I38" s="593" t="s">
        <v>5648</v>
      </c>
    </row>
    <row r="39" spans="2:9">
      <c r="B39" s="38" t="s">
        <v>6078</v>
      </c>
      <c r="C39" s="38" t="s">
        <v>6079</v>
      </c>
      <c r="D39" s="38" t="s">
        <v>5717</v>
      </c>
      <c r="E39" s="38" t="s">
        <v>6080</v>
      </c>
      <c r="F39" s="38" t="s">
        <v>6081</v>
      </c>
      <c r="G39" s="38" t="s">
        <v>6050</v>
      </c>
      <c r="I39" s="593" t="s">
        <v>5648</v>
      </c>
    </row>
    <row r="40" spans="2:9">
      <c r="B40" s="38" t="s">
        <v>6082</v>
      </c>
      <c r="C40" s="38" t="s">
        <v>6079</v>
      </c>
      <c r="D40" s="38" t="s">
        <v>5717</v>
      </c>
      <c r="E40" s="38" t="s">
        <v>6083</v>
      </c>
      <c r="F40" s="38" t="s">
        <v>6084</v>
      </c>
      <c r="G40" s="38" t="s">
        <v>6050</v>
      </c>
      <c r="I40" s="593" t="s">
        <v>5648</v>
      </c>
    </row>
    <row r="41" spans="2:9">
      <c r="B41" s="38" t="s">
        <v>307</v>
      </c>
      <c r="C41" s="38" t="s">
        <v>6079</v>
      </c>
      <c r="D41" s="38" t="s">
        <v>5717</v>
      </c>
      <c r="E41" s="38" t="s">
        <v>6085</v>
      </c>
      <c r="F41" s="38" t="s">
        <v>6084</v>
      </c>
      <c r="G41" s="38" t="s">
        <v>6050</v>
      </c>
      <c r="I41" s="593" t="s">
        <v>5648</v>
      </c>
    </row>
    <row r="42" spans="2:9">
      <c r="B42" s="38" t="s">
        <v>6086</v>
      </c>
      <c r="C42" s="38" t="s">
        <v>318</v>
      </c>
      <c r="D42" s="38" t="s">
        <v>5717</v>
      </c>
      <c r="E42" s="38" t="s">
        <v>6087</v>
      </c>
      <c r="F42" s="38" t="s">
        <v>6088</v>
      </c>
      <c r="G42" s="38" t="s">
        <v>6050</v>
      </c>
      <c r="H42" s="38" t="s">
        <v>6089</v>
      </c>
      <c r="I42" s="593" t="s">
        <v>5647</v>
      </c>
    </row>
    <row r="43" spans="2:9">
      <c r="B43" s="38" t="s">
        <v>315</v>
      </c>
      <c r="C43" s="38" t="s">
        <v>318</v>
      </c>
      <c r="D43" s="38" t="s">
        <v>5717</v>
      </c>
      <c r="E43" s="38" t="s">
        <v>6090</v>
      </c>
      <c r="F43" s="38" t="s">
        <v>6091</v>
      </c>
      <c r="G43" s="38" t="s">
        <v>6050</v>
      </c>
      <c r="H43" s="38" t="s">
        <v>6089</v>
      </c>
      <c r="I43" s="593" t="s">
        <v>5647</v>
      </c>
    </row>
    <row r="44" spans="2:9">
      <c r="B44" s="38" t="s">
        <v>6092</v>
      </c>
      <c r="C44" s="38" t="s">
        <v>6093</v>
      </c>
      <c r="D44" s="38" t="s">
        <v>5717</v>
      </c>
      <c r="E44" s="38" t="s">
        <v>6094</v>
      </c>
      <c r="F44" s="38" t="s">
        <v>6095</v>
      </c>
      <c r="G44" s="38" t="s">
        <v>6096</v>
      </c>
      <c r="I44" s="593" t="s">
        <v>5648</v>
      </c>
    </row>
    <row r="45" spans="2:9">
      <c r="B45" s="108" t="s">
        <v>6097</v>
      </c>
      <c r="C45" s="108" t="s">
        <v>6093</v>
      </c>
      <c r="D45" s="108" t="s">
        <v>5717</v>
      </c>
      <c r="E45" s="108" t="s">
        <v>6098</v>
      </c>
      <c r="F45" s="108" t="s">
        <v>6088</v>
      </c>
      <c r="G45" s="108" t="s">
        <v>6096</v>
      </c>
      <c r="H45" s="108"/>
      <c r="I45" s="593" t="s">
        <v>5648</v>
      </c>
    </row>
    <row r="46" spans="2:9">
      <c r="B46" s="110" t="s">
        <v>6099</v>
      </c>
      <c r="C46" s="111" t="s">
        <v>6100</v>
      </c>
      <c r="D46" s="111" t="s">
        <v>5717</v>
      </c>
      <c r="E46" s="111" t="s">
        <v>6101</v>
      </c>
      <c r="F46" s="111" t="s">
        <v>6102</v>
      </c>
      <c r="G46" s="111" t="s">
        <v>6103</v>
      </c>
      <c r="H46" s="111" t="s">
        <v>6104</v>
      </c>
      <c r="I46" s="593" t="s">
        <v>5648</v>
      </c>
    </row>
    <row r="47" spans="2:9">
      <c r="B47" s="105" t="s">
        <v>6105</v>
      </c>
      <c r="C47" s="38" t="s">
        <v>6100</v>
      </c>
      <c r="D47" s="38" t="s">
        <v>5717</v>
      </c>
      <c r="E47" s="38" t="s">
        <v>6106</v>
      </c>
      <c r="F47" s="38" t="s">
        <v>6102</v>
      </c>
      <c r="G47" s="38" t="s">
        <v>6103</v>
      </c>
      <c r="H47" s="38" t="s">
        <v>6104</v>
      </c>
      <c r="I47" s="593" t="s">
        <v>5648</v>
      </c>
    </row>
    <row r="48" spans="2:9">
      <c r="B48" s="105" t="s">
        <v>6107</v>
      </c>
      <c r="C48" s="38" t="s">
        <v>6100</v>
      </c>
      <c r="D48" s="38" t="s">
        <v>5717</v>
      </c>
      <c r="E48" s="38" t="s">
        <v>6108</v>
      </c>
      <c r="F48" s="38" t="s">
        <v>6109</v>
      </c>
      <c r="G48" s="38" t="s">
        <v>6103</v>
      </c>
      <c r="H48" s="38" t="s">
        <v>6104</v>
      </c>
      <c r="I48" s="593" t="s">
        <v>5648</v>
      </c>
    </row>
    <row r="49" spans="2:9">
      <c r="B49" s="105" t="s">
        <v>6110</v>
      </c>
      <c r="C49" s="38" t="s">
        <v>6111</v>
      </c>
      <c r="D49" s="38" t="s">
        <v>5717</v>
      </c>
      <c r="E49" s="38" t="s">
        <v>6112</v>
      </c>
      <c r="F49" s="38" t="s">
        <v>6113</v>
      </c>
      <c r="G49" s="38" t="s">
        <v>6103</v>
      </c>
      <c r="H49" s="38" t="s">
        <v>5725</v>
      </c>
      <c r="I49" s="593" t="s">
        <v>5648</v>
      </c>
    </row>
    <row r="50" spans="2:9">
      <c r="B50" s="38" t="s">
        <v>6114</v>
      </c>
      <c r="C50" s="38" t="s">
        <v>6093</v>
      </c>
      <c r="D50" s="38" t="s">
        <v>5717</v>
      </c>
      <c r="E50" s="38" t="s">
        <v>6115</v>
      </c>
      <c r="F50" s="38" t="s">
        <v>6116</v>
      </c>
      <c r="G50" s="38" t="s">
        <v>6096</v>
      </c>
      <c r="I50" s="593" t="s">
        <v>5648</v>
      </c>
    </row>
    <row r="51" spans="2:9">
      <c r="B51" s="38" t="s">
        <v>6117</v>
      </c>
      <c r="C51" s="38" t="s">
        <v>6093</v>
      </c>
      <c r="D51" s="38" t="s">
        <v>5717</v>
      </c>
      <c r="E51" s="38" t="s">
        <v>6118</v>
      </c>
      <c r="F51" s="38" t="s">
        <v>6088</v>
      </c>
      <c r="G51" s="38" t="s">
        <v>6050</v>
      </c>
      <c r="I51" s="593" t="s">
        <v>5648</v>
      </c>
    </row>
    <row r="52" spans="2:9">
      <c r="B52" s="38" t="s">
        <v>6119</v>
      </c>
      <c r="C52" s="38" t="s">
        <v>6093</v>
      </c>
      <c r="D52" s="38" t="s">
        <v>5717</v>
      </c>
      <c r="E52" s="38" t="s">
        <v>6120</v>
      </c>
      <c r="F52" s="38" t="s">
        <v>6116</v>
      </c>
      <c r="G52" s="38" t="s">
        <v>6050</v>
      </c>
      <c r="I52" s="593" t="s">
        <v>5648</v>
      </c>
    </row>
    <row r="53" spans="2:9">
      <c r="B53" s="38" t="s">
        <v>6121</v>
      </c>
      <c r="C53" s="38" t="s">
        <v>6093</v>
      </c>
      <c r="D53" s="38" t="s">
        <v>5717</v>
      </c>
      <c r="E53" s="38" t="s">
        <v>6122</v>
      </c>
      <c r="F53" s="38" t="s">
        <v>6116</v>
      </c>
      <c r="G53" s="38" t="s">
        <v>6050</v>
      </c>
      <c r="I53" s="593" t="s">
        <v>5648</v>
      </c>
    </row>
    <row r="54" spans="2:9">
      <c r="B54" s="38" t="s">
        <v>6123</v>
      </c>
      <c r="C54" s="38" t="s">
        <v>6093</v>
      </c>
      <c r="D54" s="38" t="s">
        <v>5717</v>
      </c>
      <c r="E54" s="38" t="s">
        <v>6120</v>
      </c>
      <c r="F54" s="38" t="s">
        <v>6116</v>
      </c>
      <c r="G54" s="38" t="s">
        <v>6050</v>
      </c>
      <c r="I54" s="593" t="s">
        <v>5648</v>
      </c>
    </row>
    <row r="55" spans="2:9">
      <c r="B55" s="38" t="s">
        <v>6124</v>
      </c>
      <c r="C55" s="38" t="s">
        <v>6093</v>
      </c>
      <c r="D55" s="38" t="s">
        <v>5717</v>
      </c>
      <c r="E55" s="38" t="s">
        <v>6122</v>
      </c>
      <c r="F55" s="38" t="s">
        <v>6116</v>
      </c>
      <c r="G55" s="38" t="s">
        <v>6050</v>
      </c>
      <c r="I55" s="593" t="s">
        <v>5648</v>
      </c>
    </row>
    <row r="56" spans="2:9">
      <c r="B56" s="38" t="s">
        <v>6125</v>
      </c>
      <c r="C56" s="38" t="s">
        <v>6093</v>
      </c>
      <c r="D56" s="38" t="s">
        <v>5717</v>
      </c>
      <c r="E56" s="38" t="s">
        <v>6120</v>
      </c>
      <c r="F56" s="38" t="s">
        <v>6116</v>
      </c>
      <c r="G56" s="38" t="s">
        <v>6050</v>
      </c>
      <c r="I56" s="593" t="s">
        <v>5648</v>
      </c>
    </row>
    <row r="57" spans="2:9">
      <c r="B57" s="38" t="s">
        <v>6126</v>
      </c>
      <c r="C57" s="38" t="s">
        <v>6093</v>
      </c>
      <c r="D57" s="38" t="s">
        <v>5717</v>
      </c>
      <c r="E57" s="38" t="s">
        <v>6122</v>
      </c>
      <c r="F57" s="38" t="s">
        <v>6116</v>
      </c>
      <c r="G57" s="38" t="s">
        <v>6050</v>
      </c>
      <c r="I57" s="593" t="s">
        <v>5648</v>
      </c>
    </row>
    <row r="58" spans="2:9">
      <c r="B58" s="105" t="s">
        <v>314</v>
      </c>
      <c r="C58" s="38" t="s">
        <v>6127</v>
      </c>
      <c r="D58" s="38" t="s">
        <v>5717</v>
      </c>
      <c r="E58" s="38" t="s">
        <v>6128</v>
      </c>
      <c r="F58" s="38" t="s">
        <v>6129</v>
      </c>
      <c r="G58" s="38" t="s">
        <v>6130</v>
      </c>
      <c r="I58" s="593" t="s">
        <v>5648</v>
      </c>
    </row>
    <row r="59" spans="2:9">
      <c r="B59" s="105" t="s">
        <v>6131</v>
      </c>
      <c r="C59" s="38" t="s">
        <v>6132</v>
      </c>
      <c r="D59" s="38" t="s">
        <v>5717</v>
      </c>
      <c r="E59" s="38" t="s">
        <v>6133</v>
      </c>
      <c r="F59" s="38" t="s">
        <v>6134</v>
      </c>
      <c r="G59" s="38" t="s">
        <v>6103</v>
      </c>
      <c r="H59" s="38" t="s">
        <v>6104</v>
      </c>
      <c r="I59" s="593" t="s">
        <v>5648</v>
      </c>
    </row>
    <row r="60" spans="2:9">
      <c r="B60" s="105" t="s">
        <v>6135</v>
      </c>
      <c r="C60" s="38" t="s">
        <v>6136</v>
      </c>
      <c r="D60" s="38" t="s">
        <v>5717</v>
      </c>
      <c r="E60" s="38" t="s">
        <v>6137</v>
      </c>
      <c r="F60" s="38" t="s">
        <v>6138</v>
      </c>
      <c r="G60" s="38" t="s">
        <v>6139</v>
      </c>
      <c r="H60" s="38" t="s">
        <v>5725</v>
      </c>
      <c r="I60" s="593" t="s">
        <v>5648</v>
      </c>
    </row>
    <row r="61" spans="2:9">
      <c r="B61" s="105" t="s">
        <v>6140</v>
      </c>
      <c r="C61" s="38" t="s">
        <v>6141</v>
      </c>
      <c r="D61" s="38" t="s">
        <v>5717</v>
      </c>
      <c r="E61" s="38" t="s">
        <v>6142</v>
      </c>
      <c r="F61" s="38" t="s">
        <v>6143</v>
      </c>
      <c r="G61" s="38" t="s">
        <v>6144</v>
      </c>
      <c r="H61" s="38" t="s">
        <v>5725</v>
      </c>
      <c r="I61" s="593" t="s">
        <v>5648</v>
      </c>
    </row>
    <row r="62" spans="2:9">
      <c r="B62" s="105" t="s">
        <v>313</v>
      </c>
      <c r="C62" s="38" t="s">
        <v>6141</v>
      </c>
      <c r="D62" s="38" t="s">
        <v>5717</v>
      </c>
      <c r="E62" s="38" t="s">
        <v>6145</v>
      </c>
      <c r="F62" s="38" t="s">
        <v>6143</v>
      </c>
      <c r="G62" s="38" t="s">
        <v>6144</v>
      </c>
      <c r="H62" s="38" t="s">
        <v>5725</v>
      </c>
      <c r="I62" s="593" t="s">
        <v>5648</v>
      </c>
    </row>
    <row r="63" spans="2:9">
      <c r="B63" s="107" t="s">
        <v>312</v>
      </c>
      <c r="C63" s="108" t="s">
        <v>6141</v>
      </c>
      <c r="D63" s="108" t="s">
        <v>5717</v>
      </c>
      <c r="E63" s="108" t="s">
        <v>6146</v>
      </c>
      <c r="F63" s="108" t="s">
        <v>6143</v>
      </c>
      <c r="G63" s="108" t="s">
        <v>6144</v>
      </c>
      <c r="H63" s="108" t="s">
        <v>5725</v>
      </c>
      <c r="I63" s="593" t="s">
        <v>5648</v>
      </c>
    </row>
  </sheetData>
  <pageMargins left="0.7" right="0.7" top="0.75" bottom="0.75" header="0.3" footer="0.3"/>
  <headerFooter>
    <oddHeader>&amp;C&amp;"Calibri"&amp;10&amp;K000000 OFFICIAL-SENSITIVE&amp;1#_x000D_</oddHeader>
    <oddFooter>&amp;C_x000D_&amp;1#&amp;"Calibri"&amp;10&amp;K000000 OFFICIAL-SENSITIVE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CF973B0933B5440805411385204581B" ma:contentTypeVersion="20" ma:contentTypeDescription="Create a new document." ma:contentTypeScope="" ma:versionID="e0c759f1865b44efee0ad07641b4ed86">
  <xsd:schema xmlns:xsd="http://www.w3.org/2001/XMLSchema" xmlns:xs="http://www.w3.org/2001/XMLSchema" xmlns:p="http://schemas.microsoft.com/office/2006/metadata/properties" xmlns:ns1="http://schemas.microsoft.com/sharepoint/v3" xmlns:ns2="3e52bfed-63f2-4901-8334-33488c9fd228" xmlns:ns3="99a5f813-a497-4a54-b053-b3688b77047e" xmlns:ns4="83a87e31-bf32-46ab-8e70-9fa18461fa4d" targetNamespace="http://schemas.microsoft.com/office/2006/metadata/properties" ma:root="true" ma:fieldsID="a6f5a9a4296acf00eeb3ee3f9b4d87ef" ns1:_="" ns2:_="" ns3:_="" ns4:_="">
    <xsd:import namespace="http://schemas.microsoft.com/sharepoint/v3"/>
    <xsd:import namespace="3e52bfed-63f2-4901-8334-33488c9fd228"/>
    <xsd:import namespace="99a5f813-a497-4a54-b053-b3688b77047e"/>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Order0"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6" nillable="true" ma:displayName="Unified Compliance Policy Properties" ma:hidden="true" ma:internalName="_ip_UnifiedCompliancePolicyProperties">
      <xsd:simpleType>
        <xsd:restriction base="dms:Note"/>
      </xsd:simpleType>
    </xsd:element>
    <xsd:element name="_ip_UnifiedCompliancePolicyUIAction" ma:index="2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52bfed-63f2-4901-8334-33488c9fd2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Order0" ma:index="23" nillable="true" ma:displayName="Order" ma:default="1" ma:format="Dropdown" ma:internalName="Order0" ma:percentage="FALSE">
      <xsd:simpleType>
        <xsd:restriction base="dms:Number"/>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9a5f813-a497-4a54-b053-b3688b7704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19a96fb-ca4f-48d0-885f-49a897feaa6c}" ma:internalName="TaxCatchAll" ma:showField="CatchAllData" ma:web="99a5f813-a497-4a54-b053-b3688b7704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SharedWithUsers xmlns="99a5f813-a497-4a54-b053-b3688b77047e">
      <UserInfo>
        <DisplayName>Johnny  Lillis</DisplayName>
        <AccountId>436</AccountId>
        <AccountType/>
      </UserInfo>
    </SharedWithUsers>
    <lcf76f155ced4ddcb4097134ff3c332f xmlns="3e52bfed-63f2-4901-8334-33488c9fd228">
      <Terms xmlns="http://schemas.microsoft.com/office/infopath/2007/PartnerControls"/>
    </lcf76f155ced4ddcb4097134ff3c332f>
    <Order0 xmlns="3e52bfed-63f2-4901-8334-33488c9fd228">1</Order0>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2D7584-C92A-4C8C-B4EF-48961A2D7E65}"/>
</file>

<file path=customXml/itemProps2.xml><?xml version="1.0" encoding="utf-8"?>
<ds:datastoreItem xmlns:ds="http://schemas.openxmlformats.org/officeDocument/2006/customXml" ds:itemID="{E7C1B441-16D1-451A-8E8B-BB71EE54689F}"/>
</file>

<file path=customXml/itemProps3.xml><?xml version="1.0" encoding="utf-8"?>
<ds:datastoreItem xmlns:ds="http://schemas.openxmlformats.org/officeDocument/2006/customXml" ds:itemID="{BBCA6419-A1C0-46A3-8BCA-EC916886EA2D}"/>
</file>

<file path=docMetadata/LabelInfo.xml><?xml version="1.0" encoding="utf-8"?>
<clbl:labelList xmlns:clbl="http://schemas.microsoft.com/office/2020/mipLabelMetadata">
  <clbl:label id="{247d46da-5217-4778-863d-a406d1533580}" enabled="1" method="Privileged" siteId="{bf346810-9c7d-43de-a872-24a2ef3995a8}" removed="0"/>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Jack.Mckeown@levellingup.gov.uk</Manager>
  <Company>Department for Levelling Up, Housing and Communities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
  <cp:revision/>
  <dcterms:created xsi:type="dcterms:W3CDTF">2022-02-23T09:35:12Z</dcterms:created>
  <dcterms:modified xsi:type="dcterms:W3CDTF">2024-11-14T13:54:21Z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0x010100ACF973B0933B5440805411385204581B</vt:lpwstr>
  </property>
  <property fmtid="{D5CDD505-2E9C-101B-9397-08002B2CF9AE}" pid="3" name="MediaServiceImageTags">
    <vt:lpwstr/>
  </property>
</Properties>
</file>